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20" windowWidth="12120" windowHeight="8820" tabRatio="935" firstSheet="58" activeTab="64"/>
  </bookViews>
  <sheets>
    <sheet name="First-Page" sheetId="110" r:id="rId1"/>
    <sheet name="Contents" sheetId="140" r:id="rId2"/>
    <sheet name="Sheet1" sheetId="134" r:id="rId3"/>
    <sheet name="AT-1-Gen_Info " sheetId="56" r:id="rId4"/>
    <sheet name="AT-2-S1 BUDGET" sheetId="96" r:id="rId5"/>
    <sheet name="AT_2A_fundflow" sheetId="99" r:id="rId6"/>
    <sheet name="AT-3" sheetId="100" r:id="rId7"/>
    <sheet name="AT3A_cvrg(Insti)_PY" sheetId="1" r:id="rId8"/>
    <sheet name="AT3B_cvrg(Insti)_UPY " sheetId="58" r:id="rId9"/>
    <sheet name="AT3C_cvrg(Insti)_UPY " sheetId="59" r:id="rId10"/>
    <sheet name="enrolment vs availed_PY" sheetId="60" r:id="rId11"/>
    <sheet name="enrolment vs availed_UPY" sheetId="47" r:id="rId12"/>
    <sheet name="AT-4B" sheetId="141" r:id="rId13"/>
    <sheet name="T5_PLAN_vs_PRFM" sheetId="4" r:id="rId14"/>
    <sheet name="T5A_PLAN_vs_PRFM " sheetId="111" r:id="rId15"/>
    <sheet name="T5B_PLAN_vs_PRFM  (2)" sheetId="127" r:id="rId16"/>
    <sheet name="T5C_Drought_PLAN_vs_PRFM " sheetId="113" r:id="rId17"/>
    <sheet name="T5D_Drought_PLAN_vs_PRFM  " sheetId="112" r:id="rId18"/>
    <sheet name="T6_FG_py_Utlsn" sheetId="5" r:id="rId19"/>
    <sheet name="T6A_FG_Upy_Utlsn " sheetId="74" r:id="rId20"/>
    <sheet name="T6B_Pay_FG_FCI_Pry" sheetId="86" r:id="rId21"/>
    <sheet name="T6C_Coarse_Grain" sheetId="128" r:id="rId22"/>
    <sheet name="T7_CC_PY_Utlsn" sheetId="7" r:id="rId23"/>
    <sheet name="T7ACC_UPY_Utlsn " sheetId="75" r:id="rId24"/>
    <sheet name="AT-8_Hon_CCH_Pry" sheetId="88" r:id="rId25"/>
    <sheet name="AT-8A_Hon_CCH_UPry" sheetId="114" r:id="rId26"/>
    <sheet name="AT9_TA" sheetId="13" r:id="rId27"/>
    <sheet name="AT10_MME" sheetId="14" r:id="rId28"/>
    <sheet name="AT10A_" sheetId="138" r:id="rId29"/>
    <sheet name="AT-10 B" sheetId="121" r:id="rId30"/>
    <sheet name="AT-10 C" sheetId="123" r:id="rId31"/>
    <sheet name="AT-10D" sheetId="102" r:id="rId32"/>
    <sheet name="AT-10 E" sheetId="142" r:id="rId33"/>
    <sheet name="AT-10 F Drinking Water" sheetId="151" r:id="rId34"/>
    <sheet name="AT11_KS Year wise" sheetId="115" r:id="rId35"/>
    <sheet name="AT11A_KS-District wise" sheetId="16" r:id="rId36"/>
    <sheet name="AT12_KD-New" sheetId="26" r:id="rId37"/>
    <sheet name="AT12A_KD-Replacement" sheetId="117" r:id="rId38"/>
    <sheet name="Mode of cooking" sheetId="103" r:id="rId39"/>
    <sheet name="AT-14" sheetId="124" r:id="rId40"/>
    <sheet name="AT-14 A" sheetId="135" r:id="rId41"/>
    <sheet name="AT-15" sheetId="132" r:id="rId42"/>
    <sheet name="AT-16" sheetId="133" r:id="rId43"/>
    <sheet name="AT_17_Coverage-RBSK " sheetId="93" r:id="rId44"/>
    <sheet name="AT18_Details_Community " sheetId="66" r:id="rId45"/>
    <sheet name="AT_19_Impl_Agency" sheetId="84" r:id="rId46"/>
    <sheet name="AT_20_CentralCookingagency " sheetId="119" r:id="rId47"/>
    <sheet name="AT-21" sheetId="105" r:id="rId48"/>
    <sheet name="AT-22" sheetId="108" r:id="rId49"/>
    <sheet name="AT-23 MIS" sheetId="101" r:id="rId50"/>
    <sheet name="AT-23A _AMS" sheetId="139" r:id="rId51"/>
    <sheet name="AT-24" sheetId="104" r:id="rId52"/>
    <sheet name="AT-25" sheetId="109" r:id="rId53"/>
    <sheet name="Sheet1 (2)" sheetId="137" r:id="rId54"/>
    <sheet name="AT26_NoWD (S)" sheetId="27" r:id="rId55"/>
    <sheet name="AT26_NoWD (W)" sheetId="150" r:id="rId56"/>
    <sheet name="AT27_Req_FG_CA_Pry" sheetId="29" r:id="rId57"/>
    <sheet name="AT27A_Req_FG_CA_U Pry " sheetId="144" r:id="rId58"/>
    <sheet name="AT27B_Req_FG_CA_N CLP" sheetId="145" r:id="rId59"/>
    <sheet name="AT27C_Req_FG_Drought -Pry " sheetId="146" r:id="rId60"/>
    <sheet name="AT27D_Req_FG_Drought -UPry " sheetId="147" r:id="rId61"/>
    <sheet name="AT_28_RqmtKitchen" sheetId="62" r:id="rId62"/>
    <sheet name="AT-28A_RqmtPlinthArea" sheetId="78" r:id="rId63"/>
    <sheet name="AT29_K_D" sheetId="72" r:id="rId64"/>
    <sheet name="AT-30_Coook-cum-Helper" sheetId="65" r:id="rId65"/>
    <sheet name="AT_31_Budget_provision " sheetId="98" r:id="rId66"/>
    <sheet name="AT32_Drought Pry Util" sheetId="148" r:id="rId67"/>
    <sheet name="AT-32A Drought UPry Util" sheetId="149" r:id="rId68"/>
  </sheets>
  <definedNames>
    <definedName name="_xlnm.Print_Area" localSheetId="43">'AT_17_Coverage-RBSK '!$A$1:$L$37</definedName>
    <definedName name="_xlnm.Print_Area" localSheetId="45">AT_19_Impl_Agency!$A$1:$J$37</definedName>
    <definedName name="_xlnm.Print_Area" localSheetId="46">'AT_20_CentralCookingagency '!$A$1:$M$37</definedName>
    <definedName name="_xlnm.Print_Area" localSheetId="61">AT_28_RqmtKitchen!$A$1:$R$36</definedName>
    <definedName name="_xlnm.Print_Area" localSheetId="5">AT_2A_fundflow!$A$1:$V$30</definedName>
    <definedName name="_xlnm.Print_Area" localSheetId="65">'AT_31_Budget_provision '!$A$1:$W$27</definedName>
    <definedName name="_xlnm.Print_Area" localSheetId="29">'AT-10 B'!$A$1:$J$39</definedName>
    <definedName name="_xlnm.Print_Area" localSheetId="30">'AT-10 C'!$A$1:$K$17</definedName>
    <definedName name="_xlnm.Print_Area" localSheetId="32">'AT-10 E'!$A$1:$G$35</definedName>
    <definedName name="_xlnm.Print_Area" localSheetId="33">'AT-10 F Drinking Water'!$A$1:$O$36</definedName>
    <definedName name="_xlnm.Print_Area" localSheetId="27">AT10_MME!$A$1:$H$29</definedName>
    <definedName name="_xlnm.Print_Area" localSheetId="28">AT10A_!$A$1:$E$38</definedName>
    <definedName name="_xlnm.Print_Area" localSheetId="31">'AT-10D'!$A$1:$I$28</definedName>
    <definedName name="_xlnm.Print_Area" localSheetId="35">'AT11A_KS-District wise'!$A$1:$K$36</definedName>
    <definedName name="_xlnm.Print_Area" localSheetId="36">'AT12_KD-New'!$A$1:$K$37</definedName>
    <definedName name="_xlnm.Print_Area" localSheetId="37">'AT12A_KD-Replacement'!$A$1:$K$38</definedName>
    <definedName name="_xlnm.Print_Area" localSheetId="39">'AT-14'!$A$1:$N$34</definedName>
    <definedName name="_xlnm.Print_Area" localSheetId="40">'AT-14 A'!$A$1:$H$36</definedName>
    <definedName name="_xlnm.Print_Area" localSheetId="41">'AT-15'!$A$1:$L$36</definedName>
    <definedName name="_xlnm.Print_Area" localSheetId="42">'AT-16'!$A$1:$K$36</definedName>
    <definedName name="_xlnm.Print_Area" localSheetId="44">'AT18_Details_Community '!$A$1:$F$36</definedName>
    <definedName name="_xlnm.Print_Area" localSheetId="3">'AT-1-Gen_Info '!$A$1:$T$45</definedName>
    <definedName name="_xlnm.Print_Area" localSheetId="51">'AT-24'!$A$1:$M$37</definedName>
    <definedName name="_xlnm.Print_Area" localSheetId="54">'AT26_NoWD (S)'!$A$1:$L$46</definedName>
    <definedName name="_xlnm.Print_Area" localSheetId="55">'AT26_NoWD (W)'!$A$1:$L$45</definedName>
    <definedName name="_xlnm.Print_Area" localSheetId="56">AT27_Req_FG_CA_Pry!$A$1:$R$38</definedName>
    <definedName name="_xlnm.Print_Area" localSheetId="57">'AT27A_Req_FG_CA_U Pry '!$A$1:$R$37</definedName>
    <definedName name="_xlnm.Print_Area" localSheetId="58">'AT27B_Req_FG_CA_N CLP'!$A$1:$N$38</definedName>
    <definedName name="_xlnm.Print_Area" localSheetId="59">'AT27C_Req_FG_Drought -Pry '!$A$1:$N$38</definedName>
    <definedName name="_xlnm.Print_Area" localSheetId="60">'AT27D_Req_FG_Drought -UPry '!$A$1:$N$38</definedName>
    <definedName name="_xlnm.Print_Area" localSheetId="62">'AT-28A_RqmtPlinthArea'!$A$1:$S$35</definedName>
    <definedName name="_xlnm.Print_Area" localSheetId="63">AT29_K_D!$A$1:$AF$35</definedName>
    <definedName name="_xlnm.Print_Area" localSheetId="4">'AT-2-S1 BUDGET'!$A$1:$V$29</definedName>
    <definedName name="_xlnm.Print_Area" localSheetId="64">'AT-30_Coook-cum-Helper'!$A$1:$L$38</definedName>
    <definedName name="_xlnm.Print_Area" localSheetId="66">'AT32_Drought Pry Util'!$A$1:$L$37</definedName>
    <definedName name="_xlnm.Print_Area" localSheetId="67">'AT-32A Drought UPry Util'!$A$1:$L$37</definedName>
    <definedName name="_xlnm.Print_Area" localSheetId="7">'AT3A_cvrg(Insti)_PY'!$A$1:$N$39</definedName>
    <definedName name="_xlnm.Print_Area" localSheetId="8">'AT3B_cvrg(Insti)_UPY '!$A$1:$N$37</definedName>
    <definedName name="_xlnm.Print_Area" localSheetId="9">'AT3C_cvrg(Insti)_UPY '!$A$1:$N$38</definedName>
    <definedName name="_xlnm.Print_Area" localSheetId="24">'AT-8_Hon_CCH_Pry'!$A$1:$V$37</definedName>
    <definedName name="_xlnm.Print_Area" localSheetId="25">'AT-8A_Hon_CCH_UPry'!$A$1:$V$39</definedName>
    <definedName name="_xlnm.Print_Area" localSheetId="26">AT9_TA!$A$1:$I$38</definedName>
    <definedName name="_xlnm.Print_Area" localSheetId="1">Contents!$A$1:$C$66</definedName>
    <definedName name="_xlnm.Print_Area" localSheetId="10">'enrolment vs availed_PY'!$A$1:$Q$39</definedName>
    <definedName name="_xlnm.Print_Area" localSheetId="11">'enrolment vs availed_UPY'!$A$1:$Q$38</definedName>
    <definedName name="_xlnm.Print_Area" localSheetId="38">'Mode of cooking'!$A$1:$H$37</definedName>
    <definedName name="_xlnm.Print_Area" localSheetId="2">Sheet1!$A$1:$J$24</definedName>
    <definedName name="_xlnm.Print_Area" localSheetId="53">'Sheet1 (2)'!$A$1:$J$24</definedName>
    <definedName name="_xlnm.Print_Area" localSheetId="13">T5_PLAN_vs_PRFM!$A$1:$J$37</definedName>
    <definedName name="_xlnm.Print_Area" localSheetId="14">'T5A_PLAN_vs_PRFM '!$A$1:$J$36</definedName>
    <definedName name="_xlnm.Print_Area" localSheetId="15">'T5B_PLAN_vs_PRFM  (2)'!$A$1:$J$38</definedName>
    <definedName name="_xlnm.Print_Area" localSheetId="17">'T5D_Drought_PLAN_vs_PRFM  '!$A$1:$J$38</definedName>
    <definedName name="_xlnm.Print_Area" localSheetId="18">T6_FG_py_Utlsn!$A$1:$L$38</definedName>
    <definedName name="_xlnm.Print_Area" localSheetId="19">'T6A_FG_Upy_Utlsn '!$A$1:$L$38</definedName>
    <definedName name="_xlnm.Print_Area" localSheetId="20">T6B_Pay_FG_FCI_Pry!$A$1:$M$39</definedName>
    <definedName name="_xlnm.Print_Area" localSheetId="21">T6C_Coarse_Grain!$A$1:$L$38</definedName>
    <definedName name="_xlnm.Print_Area" localSheetId="22">T7_CC_PY_Utlsn!$A$1:$Q$37</definedName>
    <definedName name="_xlnm.Print_Area" localSheetId="23">'T7ACC_UPY_Utlsn '!$A$1:$Q$37</definedName>
  </definedNames>
  <calcPr calcId="145621"/>
</workbook>
</file>

<file path=xl/calcChain.xml><?xml version="1.0" encoding="utf-8"?>
<calcChain xmlns="http://schemas.openxmlformats.org/spreadsheetml/2006/main">
  <c r="AF9" i="72" l="1"/>
  <c r="AF10" i="72"/>
  <c r="AF11" i="72"/>
  <c r="AF12" i="72"/>
  <c r="AF13" i="72"/>
  <c r="AF14" i="72"/>
  <c r="AF15" i="72"/>
  <c r="AF16" i="72"/>
  <c r="AF17" i="72"/>
  <c r="AF18" i="72"/>
  <c r="AF19" i="72"/>
  <c r="AF20" i="72"/>
  <c r="AF21" i="72"/>
  <c r="AF22" i="72"/>
  <c r="AF23" i="72"/>
  <c r="AF24" i="72"/>
  <c r="AF25" i="72"/>
  <c r="AF26" i="72"/>
  <c r="AF27" i="72"/>
  <c r="AF28" i="72"/>
  <c r="AF29" i="72"/>
  <c r="AF8" i="72"/>
  <c r="I32" i="7"/>
  <c r="J32" i="7"/>
  <c r="D18" i="96"/>
  <c r="E18" i="96"/>
  <c r="G18" i="96"/>
  <c r="H18" i="96"/>
  <c r="I18" i="96"/>
  <c r="K18" i="96"/>
  <c r="L18" i="96"/>
  <c r="M18" i="96"/>
  <c r="Q14" i="96"/>
  <c r="Q15" i="96"/>
  <c r="Q16" i="96"/>
  <c r="Q17" i="96"/>
  <c r="P14" i="96"/>
  <c r="P15" i="96"/>
  <c r="P16" i="96"/>
  <c r="P17" i="96"/>
  <c r="O14" i="96"/>
  <c r="R14" i="96" s="1"/>
  <c r="O15" i="96"/>
  <c r="R15" i="96" s="1"/>
  <c r="O16" i="96"/>
  <c r="R16" i="96" s="1"/>
  <c r="O17" i="96"/>
  <c r="R17" i="96" s="1"/>
  <c r="J17" i="96"/>
  <c r="J16" i="96"/>
  <c r="J15" i="96"/>
  <c r="D32" i="65"/>
  <c r="E32" i="65"/>
  <c r="F32" i="65"/>
  <c r="G32" i="65"/>
  <c r="H32" i="65"/>
  <c r="I32" i="65"/>
  <c r="J32" i="65"/>
  <c r="L32" i="65"/>
  <c r="C32" i="65"/>
  <c r="O30" i="72"/>
  <c r="Z12" i="72"/>
  <c r="Z16" i="72"/>
  <c r="Z20" i="72"/>
  <c r="Z24" i="72"/>
  <c r="Z28" i="72"/>
  <c r="D30" i="72"/>
  <c r="E30" i="72"/>
  <c r="F30" i="72"/>
  <c r="G30" i="72"/>
  <c r="I30" i="72"/>
  <c r="J30" i="72"/>
  <c r="K30" i="72"/>
  <c r="L30" i="72"/>
  <c r="M30" i="72"/>
  <c r="P30" i="72"/>
  <c r="Q30" i="72"/>
  <c r="R30" i="72"/>
  <c r="S30" i="72"/>
  <c r="W30" i="72"/>
  <c r="X30" i="72"/>
  <c r="Y30" i="72"/>
  <c r="AA30" i="72"/>
  <c r="AB30" i="72"/>
  <c r="AC30" i="72"/>
  <c r="AD30" i="72"/>
  <c r="AE30" i="72"/>
  <c r="AF30" i="72"/>
  <c r="Z27" i="72"/>
  <c r="V30" i="72"/>
  <c r="Z9" i="72"/>
  <c r="Z10" i="72"/>
  <c r="Z11" i="72"/>
  <c r="Z13" i="72"/>
  <c r="Z14" i="72"/>
  <c r="Z15" i="72"/>
  <c r="Z17" i="72"/>
  <c r="Z18" i="72"/>
  <c r="Z19" i="72"/>
  <c r="Z21" i="72"/>
  <c r="Z22" i="72"/>
  <c r="Z23" i="72"/>
  <c r="Z25" i="72"/>
  <c r="Z26" i="72"/>
  <c r="Z29" i="72"/>
  <c r="Z8" i="72"/>
  <c r="U30" i="72"/>
  <c r="T9" i="72"/>
  <c r="T10" i="72"/>
  <c r="T11" i="72"/>
  <c r="T12" i="72"/>
  <c r="T13" i="72"/>
  <c r="T14" i="72"/>
  <c r="T15" i="72"/>
  <c r="T16" i="72"/>
  <c r="T17" i="72"/>
  <c r="T18" i="72"/>
  <c r="T19" i="72"/>
  <c r="T20" i="72"/>
  <c r="T21" i="72"/>
  <c r="T22" i="72"/>
  <c r="T23" i="72"/>
  <c r="T24" i="72"/>
  <c r="T25" i="72"/>
  <c r="T26" i="72"/>
  <c r="T27" i="72"/>
  <c r="T28" i="72"/>
  <c r="T29" i="72"/>
  <c r="T8" i="72"/>
  <c r="N9" i="72"/>
  <c r="N10" i="72"/>
  <c r="N11" i="72"/>
  <c r="N12" i="72"/>
  <c r="N13" i="72"/>
  <c r="N14" i="72"/>
  <c r="N15" i="72"/>
  <c r="N16" i="72"/>
  <c r="N17" i="72"/>
  <c r="N18" i="72"/>
  <c r="N19" i="72"/>
  <c r="N20" i="72"/>
  <c r="N21" i="72"/>
  <c r="N22" i="72"/>
  <c r="N23" i="72"/>
  <c r="N24" i="72"/>
  <c r="N25" i="72"/>
  <c r="N26" i="72"/>
  <c r="N27" i="72"/>
  <c r="N28" i="72"/>
  <c r="N29" i="72"/>
  <c r="N8" i="72"/>
  <c r="C30" i="72"/>
  <c r="D30" i="78"/>
  <c r="E30" i="78"/>
  <c r="F30" i="78"/>
  <c r="G30" i="78"/>
  <c r="H30" i="78"/>
  <c r="I30" i="78"/>
  <c r="J30" i="78"/>
  <c r="K30" i="78"/>
  <c r="L30" i="78"/>
  <c r="M30" i="78"/>
  <c r="N30" i="78"/>
  <c r="O30" i="78"/>
  <c r="P30" i="78"/>
  <c r="Q30" i="78"/>
  <c r="R30" i="78"/>
  <c r="S30" i="78"/>
  <c r="C30" i="78"/>
  <c r="D30" i="62"/>
  <c r="E30" i="62"/>
  <c r="G30" i="62"/>
  <c r="H30" i="62"/>
  <c r="I30" i="62"/>
  <c r="K30" i="62"/>
  <c r="L30" i="62"/>
  <c r="M30" i="62"/>
  <c r="P30" i="62"/>
  <c r="S30" i="62"/>
  <c r="C30" i="62"/>
  <c r="D32" i="144"/>
  <c r="E32" i="144"/>
  <c r="F32" i="144"/>
  <c r="K32" i="144"/>
  <c r="L32" i="144"/>
  <c r="Q32" i="144"/>
  <c r="R32" i="144"/>
  <c r="C32" i="144"/>
  <c r="R32" i="29"/>
  <c r="Q32" i="29"/>
  <c r="L32" i="29"/>
  <c r="K32" i="29"/>
  <c r="D32" i="29"/>
  <c r="E32" i="29"/>
  <c r="F32" i="29"/>
  <c r="C32" i="29"/>
  <c r="P31" i="139"/>
  <c r="O31" i="139"/>
  <c r="N31" i="139"/>
  <c r="M31" i="139"/>
  <c r="L31" i="139"/>
  <c r="D31" i="139"/>
  <c r="C31" i="139"/>
  <c r="D32" i="101"/>
  <c r="E32" i="101"/>
  <c r="F32" i="101"/>
  <c r="G32" i="101"/>
  <c r="H32" i="101"/>
  <c r="I32" i="101"/>
  <c r="J32" i="101"/>
  <c r="K32" i="101"/>
  <c r="L32" i="101"/>
  <c r="M32" i="101"/>
  <c r="N32" i="101"/>
  <c r="O32" i="101"/>
  <c r="P32" i="101"/>
  <c r="C32" i="101"/>
  <c r="D31" i="84"/>
  <c r="E31" i="84"/>
  <c r="F31" i="84"/>
  <c r="G31" i="84"/>
  <c r="H31" i="84"/>
  <c r="I31" i="84"/>
  <c r="C31" i="84"/>
  <c r="D31" i="66"/>
  <c r="E31" i="66"/>
  <c r="F31" i="66"/>
  <c r="C31" i="66"/>
  <c r="D31" i="93"/>
  <c r="E31" i="93"/>
  <c r="F31" i="93"/>
  <c r="G31" i="93"/>
  <c r="H31" i="93"/>
  <c r="I31" i="93"/>
  <c r="J31" i="93"/>
  <c r="K31" i="93"/>
  <c r="L31" i="93"/>
  <c r="C31" i="93"/>
  <c r="D30" i="124"/>
  <c r="E30" i="124"/>
  <c r="G30" i="124"/>
  <c r="I30" i="124"/>
  <c r="J30" i="124"/>
  <c r="K30" i="124"/>
  <c r="L30" i="124"/>
  <c r="M30" i="124"/>
  <c r="N30" i="124"/>
  <c r="C30" i="124"/>
  <c r="D31" i="103"/>
  <c r="E31" i="103"/>
  <c r="F31" i="103"/>
  <c r="G31" i="103"/>
  <c r="C31" i="103"/>
  <c r="E32" i="117"/>
  <c r="G32" i="117"/>
  <c r="H32" i="117"/>
  <c r="K32" i="117"/>
  <c r="C32" i="117"/>
  <c r="G32" i="26"/>
  <c r="H32" i="26"/>
  <c r="K32" i="26"/>
  <c r="C32" i="26"/>
  <c r="D31" i="16"/>
  <c r="E31" i="16"/>
  <c r="F31" i="16"/>
  <c r="G31" i="16"/>
  <c r="H31" i="16"/>
  <c r="K31" i="16"/>
  <c r="C31" i="16"/>
  <c r="D22" i="115"/>
  <c r="D30" i="151"/>
  <c r="E30" i="151"/>
  <c r="F30" i="151"/>
  <c r="G30" i="151"/>
  <c r="H30" i="151"/>
  <c r="I30" i="151"/>
  <c r="J30" i="151"/>
  <c r="K30" i="151"/>
  <c r="L30" i="151"/>
  <c r="M30" i="151"/>
  <c r="N30" i="151"/>
  <c r="O30" i="151"/>
  <c r="C30" i="151"/>
  <c r="D29" i="142"/>
  <c r="E29" i="142"/>
  <c r="F29" i="142"/>
  <c r="G29" i="142"/>
  <c r="C29" i="142"/>
  <c r="D33" i="138"/>
  <c r="E33" i="138"/>
  <c r="C33" i="138"/>
  <c r="H32" i="13"/>
  <c r="F32" i="13"/>
  <c r="C32" i="13"/>
  <c r="V32" i="114"/>
  <c r="U32" i="114"/>
  <c r="D32" i="114"/>
  <c r="E32" i="114"/>
  <c r="F32" i="114"/>
  <c r="H32" i="114"/>
  <c r="I32" i="114"/>
  <c r="L32" i="114"/>
  <c r="N32" i="114"/>
  <c r="O32" i="114"/>
  <c r="C32" i="114"/>
  <c r="V31" i="88"/>
  <c r="U31" i="88"/>
  <c r="D31" i="88"/>
  <c r="E31" i="88"/>
  <c r="F31" i="88"/>
  <c r="H31" i="88"/>
  <c r="I31" i="88"/>
  <c r="K31" i="88"/>
  <c r="L31" i="88"/>
  <c r="N31" i="88"/>
  <c r="O31" i="88"/>
  <c r="C31" i="88"/>
  <c r="D32" i="75"/>
  <c r="F32" i="75"/>
  <c r="G32" i="75"/>
  <c r="I32" i="75"/>
  <c r="J32" i="75"/>
  <c r="L32" i="75"/>
  <c r="M32" i="75"/>
  <c r="C32" i="75"/>
  <c r="P11" i="7"/>
  <c r="P12" i="7"/>
  <c r="P13" i="7"/>
  <c r="P14" i="7"/>
  <c r="P15" i="7"/>
  <c r="P16" i="7"/>
  <c r="P17" i="7"/>
  <c r="P18" i="7"/>
  <c r="P19" i="7"/>
  <c r="P20" i="7"/>
  <c r="P21" i="7"/>
  <c r="P22" i="7"/>
  <c r="P23" i="7"/>
  <c r="P24" i="7"/>
  <c r="P25" i="7"/>
  <c r="P26" i="7"/>
  <c r="P27" i="7"/>
  <c r="P28" i="7"/>
  <c r="P29" i="7"/>
  <c r="P30" i="7"/>
  <c r="P31" i="7"/>
  <c r="O11" i="7"/>
  <c r="Q11" i="7" s="1"/>
  <c r="O12" i="7"/>
  <c r="O13" i="7"/>
  <c r="Q13" i="7" s="1"/>
  <c r="O14" i="7"/>
  <c r="O15" i="7"/>
  <c r="Q15" i="7" s="1"/>
  <c r="O16" i="7"/>
  <c r="O17" i="7"/>
  <c r="Q17" i="7" s="1"/>
  <c r="O18" i="7"/>
  <c r="O19" i="7"/>
  <c r="Q19" i="7" s="1"/>
  <c r="O20" i="7"/>
  <c r="O21" i="7"/>
  <c r="Q21" i="7" s="1"/>
  <c r="O22" i="7"/>
  <c r="O23" i="7"/>
  <c r="Q23" i="7" s="1"/>
  <c r="O24" i="7"/>
  <c r="O25" i="7"/>
  <c r="Q25" i="7" s="1"/>
  <c r="O26" i="7"/>
  <c r="O27" i="7"/>
  <c r="Q27" i="7" s="1"/>
  <c r="O28" i="7"/>
  <c r="O29" i="7"/>
  <c r="Q29" i="7" s="1"/>
  <c r="O30" i="7"/>
  <c r="O31" i="7"/>
  <c r="Q31" i="7" s="1"/>
  <c r="N11" i="7"/>
  <c r="N12" i="7"/>
  <c r="N13" i="7"/>
  <c r="N14" i="7"/>
  <c r="N15" i="7"/>
  <c r="N16" i="7"/>
  <c r="N17" i="7"/>
  <c r="N18" i="7"/>
  <c r="N19" i="7"/>
  <c r="N20" i="7"/>
  <c r="N21" i="7"/>
  <c r="N22" i="7"/>
  <c r="N23" i="7"/>
  <c r="N24" i="7"/>
  <c r="N25" i="7"/>
  <c r="N26" i="7"/>
  <c r="N27" i="7"/>
  <c r="N28" i="7"/>
  <c r="N29" i="7"/>
  <c r="N30" i="7"/>
  <c r="N31" i="7"/>
  <c r="N10" i="7"/>
  <c r="D32" i="7"/>
  <c r="F32" i="7"/>
  <c r="G32" i="7"/>
  <c r="L32" i="7"/>
  <c r="M32" i="7"/>
  <c r="C32" i="7"/>
  <c r="D33" i="86"/>
  <c r="E33" i="86"/>
  <c r="F33" i="86"/>
  <c r="G33" i="86"/>
  <c r="H33" i="86"/>
  <c r="I33" i="86"/>
  <c r="L33" i="86"/>
  <c r="M33" i="86"/>
  <c r="C33" i="86"/>
  <c r="D32" i="74"/>
  <c r="E32" i="74"/>
  <c r="F32" i="74"/>
  <c r="H32" i="74"/>
  <c r="I32" i="74"/>
  <c r="J32" i="74"/>
  <c r="K32" i="74"/>
  <c r="L32" i="74"/>
  <c r="C32" i="74"/>
  <c r="D32" i="5"/>
  <c r="E32" i="5"/>
  <c r="F32" i="5"/>
  <c r="H32" i="5"/>
  <c r="I32" i="5"/>
  <c r="J32" i="5"/>
  <c r="K32" i="5"/>
  <c r="L32" i="5"/>
  <c r="C32" i="5"/>
  <c r="I32" i="127"/>
  <c r="H32" i="127"/>
  <c r="J32" i="127" s="1"/>
  <c r="G32" i="127"/>
  <c r="D32" i="127"/>
  <c r="C32" i="127"/>
  <c r="H31" i="111"/>
  <c r="G31" i="111"/>
  <c r="D31" i="111"/>
  <c r="C31" i="111"/>
  <c r="H31" i="4"/>
  <c r="G31" i="4"/>
  <c r="D31" i="4"/>
  <c r="C31" i="4"/>
  <c r="D29" i="141"/>
  <c r="E29" i="141"/>
  <c r="G29" i="141"/>
  <c r="C29" i="141"/>
  <c r="D31" i="47"/>
  <c r="E31" i="47"/>
  <c r="F31" i="47"/>
  <c r="H31" i="47"/>
  <c r="I31" i="47"/>
  <c r="J31" i="47"/>
  <c r="K31" i="47"/>
  <c r="M31" i="47"/>
  <c r="N31" i="47"/>
  <c r="O31" i="47"/>
  <c r="P31" i="47"/>
  <c r="C31" i="47"/>
  <c r="D31" i="60"/>
  <c r="E31" i="60"/>
  <c r="F31" i="60"/>
  <c r="H31" i="60"/>
  <c r="I31" i="60"/>
  <c r="J31" i="60"/>
  <c r="K31" i="60"/>
  <c r="M31" i="60"/>
  <c r="N31" i="60"/>
  <c r="O31" i="60"/>
  <c r="P31" i="60"/>
  <c r="C31" i="60"/>
  <c r="D31" i="59"/>
  <c r="E31" i="59"/>
  <c r="F31" i="59"/>
  <c r="H31" i="59"/>
  <c r="I31" i="59"/>
  <c r="J31" i="59"/>
  <c r="K31" i="59"/>
  <c r="M31" i="59"/>
  <c r="C31" i="59"/>
  <c r="D31" i="58"/>
  <c r="E31" i="58"/>
  <c r="F31" i="58"/>
  <c r="H31" i="58"/>
  <c r="I31" i="58"/>
  <c r="J31" i="58"/>
  <c r="K31" i="58"/>
  <c r="M31" i="58"/>
  <c r="C31" i="58"/>
  <c r="D31" i="1"/>
  <c r="E31" i="1"/>
  <c r="F31" i="1"/>
  <c r="H31" i="1"/>
  <c r="I31" i="1"/>
  <c r="J31" i="1"/>
  <c r="K31" i="1"/>
  <c r="M31" i="1"/>
  <c r="C31" i="1"/>
  <c r="D29" i="100"/>
  <c r="E29" i="100"/>
  <c r="G29" i="100"/>
  <c r="C29" i="100"/>
  <c r="W13" i="98"/>
  <c r="V16" i="98"/>
  <c r="D17" i="98"/>
  <c r="E17" i="98"/>
  <c r="F17" i="98"/>
  <c r="G17" i="98"/>
  <c r="H17" i="98"/>
  <c r="L17" i="98"/>
  <c r="M17" i="98"/>
  <c r="N17" i="98"/>
  <c r="O17" i="98"/>
  <c r="P17" i="98"/>
  <c r="Q17" i="98"/>
  <c r="G22" i="98"/>
  <c r="T20" i="98"/>
  <c r="T19" i="98"/>
  <c r="T21" i="98" s="1"/>
  <c r="S20" i="98"/>
  <c r="V20" i="98" s="1"/>
  <c r="S19" i="98"/>
  <c r="S16" i="98"/>
  <c r="R20" i="98"/>
  <c r="R19" i="98"/>
  <c r="R21" i="98" s="1"/>
  <c r="R22" i="98" s="1"/>
  <c r="T13" i="98"/>
  <c r="T14" i="98"/>
  <c r="T15" i="98"/>
  <c r="T16" i="98"/>
  <c r="T17" i="98" s="1"/>
  <c r="S13" i="98"/>
  <c r="S14" i="98"/>
  <c r="S15" i="98"/>
  <c r="S12" i="98"/>
  <c r="S17" i="98" s="1"/>
  <c r="T12" i="98"/>
  <c r="R13" i="98"/>
  <c r="R14" i="98"/>
  <c r="R15" i="98"/>
  <c r="U15" i="98" s="1"/>
  <c r="R16" i="98"/>
  <c r="R12" i="98"/>
  <c r="R17" i="98" s="1"/>
  <c r="J20" i="98"/>
  <c r="K20" i="98"/>
  <c r="K21" i="98" s="1"/>
  <c r="J19" i="98"/>
  <c r="V19" i="98" s="1"/>
  <c r="V21" i="98" s="1"/>
  <c r="K19" i="98"/>
  <c r="W19" i="98" s="1"/>
  <c r="I20" i="98"/>
  <c r="U20" i="98" s="1"/>
  <c r="I19" i="98"/>
  <c r="U19" i="98" s="1"/>
  <c r="U21" i="98" s="1"/>
  <c r="D21" i="98"/>
  <c r="D22" i="98" s="1"/>
  <c r="E21" i="98"/>
  <c r="E22" i="98" s="1"/>
  <c r="F21" i="98"/>
  <c r="F22" i="98" s="1"/>
  <c r="G21" i="98"/>
  <c r="H21" i="98"/>
  <c r="H22" i="98" s="1"/>
  <c r="J21" i="98"/>
  <c r="L21" i="98"/>
  <c r="L22" i="98" s="1"/>
  <c r="M21" i="98"/>
  <c r="M22" i="98" s="1"/>
  <c r="N21" i="98"/>
  <c r="N22" i="98" s="1"/>
  <c r="O21" i="98"/>
  <c r="O22" i="98" s="1"/>
  <c r="P21" i="98"/>
  <c r="P22" i="98" s="1"/>
  <c r="Q21" i="98"/>
  <c r="Q22" i="98" s="1"/>
  <c r="C21" i="98"/>
  <c r="C22" i="98" s="1"/>
  <c r="K13" i="98"/>
  <c r="K14" i="98"/>
  <c r="W14" i="98" s="1"/>
  <c r="K15" i="98"/>
  <c r="W15" i="98" s="1"/>
  <c r="K16" i="98"/>
  <c r="W16" i="98" s="1"/>
  <c r="J13" i="98"/>
  <c r="V13" i="98" s="1"/>
  <c r="J14" i="98"/>
  <c r="V14" i="98" s="1"/>
  <c r="J15" i="98"/>
  <c r="V15" i="98" s="1"/>
  <c r="J16" i="98"/>
  <c r="J12" i="98"/>
  <c r="V12" i="98" s="1"/>
  <c r="K12" i="98"/>
  <c r="W12" i="98" s="1"/>
  <c r="I13" i="98"/>
  <c r="U13" i="98" s="1"/>
  <c r="I14" i="98"/>
  <c r="U14" i="98" s="1"/>
  <c r="I15" i="98"/>
  <c r="I16" i="98"/>
  <c r="U16" i="98" s="1"/>
  <c r="I12" i="98"/>
  <c r="I17" i="98" s="1"/>
  <c r="C17" i="98"/>
  <c r="F14" i="96"/>
  <c r="F15" i="96"/>
  <c r="F16" i="96"/>
  <c r="F17" i="96"/>
  <c r="C18" i="96"/>
  <c r="J14" i="96"/>
  <c r="J18" i="96" s="1"/>
  <c r="AA15" i="96"/>
  <c r="J13" i="96"/>
  <c r="U22" i="99"/>
  <c r="T22" i="99"/>
  <c r="T23" i="99" s="1"/>
  <c r="S22" i="99"/>
  <c r="Q22" i="99"/>
  <c r="P22" i="99"/>
  <c r="O22" i="99"/>
  <c r="O23" i="99" s="1"/>
  <c r="M22" i="99"/>
  <c r="L22" i="99"/>
  <c r="K22" i="99"/>
  <c r="I22" i="99"/>
  <c r="I23" i="99" s="1"/>
  <c r="H22" i="99"/>
  <c r="G22" i="99"/>
  <c r="E23" i="99"/>
  <c r="D22" i="99"/>
  <c r="D23" i="99" s="1"/>
  <c r="E22" i="99"/>
  <c r="C22" i="99"/>
  <c r="C23" i="99" s="1"/>
  <c r="U18" i="99"/>
  <c r="T18" i="99"/>
  <c r="S18" i="99"/>
  <c r="Q18" i="99"/>
  <c r="P18" i="99"/>
  <c r="O18" i="99"/>
  <c r="M18" i="99"/>
  <c r="L18" i="99"/>
  <c r="K18" i="99"/>
  <c r="I18" i="99"/>
  <c r="H18" i="99"/>
  <c r="G18" i="99"/>
  <c r="D18" i="99"/>
  <c r="E18" i="99"/>
  <c r="C18" i="99"/>
  <c r="G21" i="144"/>
  <c r="P21" i="144" s="1"/>
  <c r="G22" i="144"/>
  <c r="P22" i="144" s="1"/>
  <c r="G23" i="144"/>
  <c r="O23" i="144" s="1"/>
  <c r="G24" i="144"/>
  <c r="P24" i="144" s="1"/>
  <c r="G25" i="144"/>
  <c r="P25" i="144" s="1"/>
  <c r="G26" i="144"/>
  <c r="P26" i="144" s="1"/>
  <c r="G27" i="144"/>
  <c r="N27" i="144" s="1"/>
  <c r="G28" i="144"/>
  <c r="P28" i="144" s="1"/>
  <c r="G29" i="144"/>
  <c r="P29" i="144" s="1"/>
  <c r="G30" i="144"/>
  <c r="P30" i="144" s="1"/>
  <c r="G31" i="144"/>
  <c r="O31" i="144" s="1"/>
  <c r="G20" i="144"/>
  <c r="P20" i="144" s="1"/>
  <c r="F29" i="124"/>
  <c r="F28" i="124"/>
  <c r="F27" i="124"/>
  <c r="F26" i="124"/>
  <c r="F25" i="124"/>
  <c r="F24" i="124"/>
  <c r="F23" i="124"/>
  <c r="F22" i="124"/>
  <c r="F21" i="124"/>
  <c r="F20" i="124"/>
  <c r="F19" i="124"/>
  <c r="F18" i="124"/>
  <c r="F30" i="124" s="1"/>
  <c r="H22" i="14"/>
  <c r="H13" i="14"/>
  <c r="P21" i="75"/>
  <c r="P22" i="75"/>
  <c r="P23" i="75"/>
  <c r="P24" i="75"/>
  <c r="P25" i="75"/>
  <c r="P26" i="75"/>
  <c r="P27" i="75"/>
  <c r="P28" i="75"/>
  <c r="P29" i="75"/>
  <c r="P30" i="75"/>
  <c r="P31" i="75"/>
  <c r="P20" i="75"/>
  <c r="O21" i="75"/>
  <c r="O22" i="75"/>
  <c r="O23" i="75"/>
  <c r="O24" i="75"/>
  <c r="O25" i="75"/>
  <c r="O26" i="75"/>
  <c r="O27" i="75"/>
  <c r="O28" i="75"/>
  <c r="O29" i="75"/>
  <c r="O30" i="75"/>
  <c r="O31" i="75"/>
  <c r="O20" i="75"/>
  <c r="W17" i="98" l="1"/>
  <c r="T22" i="98"/>
  <c r="K22" i="98"/>
  <c r="J22" i="98"/>
  <c r="K23" i="99"/>
  <c r="P23" i="99"/>
  <c r="U23" i="99"/>
  <c r="I21" i="98"/>
  <c r="I22" i="98" s="1"/>
  <c r="K17" i="98"/>
  <c r="Q20" i="7"/>
  <c r="Q16" i="7"/>
  <c r="Q12" i="7"/>
  <c r="G23" i="99"/>
  <c r="L23" i="99"/>
  <c r="Q23" i="99"/>
  <c r="J17" i="98"/>
  <c r="U12" i="98"/>
  <c r="W20" i="98"/>
  <c r="W21" i="98" s="1"/>
  <c r="W22" i="98" s="1"/>
  <c r="N30" i="72"/>
  <c r="H23" i="99"/>
  <c r="M23" i="99"/>
  <c r="S23" i="99"/>
  <c r="S21" i="98"/>
  <c r="S22" i="98" s="1"/>
  <c r="Q18" i="7"/>
  <c r="Q14" i="7"/>
  <c r="T30" i="72"/>
  <c r="Q30" i="7"/>
  <c r="Q28" i="7"/>
  <c r="Q26" i="7"/>
  <c r="Q24" i="7"/>
  <c r="Q22" i="7"/>
  <c r="N32" i="7"/>
  <c r="Z30" i="72"/>
  <c r="N29" i="144"/>
  <c r="N25" i="144"/>
  <c r="N21" i="144"/>
  <c r="O29" i="144"/>
  <c r="O25" i="144"/>
  <c r="O21" i="144"/>
  <c r="P23" i="144"/>
  <c r="P27" i="144"/>
  <c r="P31" i="144"/>
  <c r="N30" i="144"/>
  <c r="N26" i="144"/>
  <c r="N22" i="144"/>
  <c r="O30" i="144"/>
  <c r="O26" i="144"/>
  <c r="O22" i="144"/>
  <c r="O27" i="144"/>
  <c r="N31" i="144"/>
  <c r="M31" i="144" s="1"/>
  <c r="N23" i="144"/>
  <c r="N20" i="144"/>
  <c r="N28" i="144"/>
  <c r="N24" i="144"/>
  <c r="O20" i="144"/>
  <c r="O28" i="144"/>
  <c r="O24" i="144"/>
  <c r="V17" i="98"/>
  <c r="V22" i="98" s="1"/>
  <c r="U17" i="98"/>
  <c r="U22" i="98" s="1"/>
  <c r="H19" i="72"/>
  <c r="H20" i="72"/>
  <c r="H21" i="72"/>
  <c r="H22" i="72"/>
  <c r="H23" i="72"/>
  <c r="H24" i="72"/>
  <c r="H25" i="72"/>
  <c r="H26" i="72"/>
  <c r="H27" i="72"/>
  <c r="H28" i="72"/>
  <c r="H29" i="72"/>
  <c r="H18" i="72"/>
  <c r="H9" i="72"/>
  <c r="H10" i="72"/>
  <c r="H11" i="72"/>
  <c r="H12" i="72"/>
  <c r="H13" i="72"/>
  <c r="H14" i="72"/>
  <c r="H15" i="72"/>
  <c r="H16" i="72"/>
  <c r="H17" i="72"/>
  <c r="H8" i="72"/>
  <c r="Q29" i="62"/>
  <c r="Q28" i="62"/>
  <c r="Q27" i="62"/>
  <c r="Q26" i="62"/>
  <c r="Q25" i="62"/>
  <c r="Q24" i="62"/>
  <c r="Q23" i="62"/>
  <c r="Q22" i="62"/>
  <c r="Q21" i="62"/>
  <c r="Q20" i="62"/>
  <c r="Q19" i="62"/>
  <c r="Q18" i="62"/>
  <c r="Q17" i="62"/>
  <c r="O30" i="62"/>
  <c r="J17" i="62"/>
  <c r="F17" i="62"/>
  <c r="Q16" i="62"/>
  <c r="N16" i="62"/>
  <c r="J16" i="62"/>
  <c r="F16" i="62"/>
  <c r="Q15" i="62"/>
  <c r="N15" i="62"/>
  <c r="J15" i="62"/>
  <c r="F15" i="62"/>
  <c r="Q14" i="62"/>
  <c r="N14" i="62"/>
  <c r="J14" i="62"/>
  <c r="F14" i="62"/>
  <c r="Q13" i="62"/>
  <c r="N13" i="62"/>
  <c r="J13" i="62"/>
  <c r="F13" i="62"/>
  <c r="Q12" i="62"/>
  <c r="N12" i="62"/>
  <c r="J12" i="62"/>
  <c r="F12" i="62"/>
  <c r="Q11" i="62"/>
  <c r="N11" i="62"/>
  <c r="J11" i="62"/>
  <c r="F11" i="62"/>
  <c r="Q10" i="62"/>
  <c r="N10" i="62"/>
  <c r="J10" i="62"/>
  <c r="F10" i="62"/>
  <c r="Q9" i="62"/>
  <c r="Q30" i="62" s="1"/>
  <c r="N9" i="62"/>
  <c r="J9" i="62"/>
  <c r="F9" i="62"/>
  <c r="N8" i="62"/>
  <c r="J8" i="62"/>
  <c r="J30" i="62" s="1"/>
  <c r="F8" i="62"/>
  <c r="G11" i="144"/>
  <c r="P11" i="144" s="1"/>
  <c r="G12" i="144"/>
  <c r="O12" i="144" s="1"/>
  <c r="G13" i="144"/>
  <c r="O13" i="144" s="1"/>
  <c r="G14" i="144"/>
  <c r="P14" i="144" s="1"/>
  <c r="G15" i="144"/>
  <c r="P15" i="144" s="1"/>
  <c r="G16" i="144"/>
  <c r="O16" i="144" s="1"/>
  <c r="G17" i="144"/>
  <c r="O17" i="144" s="1"/>
  <c r="G18" i="144"/>
  <c r="P18" i="144" s="1"/>
  <c r="G19" i="144"/>
  <c r="P19" i="144" s="1"/>
  <c r="G10" i="144"/>
  <c r="G11" i="29"/>
  <c r="P11" i="29" s="1"/>
  <c r="G12" i="29"/>
  <c r="N12" i="29" s="1"/>
  <c r="G13" i="29"/>
  <c r="P13" i="29" s="1"/>
  <c r="G14" i="29"/>
  <c r="N14" i="29" s="1"/>
  <c r="G15" i="29"/>
  <c r="P15" i="29" s="1"/>
  <c r="G16" i="29"/>
  <c r="N16" i="29" s="1"/>
  <c r="G17" i="29"/>
  <c r="P17" i="29" s="1"/>
  <c r="G18" i="29"/>
  <c r="N18" i="29" s="1"/>
  <c r="G19" i="29"/>
  <c r="P19" i="29" s="1"/>
  <c r="G10" i="29"/>
  <c r="J31" i="117"/>
  <c r="I31" i="117"/>
  <c r="J30" i="117"/>
  <c r="I30" i="117"/>
  <c r="J29" i="117"/>
  <c r="I29" i="117"/>
  <c r="J28" i="117"/>
  <c r="I28" i="117"/>
  <c r="J27" i="117"/>
  <c r="I27" i="117"/>
  <c r="J26" i="117"/>
  <c r="I26" i="117"/>
  <c r="J25" i="117"/>
  <c r="I25" i="117"/>
  <c r="J24" i="117"/>
  <c r="I24" i="117"/>
  <c r="J23" i="117"/>
  <c r="I23" i="117"/>
  <c r="J22" i="117"/>
  <c r="I22" i="117"/>
  <c r="J21" i="117"/>
  <c r="I21" i="117"/>
  <c r="J20" i="117"/>
  <c r="I20" i="117"/>
  <c r="I19" i="117"/>
  <c r="F19" i="117"/>
  <c r="D19" i="117"/>
  <c r="I18" i="117"/>
  <c r="F18" i="117"/>
  <c r="D18" i="117"/>
  <c r="J18" i="117" s="1"/>
  <c r="I17" i="117"/>
  <c r="F17" i="117"/>
  <c r="D17" i="117"/>
  <c r="I16" i="117"/>
  <c r="F16" i="117"/>
  <c r="D16" i="117"/>
  <c r="J16" i="117" s="1"/>
  <c r="I15" i="117"/>
  <c r="F15" i="117"/>
  <c r="D15" i="117"/>
  <c r="I14" i="117"/>
  <c r="F14" i="117"/>
  <c r="D14" i="117"/>
  <c r="J14" i="117" s="1"/>
  <c r="I13" i="117"/>
  <c r="F13" i="117"/>
  <c r="D13" i="117"/>
  <c r="I12" i="117"/>
  <c r="F12" i="117"/>
  <c r="D12" i="117"/>
  <c r="J12" i="117" s="1"/>
  <c r="I11" i="117"/>
  <c r="F11" i="117"/>
  <c r="D11" i="117"/>
  <c r="I10" i="117"/>
  <c r="F10" i="117"/>
  <c r="D10" i="117"/>
  <c r="I31" i="26"/>
  <c r="J31" i="26" s="1"/>
  <c r="I30" i="26"/>
  <c r="J30" i="26" s="1"/>
  <c r="I29" i="26"/>
  <c r="J29" i="26" s="1"/>
  <c r="I28" i="26"/>
  <c r="J28" i="26" s="1"/>
  <c r="I27" i="26"/>
  <c r="J27" i="26" s="1"/>
  <c r="I26" i="26"/>
  <c r="J26" i="26" s="1"/>
  <c r="I25" i="26"/>
  <c r="J25" i="26" s="1"/>
  <c r="I24" i="26"/>
  <c r="J24" i="26" s="1"/>
  <c r="I23" i="26"/>
  <c r="J23" i="26" s="1"/>
  <c r="I22" i="26"/>
  <c r="J22" i="26" s="1"/>
  <c r="I21" i="26"/>
  <c r="J21" i="26" s="1"/>
  <c r="I20" i="26"/>
  <c r="J20" i="26" s="1"/>
  <c r="E19" i="26"/>
  <c r="I19" i="26" s="1"/>
  <c r="D19" i="26"/>
  <c r="I18" i="26"/>
  <c r="F18" i="26"/>
  <c r="D18" i="26"/>
  <c r="I17" i="26"/>
  <c r="F17" i="26"/>
  <c r="D17" i="26"/>
  <c r="I16" i="26"/>
  <c r="F16" i="26"/>
  <c r="D16" i="26"/>
  <c r="E15" i="26"/>
  <c r="D15" i="26"/>
  <c r="I14" i="26"/>
  <c r="F14" i="26"/>
  <c r="D14" i="26"/>
  <c r="I13" i="26"/>
  <c r="F13" i="26"/>
  <c r="D13" i="26"/>
  <c r="I12" i="26"/>
  <c r="F12" i="26"/>
  <c r="D12" i="26"/>
  <c r="J12" i="26" s="1"/>
  <c r="I11" i="26"/>
  <c r="F11" i="26"/>
  <c r="D11" i="26"/>
  <c r="I10" i="26"/>
  <c r="F10" i="26"/>
  <c r="D10" i="26"/>
  <c r="J10" i="26" s="1"/>
  <c r="J30" i="16"/>
  <c r="I30" i="16"/>
  <c r="J29" i="16"/>
  <c r="I29" i="16"/>
  <c r="J28" i="16"/>
  <c r="I28" i="16"/>
  <c r="J27" i="16"/>
  <c r="I27" i="16"/>
  <c r="J26" i="16"/>
  <c r="I26" i="16"/>
  <c r="J25" i="16"/>
  <c r="I25" i="16"/>
  <c r="J24" i="16"/>
  <c r="I24" i="16"/>
  <c r="J23" i="16"/>
  <c r="I23" i="16"/>
  <c r="J22" i="16"/>
  <c r="I22" i="16"/>
  <c r="J21" i="16"/>
  <c r="I21" i="16"/>
  <c r="J20" i="16"/>
  <c r="I20" i="16"/>
  <c r="J19" i="16"/>
  <c r="I19" i="16"/>
  <c r="J18" i="16"/>
  <c r="I18" i="16"/>
  <c r="J17" i="16"/>
  <c r="I17" i="16"/>
  <c r="J16" i="16"/>
  <c r="I16" i="16"/>
  <c r="J15" i="16"/>
  <c r="I15" i="16"/>
  <c r="J14" i="16"/>
  <c r="I14" i="16"/>
  <c r="J13" i="16"/>
  <c r="I13" i="16"/>
  <c r="J12" i="16"/>
  <c r="I12" i="16"/>
  <c r="J11" i="16"/>
  <c r="J31" i="16" s="1"/>
  <c r="I11" i="16"/>
  <c r="I10" i="16"/>
  <c r="I9" i="16"/>
  <c r="I31" i="16" s="1"/>
  <c r="O10" i="144" l="1"/>
  <c r="G32" i="144"/>
  <c r="I32" i="117"/>
  <c r="F30" i="62"/>
  <c r="F15" i="26"/>
  <c r="F32" i="26" s="1"/>
  <c r="E32" i="26"/>
  <c r="J10" i="117"/>
  <c r="D32" i="117"/>
  <c r="I32" i="26"/>
  <c r="F32" i="117"/>
  <c r="D32" i="26"/>
  <c r="J11" i="26"/>
  <c r="H30" i="72"/>
  <c r="M24" i="144"/>
  <c r="M29" i="144"/>
  <c r="M23" i="144"/>
  <c r="M27" i="144"/>
  <c r="J14" i="144"/>
  <c r="I14" i="144" s="1"/>
  <c r="N15" i="144"/>
  <c r="J15" i="144"/>
  <c r="I15" i="144" s="1"/>
  <c r="N18" i="144"/>
  <c r="J18" i="144"/>
  <c r="I18" i="144" s="1"/>
  <c r="N19" i="144"/>
  <c r="N11" i="144"/>
  <c r="J19" i="144"/>
  <c r="I19" i="144" s="1"/>
  <c r="J11" i="144"/>
  <c r="I11" i="144" s="1"/>
  <c r="N14" i="144"/>
  <c r="M28" i="144"/>
  <c r="M22" i="144"/>
  <c r="J16" i="29"/>
  <c r="N10" i="29"/>
  <c r="P12" i="29"/>
  <c r="P10" i="29"/>
  <c r="O16" i="29"/>
  <c r="O18" i="29"/>
  <c r="J18" i="29"/>
  <c r="O10" i="29"/>
  <c r="M10" i="29" s="1"/>
  <c r="O12" i="29"/>
  <c r="M12" i="29" s="1"/>
  <c r="P14" i="29"/>
  <c r="J14" i="29"/>
  <c r="P18" i="29"/>
  <c r="J10" i="29"/>
  <c r="J12" i="29"/>
  <c r="O14" i="29"/>
  <c r="P16" i="29"/>
  <c r="J11" i="117"/>
  <c r="J15" i="117"/>
  <c r="J19" i="117"/>
  <c r="J13" i="117"/>
  <c r="J17" i="117"/>
  <c r="J13" i="26"/>
  <c r="J14" i="26"/>
  <c r="J15" i="26"/>
  <c r="J18" i="26"/>
  <c r="M20" i="144"/>
  <c r="J10" i="144"/>
  <c r="J16" i="144"/>
  <c r="I16" i="144" s="1"/>
  <c r="J12" i="144"/>
  <c r="I12" i="144" s="1"/>
  <c r="N10" i="144"/>
  <c r="N16" i="144"/>
  <c r="N12" i="144"/>
  <c r="O18" i="144"/>
  <c r="O14" i="144"/>
  <c r="M14" i="144" s="1"/>
  <c r="P10" i="144"/>
  <c r="P16" i="144"/>
  <c r="P12" i="144"/>
  <c r="M26" i="144"/>
  <c r="M21" i="144"/>
  <c r="J17" i="144"/>
  <c r="I17" i="144" s="1"/>
  <c r="J13" i="144"/>
  <c r="I13" i="144" s="1"/>
  <c r="N17" i="144"/>
  <c r="N13" i="144"/>
  <c r="O19" i="144"/>
  <c r="M19" i="144" s="1"/>
  <c r="O15" i="144"/>
  <c r="M15" i="144" s="1"/>
  <c r="O11" i="144"/>
  <c r="P17" i="144"/>
  <c r="P13" i="144"/>
  <c r="M30" i="144"/>
  <c r="M25" i="144"/>
  <c r="J17" i="26"/>
  <c r="F19" i="26"/>
  <c r="J16" i="26"/>
  <c r="N19" i="29"/>
  <c r="N17" i="29"/>
  <c r="N15" i="29"/>
  <c r="N13" i="29"/>
  <c r="N11" i="29"/>
  <c r="J19" i="29"/>
  <c r="J17" i="29"/>
  <c r="J15" i="29"/>
  <c r="J13" i="29"/>
  <c r="J11" i="29"/>
  <c r="O19" i="29"/>
  <c r="O17" i="29"/>
  <c r="O15" i="29"/>
  <c r="O13" i="29"/>
  <c r="O11" i="29"/>
  <c r="N17" i="62"/>
  <c r="N30" i="62" s="1"/>
  <c r="I15" i="26"/>
  <c r="O32" i="144" l="1"/>
  <c r="P32" i="144"/>
  <c r="J32" i="144"/>
  <c r="N32" i="144"/>
  <c r="M18" i="29"/>
  <c r="J32" i="117"/>
  <c r="R30" i="62"/>
  <c r="M18" i="144"/>
  <c r="M17" i="144"/>
  <c r="M16" i="29"/>
  <c r="J32" i="29"/>
  <c r="M14" i="29"/>
  <c r="I10" i="144"/>
  <c r="M13" i="144"/>
  <c r="M16" i="144"/>
  <c r="M11" i="144"/>
  <c r="M10" i="144"/>
  <c r="M12" i="144"/>
  <c r="J19" i="26"/>
  <c r="J32" i="26" s="1"/>
  <c r="M13" i="29"/>
  <c r="M17" i="29"/>
  <c r="M11" i="29"/>
  <c r="M15" i="29"/>
  <c r="M19" i="29"/>
  <c r="J11" i="115"/>
  <c r="J12" i="115"/>
  <c r="J13" i="115"/>
  <c r="J14" i="115"/>
  <c r="J15" i="115"/>
  <c r="J16" i="115"/>
  <c r="J17" i="115"/>
  <c r="J18" i="115"/>
  <c r="J19" i="115"/>
  <c r="J20" i="115"/>
  <c r="J21" i="115"/>
  <c r="J10" i="115"/>
  <c r="I11" i="115"/>
  <c r="I12" i="115"/>
  <c r="I13" i="115"/>
  <c r="I14" i="115"/>
  <c r="I15" i="115"/>
  <c r="I16" i="115"/>
  <c r="I17" i="115"/>
  <c r="I18" i="115"/>
  <c r="I19" i="115"/>
  <c r="I20" i="115"/>
  <c r="I21" i="115"/>
  <c r="I10" i="115"/>
  <c r="E22" i="115"/>
  <c r="F22" i="115"/>
  <c r="G22" i="115"/>
  <c r="H22" i="115"/>
  <c r="K22" i="115"/>
  <c r="C22" i="115"/>
  <c r="E13" i="13"/>
  <c r="E32" i="13" s="1"/>
  <c r="D13" i="13"/>
  <c r="D32" i="13" s="1"/>
  <c r="K16" i="114"/>
  <c r="K15" i="114"/>
  <c r="K14" i="114"/>
  <c r="K13" i="114"/>
  <c r="K12" i="114"/>
  <c r="K11" i="114"/>
  <c r="K10" i="114"/>
  <c r="M32" i="144" l="1"/>
  <c r="I22" i="115"/>
  <c r="K32" i="114"/>
  <c r="J22" i="115"/>
  <c r="H17" i="124" l="1"/>
  <c r="H16" i="124"/>
  <c r="H15" i="124"/>
  <c r="H14" i="124"/>
  <c r="H13" i="124"/>
  <c r="H12" i="124"/>
  <c r="H11" i="124"/>
  <c r="H10" i="124"/>
  <c r="H9" i="124"/>
  <c r="H8" i="124"/>
  <c r="D23" i="14"/>
  <c r="E23" i="14"/>
  <c r="F23" i="14"/>
  <c r="H23" i="14"/>
  <c r="C23" i="14"/>
  <c r="J11" i="114"/>
  <c r="J12" i="114"/>
  <c r="J13" i="114"/>
  <c r="J14" i="114"/>
  <c r="J15" i="114"/>
  <c r="J16" i="114"/>
  <c r="J17" i="114"/>
  <c r="J18" i="114"/>
  <c r="J19" i="114"/>
  <c r="J10" i="114"/>
  <c r="J10" i="88"/>
  <c r="J11" i="88"/>
  <c r="J12" i="88"/>
  <c r="J13" i="88"/>
  <c r="J14" i="88"/>
  <c r="J15" i="88"/>
  <c r="J16" i="88"/>
  <c r="J17" i="88"/>
  <c r="J18" i="88"/>
  <c r="J9" i="88"/>
  <c r="H11" i="75"/>
  <c r="H12" i="75"/>
  <c r="H13" i="75"/>
  <c r="H14" i="75"/>
  <c r="H15" i="75"/>
  <c r="H16" i="75"/>
  <c r="H17" i="75"/>
  <c r="H18" i="75"/>
  <c r="H19" i="75"/>
  <c r="H10" i="75"/>
  <c r="H11" i="7"/>
  <c r="H12" i="7"/>
  <c r="H13" i="7"/>
  <c r="H14" i="7"/>
  <c r="H15" i="7"/>
  <c r="H16" i="7"/>
  <c r="H17" i="7"/>
  <c r="H18" i="7"/>
  <c r="H19" i="7"/>
  <c r="H10" i="7"/>
  <c r="H30" i="124" l="1"/>
  <c r="F8" i="141"/>
  <c r="F9" i="141"/>
  <c r="F10" i="141"/>
  <c r="F11" i="141"/>
  <c r="F12" i="141"/>
  <c r="F13" i="141"/>
  <c r="F14" i="141"/>
  <c r="F15" i="141"/>
  <c r="F16" i="141"/>
  <c r="P10" i="56"/>
  <c r="P9" i="56"/>
  <c r="M10" i="56"/>
  <c r="M9" i="56"/>
  <c r="J10" i="56"/>
  <c r="J9" i="56"/>
  <c r="G10" i="56"/>
  <c r="G9" i="56"/>
  <c r="D10" i="56"/>
  <c r="D9" i="56"/>
  <c r="F28" i="141"/>
  <c r="F27" i="141"/>
  <c r="F26" i="141"/>
  <c r="F25" i="141"/>
  <c r="F24" i="141"/>
  <c r="F23" i="141"/>
  <c r="F22" i="141"/>
  <c r="F21" i="141"/>
  <c r="F20" i="141"/>
  <c r="F19" i="141"/>
  <c r="F18" i="141"/>
  <c r="F17" i="141"/>
  <c r="C11" i="56" l="1"/>
  <c r="D11" i="56"/>
  <c r="E11" i="56"/>
  <c r="F11" i="56"/>
  <c r="G11" i="56"/>
  <c r="H11" i="56"/>
  <c r="I11" i="56"/>
  <c r="J11" i="56"/>
  <c r="K11" i="56"/>
  <c r="L11" i="56"/>
  <c r="M11" i="56"/>
  <c r="N11" i="56"/>
  <c r="O11" i="56"/>
  <c r="P11" i="56"/>
  <c r="B11" i="56"/>
  <c r="R10" i="56"/>
  <c r="Q10" i="56"/>
  <c r="R9" i="56"/>
  <c r="Q9" i="56"/>
  <c r="U15" i="96"/>
  <c r="U16" i="96"/>
  <c r="U17" i="96"/>
  <c r="Q13" i="96"/>
  <c r="T15" i="96"/>
  <c r="T16" i="96"/>
  <c r="T17" i="96"/>
  <c r="P13" i="96"/>
  <c r="S15" i="96"/>
  <c r="S17" i="96"/>
  <c r="O13" i="96"/>
  <c r="F13" i="96"/>
  <c r="F18" i="96" s="1"/>
  <c r="N14" i="96"/>
  <c r="N15" i="96"/>
  <c r="N16" i="96"/>
  <c r="N17" i="96"/>
  <c r="N13" i="96"/>
  <c r="N18" i="96" s="1"/>
  <c r="F10" i="111"/>
  <c r="F11" i="111"/>
  <c r="F12" i="111"/>
  <c r="F13" i="111"/>
  <c r="F14" i="111"/>
  <c r="F15" i="111"/>
  <c r="F16" i="111"/>
  <c r="F17" i="111"/>
  <c r="F18" i="111"/>
  <c r="F19" i="111"/>
  <c r="F20" i="111"/>
  <c r="F21" i="111"/>
  <c r="F22" i="111"/>
  <c r="F23" i="111"/>
  <c r="F24" i="111"/>
  <c r="F25" i="111"/>
  <c r="F26" i="111"/>
  <c r="F27" i="111"/>
  <c r="F28" i="111"/>
  <c r="F29" i="111"/>
  <c r="F30" i="111"/>
  <c r="R13" i="96" l="1"/>
  <c r="R18" i="96" s="1"/>
  <c r="O18" i="96"/>
  <c r="R11" i="56"/>
  <c r="T13" i="96"/>
  <c r="T18" i="96" s="1"/>
  <c r="P18" i="96"/>
  <c r="U13" i="96"/>
  <c r="Q18" i="96"/>
  <c r="S14" i="96"/>
  <c r="S16" i="96"/>
  <c r="V16" i="96" s="1"/>
  <c r="U14" i="96"/>
  <c r="T14" i="96"/>
  <c r="V17" i="96"/>
  <c r="V15" i="96"/>
  <c r="Q11" i="56"/>
  <c r="S13" i="96"/>
  <c r="V13" i="96"/>
  <c r="S10" i="56"/>
  <c r="S9" i="56"/>
  <c r="Q21" i="96"/>
  <c r="U21" i="96" s="1"/>
  <c r="P21" i="96"/>
  <c r="T21" i="96" s="1"/>
  <c r="O21" i="96"/>
  <c r="P20" i="96"/>
  <c r="T20" i="96" s="1"/>
  <c r="Q20" i="96"/>
  <c r="O20" i="96"/>
  <c r="O22" i="96" s="1"/>
  <c r="O23" i="96" s="1"/>
  <c r="J21" i="96"/>
  <c r="J20" i="96"/>
  <c r="D22" i="96"/>
  <c r="D23" i="96" s="1"/>
  <c r="E22" i="96"/>
  <c r="E23" i="96" s="1"/>
  <c r="G22" i="96"/>
  <c r="G23" i="96" s="1"/>
  <c r="H22" i="96"/>
  <c r="H23" i="96" s="1"/>
  <c r="I22" i="96"/>
  <c r="I23" i="96" s="1"/>
  <c r="J22" i="96"/>
  <c r="J23" i="96" s="1"/>
  <c r="K22" i="96"/>
  <c r="K23" i="96" s="1"/>
  <c r="L22" i="96"/>
  <c r="L23" i="96" s="1"/>
  <c r="M22" i="96"/>
  <c r="M23" i="96" s="1"/>
  <c r="C22" i="96"/>
  <c r="C23" i="96" s="1"/>
  <c r="N21" i="96"/>
  <c r="N22" i="96" s="1"/>
  <c r="N23" i="96" s="1"/>
  <c r="N20" i="96"/>
  <c r="F21" i="96"/>
  <c r="F20" i="96"/>
  <c r="F22" i="96" s="1"/>
  <c r="F23" i="96" s="1"/>
  <c r="I19" i="29"/>
  <c r="I18" i="29"/>
  <c r="I17" i="29"/>
  <c r="I16" i="29"/>
  <c r="I15" i="29"/>
  <c r="I14" i="29"/>
  <c r="I13" i="29"/>
  <c r="I12" i="29"/>
  <c r="I11" i="29"/>
  <c r="I10" i="29"/>
  <c r="I18" i="13"/>
  <c r="I17" i="13"/>
  <c r="I16" i="13"/>
  <c r="I15" i="13"/>
  <c r="I14" i="13"/>
  <c r="I13" i="13"/>
  <c r="I12" i="13"/>
  <c r="I11" i="13"/>
  <c r="I10" i="13"/>
  <c r="I9" i="13"/>
  <c r="I31" i="13"/>
  <c r="R19" i="114"/>
  <c r="R18" i="114"/>
  <c r="R17" i="114"/>
  <c r="R16" i="114"/>
  <c r="R15" i="114"/>
  <c r="R14" i="114"/>
  <c r="R13" i="114"/>
  <c r="R12" i="114"/>
  <c r="R11" i="114"/>
  <c r="R10" i="114"/>
  <c r="Q19" i="114"/>
  <c r="Q18" i="114"/>
  <c r="Q17" i="114"/>
  <c r="Q16" i="114"/>
  <c r="Q15" i="114"/>
  <c r="Q14" i="114"/>
  <c r="Q13" i="114"/>
  <c r="Q12" i="114"/>
  <c r="Q11" i="114"/>
  <c r="Q10" i="114"/>
  <c r="R18" i="88"/>
  <c r="R17" i="88"/>
  <c r="R16" i="88"/>
  <c r="R15" i="88"/>
  <c r="R14" i="88"/>
  <c r="R13" i="88"/>
  <c r="R12" i="88"/>
  <c r="R11" i="88"/>
  <c r="R10" i="88"/>
  <c r="R9" i="88"/>
  <c r="Q18" i="88"/>
  <c r="S18" i="88" s="1"/>
  <c r="Q17" i="88"/>
  <c r="S17" i="88" s="1"/>
  <c r="Q16" i="88"/>
  <c r="Q15" i="88"/>
  <c r="Q14" i="88"/>
  <c r="Q13" i="88"/>
  <c r="S13" i="88" s="1"/>
  <c r="Q12" i="88"/>
  <c r="Q11" i="88"/>
  <c r="Q10" i="88"/>
  <c r="Q9" i="88"/>
  <c r="P19" i="75"/>
  <c r="P18" i="75"/>
  <c r="P17" i="75"/>
  <c r="P16" i="75"/>
  <c r="P15" i="75"/>
  <c r="P14" i="75"/>
  <c r="P13" i="75"/>
  <c r="P12" i="75"/>
  <c r="P11" i="75"/>
  <c r="P10" i="75"/>
  <c r="O19" i="75"/>
  <c r="O18" i="75"/>
  <c r="O17" i="75"/>
  <c r="O16" i="75"/>
  <c r="O15" i="75"/>
  <c r="O14" i="75"/>
  <c r="O13" i="75"/>
  <c r="O12" i="75"/>
  <c r="O11" i="75"/>
  <c r="O10" i="75"/>
  <c r="P10" i="7"/>
  <c r="P32" i="7" s="1"/>
  <c r="O10" i="7"/>
  <c r="K20" i="86"/>
  <c r="K19" i="86"/>
  <c r="K18" i="86"/>
  <c r="K17" i="86"/>
  <c r="K16" i="86"/>
  <c r="K15" i="86"/>
  <c r="K14" i="86"/>
  <c r="K13" i="86"/>
  <c r="K12" i="86"/>
  <c r="K11" i="86"/>
  <c r="J32" i="86"/>
  <c r="J31" i="86"/>
  <c r="J30" i="86"/>
  <c r="J29" i="86"/>
  <c r="J28" i="86"/>
  <c r="J27" i="86"/>
  <c r="J26" i="86"/>
  <c r="J25" i="86"/>
  <c r="J24" i="86"/>
  <c r="J23" i="86"/>
  <c r="J22" i="86"/>
  <c r="J21" i="86"/>
  <c r="J12" i="86"/>
  <c r="J13" i="86"/>
  <c r="J14" i="86"/>
  <c r="J15" i="86"/>
  <c r="J16" i="86"/>
  <c r="J17" i="86"/>
  <c r="J18" i="86"/>
  <c r="J19" i="86"/>
  <c r="J20" i="86"/>
  <c r="J11" i="86"/>
  <c r="I21" i="144"/>
  <c r="I22" i="144"/>
  <c r="I23" i="144"/>
  <c r="I24" i="144"/>
  <c r="I25" i="144"/>
  <c r="I26" i="144"/>
  <c r="I27" i="144"/>
  <c r="I28" i="144"/>
  <c r="I29" i="144"/>
  <c r="I30" i="144"/>
  <c r="I31" i="144"/>
  <c r="I20" i="144"/>
  <c r="I21" i="29"/>
  <c r="I22" i="29"/>
  <c r="I23" i="29"/>
  <c r="I24" i="29"/>
  <c r="I25" i="29"/>
  <c r="I26" i="29"/>
  <c r="I27" i="29"/>
  <c r="I28" i="29"/>
  <c r="I29" i="29"/>
  <c r="I30" i="29"/>
  <c r="I31" i="29"/>
  <c r="I20" i="29"/>
  <c r="G21" i="29"/>
  <c r="G22" i="29"/>
  <c r="G23" i="29"/>
  <c r="G24" i="29"/>
  <c r="G25" i="29"/>
  <c r="G26" i="29"/>
  <c r="G27" i="29"/>
  <c r="G28" i="29"/>
  <c r="G29" i="29"/>
  <c r="G30" i="29"/>
  <c r="G31" i="29"/>
  <c r="G20" i="29"/>
  <c r="D41" i="150"/>
  <c r="E41" i="150"/>
  <c r="F41" i="150"/>
  <c r="I41" i="150"/>
  <c r="K41" i="150"/>
  <c r="L41" i="150"/>
  <c r="C41" i="150"/>
  <c r="G40" i="150"/>
  <c r="H40" i="150" s="1"/>
  <c r="J40" i="150" s="1"/>
  <c r="G39" i="150"/>
  <c r="H39" i="150" s="1"/>
  <c r="J39" i="150" s="1"/>
  <c r="G38" i="150"/>
  <c r="H38" i="150" s="1"/>
  <c r="J38" i="150" s="1"/>
  <c r="G37" i="150"/>
  <c r="H37" i="150" s="1"/>
  <c r="J37" i="150" s="1"/>
  <c r="G36" i="150"/>
  <c r="H36" i="150" s="1"/>
  <c r="J36" i="150" s="1"/>
  <c r="G35" i="150"/>
  <c r="H35" i="150" s="1"/>
  <c r="J35" i="150" s="1"/>
  <c r="G34" i="150"/>
  <c r="H34" i="150" s="1"/>
  <c r="J34" i="150" s="1"/>
  <c r="G33" i="150"/>
  <c r="H33" i="150" s="1"/>
  <c r="J33" i="150" s="1"/>
  <c r="G32" i="150"/>
  <c r="H32" i="150" s="1"/>
  <c r="J32" i="150" s="1"/>
  <c r="G31" i="150"/>
  <c r="H31" i="150" s="1"/>
  <c r="J31" i="150" s="1"/>
  <c r="G30" i="150"/>
  <c r="H30" i="150" s="1"/>
  <c r="J30" i="150" s="1"/>
  <c r="G29" i="150"/>
  <c r="D22" i="150"/>
  <c r="E22" i="150"/>
  <c r="F22" i="150"/>
  <c r="I22" i="150"/>
  <c r="K22" i="150"/>
  <c r="L22" i="150"/>
  <c r="C22" i="150"/>
  <c r="G21" i="150"/>
  <c r="H21" i="150" s="1"/>
  <c r="J21" i="150" s="1"/>
  <c r="G20" i="150"/>
  <c r="H20" i="150" s="1"/>
  <c r="J20" i="150" s="1"/>
  <c r="G19" i="150"/>
  <c r="H19" i="150" s="1"/>
  <c r="J19" i="150" s="1"/>
  <c r="G18" i="150"/>
  <c r="H18" i="150" s="1"/>
  <c r="J18" i="150" s="1"/>
  <c r="G17" i="150"/>
  <c r="H17" i="150" s="1"/>
  <c r="J17" i="150" s="1"/>
  <c r="G16" i="150"/>
  <c r="H16" i="150" s="1"/>
  <c r="J16" i="150" s="1"/>
  <c r="G15" i="150"/>
  <c r="H15" i="150" s="1"/>
  <c r="J15" i="150" s="1"/>
  <c r="G14" i="150"/>
  <c r="H14" i="150" s="1"/>
  <c r="J14" i="150" s="1"/>
  <c r="G13" i="150"/>
  <c r="H13" i="150" s="1"/>
  <c r="J13" i="150" s="1"/>
  <c r="G12" i="150"/>
  <c r="H12" i="150" s="1"/>
  <c r="J12" i="150" s="1"/>
  <c r="G11" i="150"/>
  <c r="H11" i="150" s="1"/>
  <c r="J11" i="150" s="1"/>
  <c r="G10" i="150"/>
  <c r="H10" i="150" s="1"/>
  <c r="J10" i="150" s="1"/>
  <c r="S18" i="96" l="1"/>
  <c r="I32" i="144"/>
  <c r="Q16" i="75"/>
  <c r="P22" i="96"/>
  <c r="P23" i="96" s="1"/>
  <c r="R20" i="96"/>
  <c r="U18" i="96"/>
  <c r="Q13" i="75"/>
  <c r="Q17" i="75"/>
  <c r="S12" i="88"/>
  <c r="S16" i="88"/>
  <c r="O32" i="75"/>
  <c r="P32" i="75"/>
  <c r="Q10" i="7"/>
  <c r="O32" i="7"/>
  <c r="J33" i="86"/>
  <c r="V14" i="96"/>
  <c r="V18" i="96" s="1"/>
  <c r="I32" i="29"/>
  <c r="G32" i="29"/>
  <c r="P25" i="29"/>
  <c r="O25" i="29"/>
  <c r="N25" i="29"/>
  <c r="P26" i="29"/>
  <c r="O26" i="29"/>
  <c r="N26" i="29"/>
  <c r="P31" i="29"/>
  <c r="O31" i="29"/>
  <c r="N31" i="29"/>
  <c r="P27" i="29"/>
  <c r="O27" i="29"/>
  <c r="N27" i="29"/>
  <c r="P23" i="29"/>
  <c r="O23" i="29"/>
  <c r="N23" i="29"/>
  <c r="P29" i="29"/>
  <c r="O29" i="29"/>
  <c r="N29" i="29"/>
  <c r="P30" i="29"/>
  <c r="O30" i="29"/>
  <c r="N30" i="29"/>
  <c r="P22" i="29"/>
  <c r="O22" i="29"/>
  <c r="N22" i="29"/>
  <c r="P20" i="29"/>
  <c r="O20" i="29"/>
  <c r="N20" i="29"/>
  <c r="P28" i="29"/>
  <c r="O28" i="29"/>
  <c r="N28" i="29"/>
  <c r="P24" i="29"/>
  <c r="O24" i="29"/>
  <c r="N24" i="29"/>
  <c r="P21" i="29"/>
  <c r="O21" i="29"/>
  <c r="N21" i="29"/>
  <c r="S13" i="114"/>
  <c r="S17" i="114"/>
  <c r="S11" i="56"/>
  <c r="S9" i="88"/>
  <c r="G41" i="150"/>
  <c r="R21" i="96"/>
  <c r="R22" i="96" s="1"/>
  <c r="R23" i="96" s="1"/>
  <c r="H29" i="150"/>
  <c r="J29" i="150" s="1"/>
  <c r="J41" i="150" s="1"/>
  <c r="S20" i="96"/>
  <c r="S10" i="88"/>
  <c r="Q22" i="96"/>
  <c r="Q23" i="96" s="1"/>
  <c r="S14" i="88"/>
  <c r="S10" i="114"/>
  <c r="Q12" i="75"/>
  <c r="U20" i="96"/>
  <c r="S11" i="88"/>
  <c r="S15" i="88"/>
  <c r="S12" i="114"/>
  <c r="S16" i="114"/>
  <c r="S14" i="114"/>
  <c r="S18" i="114"/>
  <c r="S11" i="114"/>
  <c r="S15" i="114"/>
  <c r="S19" i="114"/>
  <c r="Q11" i="75"/>
  <c r="Q15" i="75"/>
  <c r="Q19" i="75"/>
  <c r="Q10" i="75"/>
  <c r="Q14" i="75"/>
  <c r="Q18" i="75"/>
  <c r="T22" i="96"/>
  <c r="T23" i="96" s="1"/>
  <c r="U22" i="96"/>
  <c r="U23" i="96" s="1"/>
  <c r="J22" i="150"/>
  <c r="G22" i="150"/>
  <c r="H22" i="150"/>
  <c r="H41" i="150"/>
  <c r="I20" i="13"/>
  <c r="I21" i="13"/>
  <c r="I22" i="13"/>
  <c r="I23" i="13"/>
  <c r="I24" i="13"/>
  <c r="I25" i="13"/>
  <c r="I26" i="13"/>
  <c r="I27" i="13"/>
  <c r="I28" i="13"/>
  <c r="I29" i="13"/>
  <c r="I30" i="13"/>
  <c r="I19" i="13"/>
  <c r="I32" i="13" s="1"/>
  <c r="R20" i="88"/>
  <c r="R21" i="88"/>
  <c r="R22" i="88"/>
  <c r="R23" i="88"/>
  <c r="R24" i="88"/>
  <c r="R25" i="88"/>
  <c r="R26" i="88"/>
  <c r="R27" i="88"/>
  <c r="R28" i="88"/>
  <c r="R29" i="88"/>
  <c r="R30" i="88"/>
  <c r="R19" i="88"/>
  <c r="R31" i="88" s="1"/>
  <c r="Q20" i="88"/>
  <c r="S20" i="88" s="1"/>
  <c r="Q21" i="88"/>
  <c r="Q22" i="88"/>
  <c r="Q23" i="88"/>
  <c r="Q24" i="88"/>
  <c r="Q25" i="88"/>
  <c r="S25" i="88" s="1"/>
  <c r="Q26" i="88"/>
  <c r="S26" i="88" s="1"/>
  <c r="Q27" i="88"/>
  <c r="S27" i="88" s="1"/>
  <c r="Q28" i="88"/>
  <c r="S28" i="88" s="1"/>
  <c r="Q29" i="88"/>
  <c r="Q30" i="88"/>
  <c r="Q19" i="88"/>
  <c r="Q31" i="88" s="1"/>
  <c r="J20" i="88"/>
  <c r="J21" i="88"/>
  <c r="J22" i="88"/>
  <c r="J23" i="88"/>
  <c r="J24" i="88"/>
  <c r="J25" i="88"/>
  <c r="J26" i="88"/>
  <c r="J27" i="88"/>
  <c r="J28" i="88"/>
  <c r="J29" i="88"/>
  <c r="J30" i="88"/>
  <c r="J19" i="88"/>
  <c r="J31" i="88" s="1"/>
  <c r="R21" i="114"/>
  <c r="R22" i="114"/>
  <c r="R23" i="114"/>
  <c r="R24" i="114"/>
  <c r="R25" i="114"/>
  <c r="R26" i="114"/>
  <c r="R27" i="114"/>
  <c r="R28" i="114"/>
  <c r="R29" i="114"/>
  <c r="R30" i="114"/>
  <c r="R31" i="114"/>
  <c r="R20" i="114"/>
  <c r="R32" i="114" s="1"/>
  <c r="Q21" i="114"/>
  <c r="Q22" i="114"/>
  <c r="S22" i="114" s="1"/>
  <c r="Q23" i="114"/>
  <c r="S23" i="114" s="1"/>
  <c r="Q24" i="114"/>
  <c r="S24" i="114" s="1"/>
  <c r="Q25" i="114"/>
  <c r="S25" i="114" s="1"/>
  <c r="Q26" i="114"/>
  <c r="Q27" i="114"/>
  <c r="Q28" i="114"/>
  <c r="Q29" i="114"/>
  <c r="Q30" i="114"/>
  <c r="S30" i="114" s="1"/>
  <c r="Q31" i="114"/>
  <c r="S31" i="114" s="1"/>
  <c r="Q20" i="114"/>
  <c r="Q32" i="114" s="1"/>
  <c r="J21" i="114"/>
  <c r="J22" i="114"/>
  <c r="J23" i="114"/>
  <c r="J24" i="114"/>
  <c r="J25" i="114"/>
  <c r="J26" i="114"/>
  <c r="J27" i="114"/>
  <c r="J28" i="114"/>
  <c r="J29" i="114"/>
  <c r="J30" i="114"/>
  <c r="J31" i="114"/>
  <c r="J20" i="114"/>
  <c r="J32" i="114" s="1"/>
  <c r="Q21" i="75"/>
  <c r="Q22" i="75"/>
  <c r="Q26" i="75"/>
  <c r="Q27" i="75"/>
  <c r="Q28" i="75"/>
  <c r="Q29" i="75"/>
  <c r="Q30" i="75"/>
  <c r="H21" i="75"/>
  <c r="H22" i="75"/>
  <c r="H23" i="75"/>
  <c r="H24" i="75"/>
  <c r="H25" i="75"/>
  <c r="H26" i="75"/>
  <c r="H27" i="75"/>
  <c r="H28" i="75"/>
  <c r="H29" i="75"/>
  <c r="H30" i="75"/>
  <c r="H31" i="75"/>
  <c r="H20" i="75"/>
  <c r="H21" i="7"/>
  <c r="H22" i="7"/>
  <c r="H23" i="7"/>
  <c r="H24" i="7"/>
  <c r="H25" i="7"/>
  <c r="H26" i="7"/>
  <c r="H27" i="7"/>
  <c r="H28" i="7"/>
  <c r="H29" i="7"/>
  <c r="H30" i="7"/>
  <c r="H31" i="7"/>
  <c r="H20" i="7"/>
  <c r="K22" i="86"/>
  <c r="K23" i="86"/>
  <c r="K24" i="86"/>
  <c r="K25" i="86"/>
  <c r="K26" i="86"/>
  <c r="K27" i="86"/>
  <c r="K28" i="86"/>
  <c r="K29" i="86"/>
  <c r="K30" i="86"/>
  <c r="K31" i="86"/>
  <c r="K32" i="86"/>
  <c r="K21" i="86"/>
  <c r="O32" i="29" l="1"/>
  <c r="K33" i="86"/>
  <c r="H32" i="7"/>
  <c r="H32" i="75"/>
  <c r="N32" i="29"/>
  <c r="M24" i="29"/>
  <c r="P32" i="29"/>
  <c r="M30" i="29"/>
  <c r="M31" i="29"/>
  <c r="M28" i="29"/>
  <c r="M29" i="29"/>
  <c r="M26" i="29"/>
  <c r="M23" i="29"/>
  <c r="M25" i="29"/>
  <c r="M20" i="29"/>
  <c r="M21" i="29"/>
  <c r="M22" i="29"/>
  <c r="M27" i="29"/>
  <c r="S20" i="114"/>
  <c r="V20" i="96"/>
  <c r="V22" i="96" s="1"/>
  <c r="V23" i="96" s="1"/>
  <c r="Q25" i="75"/>
  <c r="S29" i="114"/>
  <c r="S21" i="114"/>
  <c r="S24" i="88"/>
  <c r="Q20" i="75"/>
  <c r="Q24" i="75"/>
  <c r="S28" i="114"/>
  <c r="S19" i="88"/>
  <c r="S23" i="88"/>
  <c r="Q31" i="75"/>
  <c r="Q23" i="75"/>
  <c r="S27" i="114"/>
  <c r="S30" i="88"/>
  <c r="S22" i="88"/>
  <c r="S26" i="114"/>
  <c r="S29" i="88"/>
  <c r="S21" i="88"/>
  <c r="S21" i="96"/>
  <c r="V21" i="96" s="1"/>
  <c r="Q32" i="7"/>
  <c r="J30" i="111"/>
  <c r="J29" i="111"/>
  <c r="J28" i="111"/>
  <c r="J27" i="111"/>
  <c r="J26" i="111"/>
  <c r="J25" i="111"/>
  <c r="J24" i="111"/>
  <c r="J23" i="111"/>
  <c r="J22" i="111"/>
  <c r="J21" i="111"/>
  <c r="J20" i="111"/>
  <c r="J19" i="111"/>
  <c r="J30" i="4"/>
  <c r="J29" i="4"/>
  <c r="J28" i="4"/>
  <c r="J27" i="4"/>
  <c r="J26" i="4"/>
  <c r="J25" i="4"/>
  <c r="J24" i="4"/>
  <c r="J23" i="4"/>
  <c r="J22" i="4"/>
  <c r="J21" i="4"/>
  <c r="J20" i="4"/>
  <c r="J19" i="4"/>
  <c r="Q10" i="47"/>
  <c r="Q11" i="47"/>
  <c r="Q12" i="47"/>
  <c r="Q13" i="47"/>
  <c r="Q14" i="47"/>
  <c r="Q15" i="47"/>
  <c r="Q16" i="47"/>
  <c r="Q17" i="47"/>
  <c r="Q18" i="47"/>
  <c r="Q9" i="47"/>
  <c r="Q20" i="47"/>
  <c r="Q21" i="47"/>
  <c r="Q22" i="47"/>
  <c r="Q23" i="47"/>
  <c r="Q24" i="47"/>
  <c r="Q25" i="47"/>
  <c r="Q26" i="47"/>
  <c r="Q27" i="47"/>
  <c r="Q28" i="47"/>
  <c r="Q29" i="47"/>
  <c r="Q30" i="47"/>
  <c r="Q19" i="47"/>
  <c r="L20" i="47"/>
  <c r="L21" i="47"/>
  <c r="L22" i="47"/>
  <c r="L23" i="47"/>
  <c r="L24" i="47"/>
  <c r="L25" i="47"/>
  <c r="L26" i="47"/>
  <c r="L27" i="47"/>
  <c r="L28" i="47"/>
  <c r="L29" i="47"/>
  <c r="L30" i="47"/>
  <c r="L19" i="47"/>
  <c r="Q10" i="60"/>
  <c r="Q11" i="60"/>
  <c r="Q12" i="60"/>
  <c r="Q13" i="60"/>
  <c r="Q14" i="60"/>
  <c r="Q15" i="60"/>
  <c r="Q16" i="60"/>
  <c r="Q17" i="60"/>
  <c r="Q18" i="60"/>
  <c r="Q9" i="60"/>
  <c r="Q20" i="60"/>
  <c r="Q21" i="60"/>
  <c r="Q22" i="60"/>
  <c r="Q23" i="60"/>
  <c r="Q24" i="60"/>
  <c r="Q25" i="60"/>
  <c r="Q26" i="60"/>
  <c r="Q27" i="60"/>
  <c r="Q28" i="60"/>
  <c r="Q29" i="60"/>
  <c r="Q30" i="60"/>
  <c r="Q19" i="60"/>
  <c r="L20" i="60"/>
  <c r="L21" i="60"/>
  <c r="L22" i="60"/>
  <c r="L23" i="60"/>
  <c r="L24" i="60"/>
  <c r="L25" i="60"/>
  <c r="L26" i="60"/>
  <c r="L27" i="60"/>
  <c r="L28" i="60"/>
  <c r="L29" i="60"/>
  <c r="L30" i="60"/>
  <c r="L19" i="60"/>
  <c r="S31" i="88" l="1"/>
  <c r="Q31" i="60"/>
  <c r="S32" i="114"/>
  <c r="Q31" i="47"/>
  <c r="Q32" i="75"/>
  <c r="M32" i="29"/>
  <c r="S22" i="96"/>
  <c r="S23" i="96" s="1"/>
  <c r="K31" i="65" l="1"/>
  <c r="K30" i="65"/>
  <c r="K29" i="65"/>
  <c r="K28" i="65"/>
  <c r="K27" i="65"/>
  <c r="K26" i="65"/>
  <c r="K25" i="65"/>
  <c r="K24" i="65"/>
  <c r="K23" i="65"/>
  <c r="K22" i="65"/>
  <c r="K21" i="65"/>
  <c r="K20" i="65"/>
  <c r="K11" i="65"/>
  <c r="K12" i="65"/>
  <c r="K13" i="65"/>
  <c r="K14" i="65"/>
  <c r="K15" i="65"/>
  <c r="K16" i="65"/>
  <c r="K17" i="65"/>
  <c r="K18" i="65"/>
  <c r="K19" i="65"/>
  <c r="K10" i="65"/>
  <c r="D41" i="27"/>
  <c r="E41" i="27"/>
  <c r="F41" i="27"/>
  <c r="J41" i="27"/>
  <c r="K41" i="27"/>
  <c r="L41" i="27"/>
  <c r="C41" i="27"/>
  <c r="G40" i="27"/>
  <c r="H40" i="27" s="1"/>
  <c r="I40" i="27" s="1"/>
  <c r="G39" i="27"/>
  <c r="H39" i="27" s="1"/>
  <c r="I39" i="27" s="1"/>
  <c r="G38" i="27"/>
  <c r="H38" i="27" s="1"/>
  <c r="I38" i="27" s="1"/>
  <c r="G37" i="27"/>
  <c r="H37" i="27" s="1"/>
  <c r="I37" i="27" s="1"/>
  <c r="G36" i="27"/>
  <c r="H36" i="27" s="1"/>
  <c r="I36" i="27" s="1"/>
  <c r="G35" i="27"/>
  <c r="H35" i="27" s="1"/>
  <c r="I35" i="27" s="1"/>
  <c r="G34" i="27"/>
  <c r="H34" i="27" s="1"/>
  <c r="I34" i="27" s="1"/>
  <c r="G33" i="27"/>
  <c r="H33" i="27" s="1"/>
  <c r="I33" i="27" s="1"/>
  <c r="G32" i="27"/>
  <c r="H32" i="27" s="1"/>
  <c r="I32" i="27" s="1"/>
  <c r="G31" i="27"/>
  <c r="H31" i="27" s="1"/>
  <c r="I31" i="27" s="1"/>
  <c r="G30" i="27"/>
  <c r="H30" i="27" s="1"/>
  <c r="G29" i="27"/>
  <c r="H29" i="27" s="1"/>
  <c r="I29" i="27" s="1"/>
  <c r="J22" i="27"/>
  <c r="G11" i="27"/>
  <c r="H11" i="27" s="1"/>
  <c r="I11" i="27" s="1"/>
  <c r="G12" i="27"/>
  <c r="H12" i="27" s="1"/>
  <c r="I12" i="27" s="1"/>
  <c r="G13" i="27"/>
  <c r="H13" i="27" s="1"/>
  <c r="I13" i="27" s="1"/>
  <c r="G14" i="27"/>
  <c r="H14" i="27" s="1"/>
  <c r="I14" i="27" s="1"/>
  <c r="G15" i="27"/>
  <c r="H15" i="27" s="1"/>
  <c r="I15" i="27" s="1"/>
  <c r="G16" i="27"/>
  <c r="H16" i="27" s="1"/>
  <c r="I16" i="27" s="1"/>
  <c r="G17" i="27"/>
  <c r="H17" i="27" s="1"/>
  <c r="I17" i="27" s="1"/>
  <c r="G18" i="27"/>
  <c r="H18" i="27" s="1"/>
  <c r="I18" i="27" s="1"/>
  <c r="G19" i="27"/>
  <c r="H19" i="27" s="1"/>
  <c r="I19" i="27" s="1"/>
  <c r="G20" i="27"/>
  <c r="H20" i="27" s="1"/>
  <c r="I20" i="27" s="1"/>
  <c r="G21" i="27"/>
  <c r="H21" i="27" s="1"/>
  <c r="I21" i="27" s="1"/>
  <c r="G10" i="27"/>
  <c r="E22" i="27"/>
  <c r="F22" i="27"/>
  <c r="K22" i="27"/>
  <c r="L22" i="27"/>
  <c r="D22" i="27"/>
  <c r="H30" i="103"/>
  <c r="H29" i="103"/>
  <c r="H28" i="103"/>
  <c r="H27" i="103"/>
  <c r="H26" i="103"/>
  <c r="H25" i="103"/>
  <c r="H24" i="103"/>
  <c r="H23" i="103"/>
  <c r="H22" i="103"/>
  <c r="H21" i="103"/>
  <c r="H20" i="103"/>
  <c r="H19" i="103"/>
  <c r="H10" i="103"/>
  <c r="H11" i="103"/>
  <c r="H12" i="103"/>
  <c r="H13" i="103"/>
  <c r="H14" i="103"/>
  <c r="H15" i="103"/>
  <c r="H16" i="103"/>
  <c r="H17" i="103"/>
  <c r="H18" i="103"/>
  <c r="H9" i="103"/>
  <c r="K32" i="65" l="1"/>
  <c r="H31" i="103"/>
  <c r="G22" i="27"/>
  <c r="I30" i="27"/>
  <c r="I41" i="27" s="1"/>
  <c r="H41" i="27"/>
  <c r="G41" i="27"/>
  <c r="H10" i="27"/>
  <c r="J13" i="127"/>
  <c r="J10" i="111"/>
  <c r="J11" i="111"/>
  <c r="J12" i="111"/>
  <c r="J13" i="111"/>
  <c r="J14" i="111"/>
  <c r="J15" i="111"/>
  <c r="J16" i="111"/>
  <c r="J17" i="111"/>
  <c r="J18" i="111"/>
  <c r="J9" i="111"/>
  <c r="J10" i="4"/>
  <c r="J11" i="4"/>
  <c r="J12" i="4"/>
  <c r="J13" i="4"/>
  <c r="J14" i="4"/>
  <c r="J15" i="4"/>
  <c r="J16" i="4"/>
  <c r="J17" i="4"/>
  <c r="J18" i="4"/>
  <c r="J9" i="4"/>
  <c r="J31" i="4" s="1"/>
  <c r="F7" i="141"/>
  <c r="F29" i="141" s="1"/>
  <c r="L10" i="47"/>
  <c r="L11" i="47"/>
  <c r="L12" i="47"/>
  <c r="L13" i="47"/>
  <c r="L14" i="47"/>
  <c r="L15" i="47"/>
  <c r="L16" i="47"/>
  <c r="L17" i="47"/>
  <c r="L18" i="47"/>
  <c r="L9" i="47"/>
  <c r="J31" i="111" l="1"/>
  <c r="L31" i="47"/>
  <c r="I10" i="27"/>
  <c r="I22" i="27" s="1"/>
  <c r="H22" i="27"/>
  <c r="L10" i="60"/>
  <c r="L11" i="60"/>
  <c r="L12" i="60"/>
  <c r="L13" i="60"/>
  <c r="L14" i="60"/>
  <c r="L15" i="60"/>
  <c r="L16" i="60"/>
  <c r="L17" i="60"/>
  <c r="L18" i="60"/>
  <c r="L9" i="60"/>
  <c r="G40" i="56"/>
  <c r="D40" i="56"/>
  <c r="J20" i="84"/>
  <c r="J21" i="84"/>
  <c r="J22" i="84"/>
  <c r="J23" i="84"/>
  <c r="J24" i="84"/>
  <c r="J25" i="84"/>
  <c r="J26" i="84"/>
  <c r="J27" i="84"/>
  <c r="J28" i="84"/>
  <c r="J29" i="84"/>
  <c r="J30" i="84"/>
  <c r="J19" i="84"/>
  <c r="J10" i="84"/>
  <c r="J11" i="84"/>
  <c r="J12" i="84"/>
  <c r="J13" i="84"/>
  <c r="J14" i="84"/>
  <c r="J15" i="84"/>
  <c r="J16" i="84"/>
  <c r="J17" i="84"/>
  <c r="J18" i="84"/>
  <c r="J9" i="84"/>
  <c r="E21" i="102"/>
  <c r="F21" i="102"/>
  <c r="G21" i="102"/>
  <c r="D21" i="102"/>
  <c r="H19" i="102"/>
  <c r="H21" i="102" s="1"/>
  <c r="E17" i="102"/>
  <c r="F17" i="102"/>
  <c r="G17" i="102"/>
  <c r="D17" i="102"/>
  <c r="H15" i="102"/>
  <c r="H12" i="102"/>
  <c r="H13" i="102"/>
  <c r="H14" i="102"/>
  <c r="H16" i="102"/>
  <c r="H11" i="102"/>
  <c r="O28" i="56"/>
  <c r="G28" i="56"/>
  <c r="E21" i="75"/>
  <c r="E22" i="75"/>
  <c r="E23" i="75"/>
  <c r="E24" i="75"/>
  <c r="E25" i="75"/>
  <c r="E26" i="75"/>
  <c r="E27" i="75"/>
  <c r="E28" i="75"/>
  <c r="E29" i="75"/>
  <c r="E30" i="75"/>
  <c r="E31" i="75"/>
  <c r="E20" i="75"/>
  <c r="E11" i="75"/>
  <c r="E12" i="75"/>
  <c r="E13" i="75"/>
  <c r="E14" i="75"/>
  <c r="E15" i="75"/>
  <c r="E16" i="75"/>
  <c r="E17" i="75"/>
  <c r="E18" i="75"/>
  <c r="E19" i="75"/>
  <c r="E10" i="75"/>
  <c r="E21" i="7"/>
  <c r="E22" i="7"/>
  <c r="E23" i="7"/>
  <c r="E24" i="7"/>
  <c r="E25" i="7"/>
  <c r="E26" i="7"/>
  <c r="E27" i="7"/>
  <c r="E28" i="7"/>
  <c r="E29" i="7"/>
  <c r="E30" i="7"/>
  <c r="E31" i="7"/>
  <c r="E20" i="7"/>
  <c r="E11" i="7"/>
  <c r="E12" i="7"/>
  <c r="E13" i="7"/>
  <c r="E14" i="7"/>
  <c r="E15" i="7"/>
  <c r="E16" i="7"/>
  <c r="E17" i="7"/>
  <c r="E18" i="7"/>
  <c r="E19" i="7"/>
  <c r="E10" i="7"/>
  <c r="L31" i="60" l="1"/>
  <c r="E32" i="75"/>
  <c r="E32" i="7"/>
  <c r="J31" i="84"/>
  <c r="H17" i="102"/>
  <c r="M21" i="114" l="1"/>
  <c r="M22" i="114"/>
  <c r="M23" i="114"/>
  <c r="M24" i="114"/>
  <c r="M25" i="114"/>
  <c r="M26" i="114"/>
  <c r="M27" i="114"/>
  <c r="M28" i="114"/>
  <c r="M29" i="114"/>
  <c r="M30" i="114"/>
  <c r="M31" i="114"/>
  <c r="M20" i="114"/>
  <c r="M11" i="114"/>
  <c r="M12" i="114"/>
  <c r="M13" i="114"/>
  <c r="M14" i="114"/>
  <c r="M15" i="114"/>
  <c r="M16" i="114"/>
  <c r="M17" i="114"/>
  <c r="M18" i="114"/>
  <c r="M19" i="114"/>
  <c r="M10" i="114"/>
  <c r="M20" i="88"/>
  <c r="M21" i="88"/>
  <c r="M22" i="88"/>
  <c r="M23" i="88"/>
  <c r="M24" i="88"/>
  <c r="M25" i="88"/>
  <c r="M26" i="88"/>
  <c r="M27" i="88"/>
  <c r="M28" i="88"/>
  <c r="M29" i="88"/>
  <c r="M30" i="88"/>
  <c r="M19" i="88"/>
  <c r="M10" i="88"/>
  <c r="M11" i="88"/>
  <c r="M12" i="88"/>
  <c r="M13" i="88"/>
  <c r="M14" i="88"/>
  <c r="M15" i="88"/>
  <c r="M16" i="88"/>
  <c r="M17" i="88"/>
  <c r="M18" i="88"/>
  <c r="M9" i="88"/>
  <c r="N21" i="75"/>
  <c r="N22" i="75"/>
  <c r="N23" i="75"/>
  <c r="N24" i="75"/>
  <c r="N25" i="75"/>
  <c r="N26" i="75"/>
  <c r="N27" i="75"/>
  <c r="N28" i="75"/>
  <c r="N29" i="75"/>
  <c r="N30" i="75"/>
  <c r="N31" i="75"/>
  <c r="N20" i="75"/>
  <c r="N11" i="75"/>
  <c r="N12" i="75"/>
  <c r="N13" i="75"/>
  <c r="N14" i="75"/>
  <c r="N15" i="75"/>
  <c r="N16" i="75"/>
  <c r="N17" i="75"/>
  <c r="N18" i="75"/>
  <c r="N19" i="75"/>
  <c r="N10" i="75"/>
  <c r="K21" i="75"/>
  <c r="K22" i="75"/>
  <c r="K23" i="75"/>
  <c r="K24" i="75"/>
  <c r="K25" i="75"/>
  <c r="K26" i="75"/>
  <c r="K27" i="75"/>
  <c r="K28" i="75"/>
  <c r="K29" i="75"/>
  <c r="K30" i="75"/>
  <c r="K31" i="75"/>
  <c r="K20" i="75"/>
  <c r="K11" i="75"/>
  <c r="K12" i="75"/>
  <c r="K13" i="75"/>
  <c r="K14" i="75"/>
  <c r="K15" i="75"/>
  <c r="K16" i="75"/>
  <c r="K17" i="75"/>
  <c r="K18" i="75"/>
  <c r="K19" i="75"/>
  <c r="K10" i="75"/>
  <c r="K21" i="7"/>
  <c r="K22" i="7"/>
  <c r="K23" i="7"/>
  <c r="K24" i="7"/>
  <c r="K25" i="7"/>
  <c r="K26" i="7"/>
  <c r="K27" i="7"/>
  <c r="K28" i="7"/>
  <c r="K29" i="7"/>
  <c r="K30" i="7"/>
  <c r="K31" i="7"/>
  <c r="K20" i="7"/>
  <c r="K11" i="7"/>
  <c r="K12" i="7"/>
  <c r="K13" i="7"/>
  <c r="K14" i="7"/>
  <c r="K15" i="7"/>
  <c r="K16" i="7"/>
  <c r="K17" i="7"/>
  <c r="K18" i="7"/>
  <c r="K19" i="7"/>
  <c r="K10" i="7"/>
  <c r="K32" i="75" l="1"/>
  <c r="N32" i="75"/>
  <c r="M32" i="114"/>
  <c r="M31" i="88"/>
  <c r="K32" i="7"/>
  <c r="P21" i="114"/>
  <c r="P22" i="114"/>
  <c r="P23" i="114"/>
  <c r="P24" i="114"/>
  <c r="P25" i="114"/>
  <c r="P26" i="114"/>
  <c r="P27" i="114"/>
  <c r="P28" i="114"/>
  <c r="P29" i="114"/>
  <c r="P30" i="114"/>
  <c r="P31" i="114"/>
  <c r="P20" i="114"/>
  <c r="P11" i="114"/>
  <c r="P12" i="114"/>
  <c r="P13" i="114"/>
  <c r="P14" i="114"/>
  <c r="P15" i="114"/>
  <c r="P16" i="114"/>
  <c r="P17" i="114"/>
  <c r="P18" i="114"/>
  <c r="P19" i="114"/>
  <c r="P10" i="114"/>
  <c r="P20" i="88"/>
  <c r="P21" i="88"/>
  <c r="P22" i="88"/>
  <c r="P23" i="88"/>
  <c r="P24" i="88"/>
  <c r="P25" i="88"/>
  <c r="P26" i="88"/>
  <c r="P27" i="88"/>
  <c r="P28" i="88"/>
  <c r="P29" i="88"/>
  <c r="P30" i="88"/>
  <c r="P19" i="88"/>
  <c r="P10" i="88"/>
  <c r="P11" i="88"/>
  <c r="P12" i="88"/>
  <c r="P13" i="88"/>
  <c r="P14" i="88"/>
  <c r="P15" i="88"/>
  <c r="P16" i="88"/>
  <c r="P17" i="88"/>
  <c r="P18" i="88"/>
  <c r="P9" i="88"/>
  <c r="G21" i="74"/>
  <c r="G22" i="74"/>
  <c r="G23" i="74"/>
  <c r="G24" i="74"/>
  <c r="G25" i="74"/>
  <c r="G26" i="74"/>
  <c r="G27" i="74"/>
  <c r="G28" i="74"/>
  <c r="G29" i="74"/>
  <c r="G30" i="74"/>
  <c r="G31" i="74"/>
  <c r="G20" i="74"/>
  <c r="G11" i="74"/>
  <c r="G12" i="74"/>
  <c r="G13" i="74"/>
  <c r="G14" i="74"/>
  <c r="G15" i="74"/>
  <c r="G16" i="74"/>
  <c r="G17" i="74"/>
  <c r="G18" i="74"/>
  <c r="G19" i="74"/>
  <c r="G10" i="74"/>
  <c r="G31" i="5"/>
  <c r="G30" i="5"/>
  <c r="G29" i="5"/>
  <c r="G28" i="5"/>
  <c r="G27" i="5"/>
  <c r="G26" i="5"/>
  <c r="G25" i="5"/>
  <c r="G24" i="5"/>
  <c r="G23" i="5"/>
  <c r="G22" i="5"/>
  <c r="G21" i="5"/>
  <c r="G20" i="5"/>
  <c r="G11" i="5"/>
  <c r="G12" i="5"/>
  <c r="G13" i="5"/>
  <c r="G14" i="5"/>
  <c r="G15" i="5"/>
  <c r="G16" i="5"/>
  <c r="G17" i="5"/>
  <c r="G18" i="5"/>
  <c r="G19" i="5"/>
  <c r="G10" i="5"/>
  <c r="G32" i="74" l="1"/>
  <c r="G32" i="5"/>
  <c r="P31" i="88"/>
  <c r="P32" i="114"/>
  <c r="G9" i="47" l="1"/>
  <c r="F18" i="100" l="1"/>
  <c r="F19" i="100"/>
  <c r="F20" i="100"/>
  <c r="F21" i="100"/>
  <c r="F22" i="100"/>
  <c r="F23" i="100"/>
  <c r="F24" i="100"/>
  <c r="F25" i="100"/>
  <c r="F26" i="100"/>
  <c r="F27" i="100"/>
  <c r="F28" i="100"/>
  <c r="F17" i="100"/>
  <c r="G10" i="47"/>
  <c r="G31" i="47" s="1"/>
  <c r="G11" i="47"/>
  <c r="G12" i="47"/>
  <c r="G13" i="47"/>
  <c r="G14" i="47"/>
  <c r="G15" i="47"/>
  <c r="G16" i="47"/>
  <c r="G17" i="47"/>
  <c r="G18" i="47"/>
  <c r="G20" i="47"/>
  <c r="G21" i="47"/>
  <c r="G22" i="47"/>
  <c r="G23" i="47"/>
  <c r="G24" i="47"/>
  <c r="G25" i="47"/>
  <c r="G26" i="47"/>
  <c r="G27" i="47"/>
  <c r="G28" i="47"/>
  <c r="G29" i="47"/>
  <c r="G30" i="47"/>
  <c r="G19" i="47"/>
  <c r="G20" i="60"/>
  <c r="G21" i="60"/>
  <c r="G22" i="60"/>
  <c r="G23" i="60"/>
  <c r="G24" i="60"/>
  <c r="G25" i="60"/>
  <c r="G26" i="60"/>
  <c r="G27" i="60"/>
  <c r="G28" i="60"/>
  <c r="G29" i="60"/>
  <c r="G30" i="60"/>
  <c r="G19" i="60"/>
  <c r="L20" i="59"/>
  <c r="L21" i="59"/>
  <c r="L22" i="59"/>
  <c r="L23" i="59"/>
  <c r="L24" i="59"/>
  <c r="L25" i="59"/>
  <c r="L26" i="59"/>
  <c r="L27" i="59"/>
  <c r="L28" i="59"/>
  <c r="L29" i="59"/>
  <c r="L30" i="59"/>
  <c r="L19" i="59"/>
  <c r="G20" i="59"/>
  <c r="G21" i="59"/>
  <c r="G22" i="59"/>
  <c r="G23" i="59"/>
  <c r="G24" i="59"/>
  <c r="G25" i="59"/>
  <c r="G26" i="59"/>
  <c r="G27" i="59"/>
  <c r="G28" i="59"/>
  <c r="G29" i="59"/>
  <c r="G30" i="59"/>
  <c r="G19" i="59"/>
  <c r="L20" i="58"/>
  <c r="L21" i="58"/>
  <c r="L22" i="58"/>
  <c r="L23" i="58"/>
  <c r="L24" i="58"/>
  <c r="L25" i="58"/>
  <c r="L26" i="58"/>
  <c r="L27" i="58"/>
  <c r="L28" i="58"/>
  <c r="L29" i="58"/>
  <c r="L30" i="58"/>
  <c r="L19" i="58"/>
  <c r="G20" i="58"/>
  <c r="G21" i="58"/>
  <c r="G22" i="58"/>
  <c r="G23" i="58"/>
  <c r="G24" i="58"/>
  <c r="G25" i="58"/>
  <c r="G26" i="58"/>
  <c r="G27" i="58"/>
  <c r="G28" i="58"/>
  <c r="G29" i="58"/>
  <c r="G30" i="58"/>
  <c r="G19" i="58"/>
  <c r="G10" i="60"/>
  <c r="G11" i="60"/>
  <c r="G12" i="60"/>
  <c r="G13" i="60"/>
  <c r="G14" i="60"/>
  <c r="G15" i="60"/>
  <c r="G16" i="60"/>
  <c r="G17" i="60"/>
  <c r="G18" i="60"/>
  <c r="G9" i="60"/>
  <c r="G31" i="60" s="1"/>
  <c r="L10" i="59"/>
  <c r="L11" i="59"/>
  <c r="L12" i="59"/>
  <c r="L13" i="59"/>
  <c r="L14" i="59"/>
  <c r="L15" i="59"/>
  <c r="L16" i="59"/>
  <c r="L17" i="59"/>
  <c r="L18" i="59"/>
  <c r="L9" i="59"/>
  <c r="G10" i="59"/>
  <c r="G11" i="59"/>
  <c r="G12" i="59"/>
  <c r="G13" i="59"/>
  <c r="G14" i="59"/>
  <c r="G15" i="59"/>
  <c r="G16" i="59"/>
  <c r="G17" i="59"/>
  <c r="G18" i="59"/>
  <c r="G9" i="59"/>
  <c r="G31" i="59" s="1"/>
  <c r="L10" i="58"/>
  <c r="L11" i="58"/>
  <c r="L12" i="58"/>
  <c r="L13" i="58"/>
  <c r="L14" i="58"/>
  <c r="L15" i="58"/>
  <c r="L16" i="58"/>
  <c r="L17" i="58"/>
  <c r="L18" i="58"/>
  <c r="L9" i="58"/>
  <c r="G10" i="58"/>
  <c r="G11" i="58"/>
  <c r="G12" i="58"/>
  <c r="G13" i="58"/>
  <c r="G14" i="58"/>
  <c r="G15" i="58"/>
  <c r="G16" i="58"/>
  <c r="G17" i="58"/>
  <c r="G18" i="58"/>
  <c r="G9" i="58"/>
  <c r="G31" i="58" s="1"/>
  <c r="L20" i="1"/>
  <c r="L21" i="1"/>
  <c r="L22" i="1"/>
  <c r="L23" i="1"/>
  <c r="L24" i="1"/>
  <c r="L25" i="1"/>
  <c r="L26" i="1"/>
  <c r="L27" i="1"/>
  <c r="L28" i="1"/>
  <c r="L29" i="1"/>
  <c r="L30" i="1"/>
  <c r="L19" i="1"/>
  <c r="L10" i="1"/>
  <c r="L11" i="1"/>
  <c r="L12" i="1"/>
  <c r="L13" i="1"/>
  <c r="L14" i="1"/>
  <c r="L15" i="1"/>
  <c r="L16" i="1"/>
  <c r="L17" i="1"/>
  <c r="L18" i="1"/>
  <c r="L9" i="1"/>
  <c r="G30" i="1"/>
  <c r="G29" i="1"/>
  <c r="G28" i="1"/>
  <c r="G27" i="1"/>
  <c r="G26" i="1"/>
  <c r="G25" i="1"/>
  <c r="G24" i="1"/>
  <c r="G23" i="1"/>
  <c r="G22" i="1"/>
  <c r="G21" i="1"/>
  <c r="G20" i="1"/>
  <c r="G19" i="1"/>
  <c r="G10" i="1"/>
  <c r="G11" i="1"/>
  <c r="G12" i="1"/>
  <c r="G13" i="1"/>
  <c r="G14" i="1"/>
  <c r="G15" i="1"/>
  <c r="G16" i="1"/>
  <c r="G17" i="1"/>
  <c r="G18" i="1"/>
  <c r="G9" i="1"/>
  <c r="G31" i="1" s="1"/>
  <c r="F8" i="100"/>
  <c r="F9" i="100"/>
  <c r="F10" i="100"/>
  <c r="F11" i="100"/>
  <c r="F12" i="100"/>
  <c r="F13" i="100"/>
  <c r="F14" i="100"/>
  <c r="F15" i="100"/>
  <c r="F16" i="100"/>
  <c r="F7" i="100"/>
  <c r="G39" i="56"/>
  <c r="D39" i="56"/>
  <c r="G21" i="114"/>
  <c r="G22" i="114"/>
  <c r="G23" i="114"/>
  <c r="G24" i="114"/>
  <c r="G25" i="114"/>
  <c r="G26" i="114"/>
  <c r="G27" i="114"/>
  <c r="G28" i="114"/>
  <c r="G29" i="114"/>
  <c r="G30" i="114"/>
  <c r="G31" i="114"/>
  <c r="G20" i="114"/>
  <c r="G11" i="114"/>
  <c r="G12" i="114"/>
  <c r="G13" i="114"/>
  <c r="G14" i="114"/>
  <c r="G15" i="114"/>
  <c r="G16" i="114"/>
  <c r="G17" i="114"/>
  <c r="G18" i="114"/>
  <c r="G19" i="114"/>
  <c r="G10" i="114"/>
  <c r="G20" i="88"/>
  <c r="G21" i="88"/>
  <c r="G22" i="88"/>
  <c r="G23" i="88"/>
  <c r="G24" i="88"/>
  <c r="G25" i="88"/>
  <c r="G26" i="88"/>
  <c r="G27" i="88"/>
  <c r="G28" i="88"/>
  <c r="G29" i="88"/>
  <c r="G30" i="88"/>
  <c r="G19" i="88"/>
  <c r="G10" i="88"/>
  <c r="G11" i="88"/>
  <c r="G12" i="88"/>
  <c r="G13" i="88"/>
  <c r="G14" i="88"/>
  <c r="G15" i="88"/>
  <c r="G16" i="88"/>
  <c r="G17" i="88"/>
  <c r="G18" i="88"/>
  <c r="G9" i="88"/>
  <c r="F31" i="127"/>
  <c r="F30" i="127"/>
  <c r="F29" i="127"/>
  <c r="F28" i="127"/>
  <c r="F27" i="127"/>
  <c r="F26" i="127"/>
  <c r="F25" i="127"/>
  <c r="F24" i="127"/>
  <c r="F23" i="127"/>
  <c r="F22" i="127"/>
  <c r="F21" i="127"/>
  <c r="F20" i="127"/>
  <c r="F11" i="127"/>
  <c r="F12" i="127"/>
  <c r="F13" i="127"/>
  <c r="F14" i="127"/>
  <c r="F15" i="127"/>
  <c r="F16" i="127"/>
  <c r="F17" i="127"/>
  <c r="F18" i="127"/>
  <c r="F19" i="127"/>
  <c r="F10" i="127"/>
  <c r="G32" i="114" l="1"/>
  <c r="F29" i="100"/>
  <c r="L31" i="1"/>
  <c r="L31" i="58"/>
  <c r="L31" i="59"/>
  <c r="F32" i="127"/>
  <c r="G31" i="88"/>
  <c r="F9" i="111"/>
  <c r="F31" i="111" s="1"/>
  <c r="F30" i="4"/>
  <c r="F29" i="4"/>
  <c r="F28" i="4"/>
  <c r="F27" i="4"/>
  <c r="F26" i="4"/>
  <c r="F25" i="4"/>
  <c r="F24" i="4"/>
  <c r="F23" i="4"/>
  <c r="F22" i="4"/>
  <c r="F21" i="4"/>
  <c r="F20" i="4"/>
  <c r="F19" i="4"/>
  <c r="F10" i="4"/>
  <c r="F11" i="4"/>
  <c r="F12" i="4"/>
  <c r="F13" i="4"/>
  <c r="F14" i="4"/>
  <c r="F15" i="4"/>
  <c r="F16" i="4"/>
  <c r="F17" i="4"/>
  <c r="F18" i="4"/>
  <c r="F9" i="4"/>
  <c r="F31" i="4" s="1"/>
</calcChain>
</file>

<file path=xl/sharedStrings.xml><?xml version="1.0" encoding="utf-8"?>
<sst xmlns="http://schemas.openxmlformats.org/spreadsheetml/2006/main" count="3930" uniqueCount="975">
  <si>
    <t>[Mid-Day Meal Scheme]</t>
  </si>
  <si>
    <t>Name of District</t>
  </si>
  <si>
    <t>No. of  Institutions</t>
  </si>
  <si>
    <t xml:space="preserve">(Govt+LB)Schools </t>
  </si>
  <si>
    <t>GA Schools</t>
  </si>
  <si>
    <t>Govt: Government Schools</t>
  </si>
  <si>
    <t>LB: Local Body Schools</t>
  </si>
  <si>
    <t>GA: Govt Aided Schools</t>
  </si>
  <si>
    <t xml:space="preserve"> </t>
  </si>
  <si>
    <t>Date:_________</t>
  </si>
  <si>
    <t>(Signature)</t>
  </si>
  <si>
    <t>(Only in MS-Excel Format)</t>
  </si>
  <si>
    <t xml:space="preserve">No. of children </t>
  </si>
  <si>
    <t>Total no. of meals served</t>
  </si>
  <si>
    <t>Total</t>
  </si>
  <si>
    <t>[Qnty in MTs]</t>
  </si>
  <si>
    <t>Rice</t>
  </si>
  <si>
    <t>Date:</t>
  </si>
  <si>
    <t>[Rs. in lakh]</t>
  </si>
  <si>
    <t>Sl. No.</t>
  </si>
  <si>
    <t>Primary</t>
  </si>
  <si>
    <t>Upper Primary</t>
  </si>
  <si>
    <t>[Rs. in Lakh]</t>
  </si>
  <si>
    <t>Activities                                                               (Please list item-wise details as far as possible)</t>
  </si>
  <si>
    <t>I</t>
  </si>
  <si>
    <t xml:space="preserve">School Level Expenses </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</si>
  <si>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</si>
  <si>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</si>
  <si>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</si>
  <si>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</si>
  <si>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</si>
  <si>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</si>
  <si>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</si>
  <si>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</si>
  <si>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</si>
  <si>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</si>
  <si>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</si>
  <si>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</si>
  <si>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</si>
  <si>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</si>
  <si>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</si>
  <si>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</si>
  <si>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</si>
  <si>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</si>
  <si>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</si>
  <si>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</si>
  <si>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</si>
  <si>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</si>
  <si>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</si>
  <si>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</si>
  <si>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</si>
  <si>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</si>
  <si>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</si>
  <si>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</si>
  <si>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</si>
  <si>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</si>
  <si>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</si>
  <si>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</si>
  <si>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</si>
  <si>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</si>
  <si>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</si>
  <si>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</si>
  <si>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</si>
  <si>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</si>
  <si>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</si>
  <si>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</si>
  <si>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</si>
  <si>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</si>
  <si>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</si>
  <si>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</si>
  <si>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</si>
  <si>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</si>
  <si>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</si>
  <si>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</si>
  <si>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</si>
  <si>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 xml:space="preserve">Sundays </t>
  </si>
  <si>
    <t>Other School Holidays</t>
  </si>
  <si>
    <t>Seal:</t>
  </si>
  <si>
    <t>Anticipated No. of working days</t>
  </si>
  <si>
    <t>Requirement of Foodgrains (in MTs)</t>
  </si>
  <si>
    <t>Table: AT-17</t>
  </si>
  <si>
    <t>Table: AT-3A</t>
  </si>
  <si>
    <t>Table: AT-3B</t>
  </si>
  <si>
    <t xml:space="preserve">Total </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</si>
  <si>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</si>
  <si>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</si>
  <si>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</si>
  <si>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</si>
  <si>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</si>
  <si>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</si>
  <si>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</si>
  <si>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</si>
  <si>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</si>
  <si>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</si>
  <si>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</si>
  <si>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</si>
  <si>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</si>
  <si>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</si>
  <si>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</si>
  <si>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</si>
  <si>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</si>
  <si>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Balance requirement of kitchen  Devices</t>
  </si>
  <si>
    <t>Total No. of Institutions</t>
  </si>
  <si>
    <t>Component</t>
  </si>
  <si>
    <t>No. of Meals served</t>
  </si>
  <si>
    <t xml:space="preserve">No. of working days on which MDM served </t>
  </si>
  <si>
    <t>Centre</t>
  </si>
  <si>
    <t>Total (col.8+11-14)</t>
  </si>
  <si>
    <t>Central assistance received</t>
  </si>
  <si>
    <t>*Rice</t>
  </si>
  <si>
    <t>*Wheat</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</si>
  <si>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</si>
  <si>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</si>
  <si>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</si>
  <si>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</si>
  <si>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</si>
  <si>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</si>
  <si>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</si>
  <si>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</si>
  <si>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</si>
  <si>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</si>
  <si>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</si>
  <si>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</si>
  <si>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</si>
  <si>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</si>
  <si>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</si>
  <si>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</si>
  <si>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</si>
  <si>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</si>
  <si>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</si>
  <si>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</si>
  <si>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</si>
  <si>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</si>
  <si>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</si>
  <si>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</si>
  <si>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</si>
  <si>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</si>
  <si>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</si>
  <si>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</si>
  <si>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</si>
  <si>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</si>
  <si>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</si>
  <si>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</si>
  <si>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</si>
  <si>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</si>
  <si>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</si>
  <si>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</si>
  <si>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</si>
  <si>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Budget Provision</t>
  </si>
  <si>
    <t xml:space="preserve">Expenditure </t>
  </si>
  <si>
    <t xml:space="preserve"> Holidays</t>
  </si>
  <si>
    <t>No. of Schools not having Kitchen Shed</t>
  </si>
  <si>
    <t>Fund required</t>
  </si>
  <si>
    <t>Kitchen-cum-Store proposed this year</t>
  </si>
  <si>
    <t>Total fund required : (Col. 6+10+14+18)</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</si>
  <si>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</si>
  <si>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</si>
  <si>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</si>
  <si>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</si>
  <si>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</si>
  <si>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</si>
  <si>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</si>
  <si>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</si>
  <si>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</si>
  <si>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</si>
  <si>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</si>
  <si>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Proposed</t>
  </si>
  <si>
    <t>For Central Share</t>
  </si>
  <si>
    <t>For State Share</t>
  </si>
  <si>
    <t>Central Share</t>
  </si>
  <si>
    <t>Status of Releasing of Funds by the State / UT</t>
  </si>
  <si>
    <t>Date on which Block / Gram Panchyat / School / Cooking Agency received funds</t>
  </si>
  <si>
    <t>Directorate / Authority</t>
  </si>
  <si>
    <t xml:space="preserve">*Total </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</si>
  <si>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</si>
  <si>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</si>
  <si>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</si>
  <si>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</si>
  <si>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</si>
  <si>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</si>
  <si>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</si>
  <si>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</si>
  <si>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</si>
  <si>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</si>
  <si>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</si>
  <si>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</si>
  <si>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</si>
  <si>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</si>
  <si>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</si>
  <si>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kitchen devices procured through convergance</t>
  </si>
  <si>
    <t>Trust</t>
  </si>
  <si>
    <t>PRI / GP/ Urban Local Body</t>
  </si>
  <si>
    <t>GP - Gram Panchayat</t>
  </si>
  <si>
    <t>No. of children covered</t>
  </si>
  <si>
    <t>Kitchen-cum-store</t>
  </si>
  <si>
    <t>No. of meals to be served  (Col. 4 x Col. 5)</t>
  </si>
  <si>
    <t>Average No. of children availed MDM [Col. 8/Col. 9]</t>
  </si>
  <si>
    <t>Name of Distict</t>
  </si>
  <si>
    <t>State Share</t>
  </si>
  <si>
    <t>Table: AT-8A</t>
  </si>
  <si>
    <t>Total       (col. 8+9+  10+11)</t>
  </si>
  <si>
    <t>Total            (col 3+4 +5+6)</t>
  </si>
  <si>
    <t>Table: AT-6B</t>
  </si>
  <si>
    <t>kitchen cum store constructed through convergance</t>
  </si>
  <si>
    <t xml:space="preserve">(A) Recurring Assistance </t>
  </si>
  <si>
    <t xml:space="preserve">(B) Non-Recurring Assistance </t>
  </si>
  <si>
    <t>(Govt+LB)</t>
  </si>
  <si>
    <t>GA</t>
  </si>
  <si>
    <t>State Share(9+12-15)</t>
  </si>
  <si>
    <t>Total(10+13-16)</t>
  </si>
  <si>
    <t xml:space="preserve">No. of schools </t>
  </si>
  <si>
    <t>Name of  District</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</si>
  <si>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</si>
  <si>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</si>
  <si>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</si>
  <si>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</si>
  <si>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</si>
  <si>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</si>
  <si>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</si>
  <si>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</si>
  <si>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</si>
  <si>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</si>
  <si>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Table AT - 8 :UTILIZATION OF CENTRAL ASSISTANCE TOWARDS HONORARIUM TO COOK-CUM-HELPERS (Primary classes I-V)</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</si>
  <si>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</si>
  <si>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</si>
  <si>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</si>
  <si>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</si>
  <si>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Replacement of kitchen devices</t>
  </si>
  <si>
    <t>Madrasa / Maktabs</t>
  </si>
  <si>
    <t xml:space="preserve">Govt. </t>
  </si>
  <si>
    <t xml:space="preserve">Govt. aided </t>
  </si>
  <si>
    <t xml:space="preserve">Local body </t>
  </si>
  <si>
    <t>Recurring Assistance</t>
  </si>
  <si>
    <t>Non-Recurring Assistance</t>
  </si>
  <si>
    <t>Payment of Pending Bills of previous year</t>
  </si>
  <si>
    <t xml:space="preserve">Amount  </t>
  </si>
  <si>
    <t>Constructed with convergence</t>
  </si>
  <si>
    <t>Procured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</si>
  <si>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</si>
  <si>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</si>
  <si>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</si>
  <si>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</si>
  <si>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</si>
  <si>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</si>
  <si>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</si>
  <si>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</si>
  <si>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</si>
  <si>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</si>
  <si>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</si>
  <si>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</si>
  <si>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</si>
  <si>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</si>
  <si>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</si>
  <si>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</si>
  <si>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</si>
  <si>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</si>
  <si>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</si>
  <si>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</si>
  <si>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</si>
  <si>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</si>
  <si>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</si>
  <si>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</si>
  <si>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</si>
  <si>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</si>
  <si>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</si>
  <si>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</si>
  <si>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</si>
  <si>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</si>
  <si>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</si>
  <si>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</si>
  <si>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</si>
  <si>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</si>
  <si>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Apr</t>
  </si>
  <si>
    <t>May</t>
  </si>
  <si>
    <t>Jun</t>
  </si>
  <si>
    <t>Jul</t>
  </si>
  <si>
    <t>Aug</t>
  </si>
  <si>
    <t>Sep</t>
  </si>
  <si>
    <t>Oct</t>
  </si>
  <si>
    <t>Nov</t>
  </si>
  <si>
    <t>Dec</t>
  </si>
  <si>
    <t xml:space="preserve">                                                                                                                                                                              </t>
  </si>
  <si>
    <t>Designation</t>
  </si>
  <si>
    <t>Working under MDMS</t>
  </si>
  <si>
    <t>State level</t>
  </si>
  <si>
    <t>District Level</t>
  </si>
  <si>
    <t>9</t>
  </si>
  <si>
    <t>10</t>
  </si>
  <si>
    <t>11</t>
  </si>
  <si>
    <t>Regular Employee</t>
  </si>
  <si>
    <t xml:space="preserve">District </t>
  </si>
  <si>
    <t xml:space="preserve">Action Taken by State Govt. </t>
  </si>
  <si>
    <t>Gender</t>
  </si>
  <si>
    <t>Caste</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</si>
  <si>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</si>
  <si>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</si>
  <si>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</si>
  <si>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</si>
  <si>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</si>
  <si>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</si>
  <si>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</si>
  <si>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</si>
  <si>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</si>
  <si>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</si>
  <si>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</si>
  <si>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</si>
  <si>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</si>
  <si>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</si>
  <si>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</si>
  <si>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</si>
  <si>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</si>
  <si>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</si>
  <si>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</si>
  <si>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</si>
  <si>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</si>
  <si>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</si>
  <si>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</si>
  <si>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</si>
  <si>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</si>
  <si>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</si>
  <si>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</si>
  <si>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</si>
  <si>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</si>
  <si>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</si>
  <si>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</si>
  <si>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</si>
  <si>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</si>
  <si>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</si>
  <si>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</si>
  <si>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</si>
  <si>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</si>
  <si>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</si>
  <si>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</si>
  <si>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</si>
  <si>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</si>
  <si>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</si>
  <si>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</si>
  <si>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</si>
  <si>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</si>
  <si>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</si>
  <si>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</si>
  <si>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</si>
  <si>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</si>
  <si>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</si>
  <si>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</si>
  <si>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</si>
  <si>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</si>
  <si>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Special Training Centers</t>
  </si>
  <si>
    <t>Total            (col 3+ 4+5+6)</t>
  </si>
  <si>
    <t>Total       (col. 8+9+ 10+11)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</si>
  <si>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</si>
  <si>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</si>
  <si>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</si>
  <si>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</si>
  <si>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</si>
  <si>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</si>
  <si>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</si>
  <si>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</si>
  <si>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</si>
  <si>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</si>
  <si>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</si>
  <si>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</si>
  <si>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</si>
  <si>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</si>
  <si>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</si>
  <si>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</si>
  <si>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</si>
  <si>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</si>
  <si>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</si>
  <si>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</si>
  <si>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</si>
  <si>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</si>
  <si>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</si>
  <si>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</si>
  <si>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</si>
  <si>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</si>
  <si>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</si>
  <si>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</si>
  <si>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</si>
  <si>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</si>
  <si>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</si>
  <si>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</si>
  <si>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</si>
  <si>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</si>
  <si>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</si>
  <si>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</si>
  <si>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</si>
  <si>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</si>
  <si>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</si>
  <si>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</si>
  <si>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</si>
  <si>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</si>
  <si>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</si>
  <si>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</si>
  <si>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</si>
  <si>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</si>
  <si>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</si>
  <si>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</si>
  <si>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</si>
  <si>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</si>
  <si>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</si>
  <si>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</si>
  <si>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</si>
  <si>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</si>
  <si>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Action Taken by State Govt. on findings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</si>
  <si>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</si>
  <si>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</si>
  <si>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</si>
  <si>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</si>
  <si>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</si>
  <si>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</si>
  <si>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</si>
  <si>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</si>
  <si>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</si>
  <si>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</si>
  <si>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</si>
  <si>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</si>
  <si>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</si>
  <si>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</si>
  <si>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</si>
  <si>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</si>
  <si>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</si>
  <si>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</si>
  <si>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</si>
  <si>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Table AT - 8A : UTILIZATION OF CENTRAL ASSISTANCE TOWARDS HONORARIUM TO COOK-CUM-HELPERS (Upper Primary classes VI-VIII)</t>
  </si>
  <si>
    <t>Rate  of Transportation Assistance (Per MT)</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</si>
  <si>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</si>
  <si>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</si>
  <si>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</si>
  <si>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*Coarse Grains</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</si>
  <si>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</si>
  <si>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</si>
  <si>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</si>
  <si>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</si>
  <si>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</si>
  <si>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</si>
  <si>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</si>
  <si>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</si>
  <si>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</si>
  <si>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</si>
  <si>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</si>
  <si>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</si>
  <si>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</si>
  <si>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</si>
  <si>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</si>
  <si>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</si>
  <si>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</si>
  <si>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</si>
  <si>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</si>
  <si>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</si>
  <si>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</si>
  <si>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</si>
  <si>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</si>
  <si>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</si>
  <si>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</si>
  <si>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</si>
  <si>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</si>
  <si>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</si>
  <si>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</si>
  <si>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</si>
  <si>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</si>
  <si>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</si>
  <si>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</si>
  <si>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</si>
  <si>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</si>
  <si>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</si>
  <si>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</si>
  <si>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</si>
  <si>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</si>
  <si>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</si>
  <si>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</si>
  <si>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</si>
  <si>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</si>
  <si>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</si>
  <si>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</si>
  <si>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</si>
  <si>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</si>
  <si>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</si>
  <si>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</si>
  <si>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</si>
  <si>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</si>
  <si>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</si>
  <si>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</si>
  <si>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</si>
  <si>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</si>
  <si>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</si>
  <si>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</si>
  <si>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</si>
  <si>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</si>
  <si>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</si>
  <si>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</si>
  <si>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</si>
  <si>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</si>
  <si>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</si>
  <si>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</si>
  <si>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</si>
  <si>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</si>
  <si>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</si>
  <si>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</si>
  <si>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</si>
  <si>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</si>
  <si>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</si>
  <si>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</si>
  <si>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</si>
  <si>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</si>
  <si>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</si>
  <si>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</si>
  <si>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</si>
  <si>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</si>
  <si>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</si>
  <si>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</si>
  <si>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</si>
  <si>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</si>
  <si>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</si>
  <si>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</si>
  <si>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</si>
  <si>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AT 21 :Details of engagement and apportionment of honorarium to cook cum helpers (CCH) between schools and centralized kitchen.</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</si>
  <si>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</si>
  <si>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</si>
  <si>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</si>
  <si>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</si>
  <si>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</si>
  <si>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</si>
  <si>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</si>
  <si>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</si>
  <si>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</si>
  <si>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</si>
  <si>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</si>
  <si>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</si>
  <si>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</si>
  <si>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</si>
  <si>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</si>
  <si>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</si>
  <si>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</si>
  <si>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</si>
  <si>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</si>
  <si>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</si>
  <si>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</si>
  <si>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No. of Inst. For which daily data transferred to central server</t>
  </si>
  <si>
    <t>Table-AT- 23 A</t>
  </si>
  <si>
    <t>11 = 5+6+9+10</t>
  </si>
  <si>
    <t>Table AT -10 C :Details of IEC Activities</t>
  </si>
  <si>
    <t>Table - AT - 10 C</t>
  </si>
  <si>
    <t>Table: AT 10 D - Manpower dedicated for MDMS</t>
  </si>
  <si>
    <t>Table-AT- 10D</t>
  </si>
  <si>
    <t>Table: AT-31</t>
  </si>
  <si>
    <t>Table: AT-31 : Budget Provision for the Year 2017-18</t>
  </si>
  <si>
    <t>Contents</t>
  </si>
  <si>
    <t>Table No.</t>
  </si>
  <si>
    <t>Particulars</t>
  </si>
  <si>
    <t>AT- 1</t>
  </si>
  <si>
    <t>AT - 2</t>
  </si>
  <si>
    <t>AT - 2 A</t>
  </si>
  <si>
    <t>AT - 3</t>
  </si>
  <si>
    <t>AT- 3 A</t>
  </si>
  <si>
    <t>AT- 3 B</t>
  </si>
  <si>
    <t>AT-3 C</t>
  </si>
  <si>
    <t>AT - 4</t>
  </si>
  <si>
    <t>AT - 4 A</t>
  </si>
  <si>
    <t>Enrolment vis-a-vis availed for MDM  (Upper Primary, Classes VI - VIII)</t>
  </si>
  <si>
    <t>AT - 5</t>
  </si>
  <si>
    <t>AT - 5 A</t>
  </si>
  <si>
    <t>AT - 5 B</t>
  </si>
  <si>
    <t>AT - 5 C</t>
  </si>
  <si>
    <t>AT - 5 D</t>
  </si>
  <si>
    <t>AT - 6</t>
  </si>
  <si>
    <t>AT - 6 A</t>
  </si>
  <si>
    <t>AT - 6 B</t>
  </si>
  <si>
    <t>AT - 6 C</t>
  </si>
  <si>
    <t>AT - 7</t>
  </si>
  <si>
    <t>AT - 7 A</t>
  </si>
  <si>
    <t>AT - 8</t>
  </si>
  <si>
    <t>UTILIZATION OF CENTRAL ASSISTANCE TOWARDS HONORARIUM TO COOK-CUM-HELPERS (Primary classes I-V)</t>
  </si>
  <si>
    <t>AT - 8 A</t>
  </si>
  <si>
    <t>UTILIZATION OF CENTRAL ASSISTANCE TOWARDS HONORARIUM TO COOK-CUM-HELPERS (Upper Primary classes VI-VIII)</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</si>
  <si>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</si>
  <si>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</si>
  <si>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</si>
  <si>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</si>
  <si>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</si>
  <si>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</si>
  <si>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</si>
  <si>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</si>
  <si>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</si>
  <si>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</si>
  <si>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</si>
  <si>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</si>
  <si>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</si>
  <si>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</si>
  <si>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</si>
  <si>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</si>
  <si>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</si>
  <si>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</si>
  <si>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</si>
  <si>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</si>
  <si>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</si>
  <si>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</si>
  <si>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</si>
  <si>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</si>
  <si>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</si>
  <si>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</si>
  <si>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</si>
  <si>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</si>
  <si>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</si>
  <si>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</si>
  <si>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</si>
  <si>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</si>
  <si>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</si>
  <si>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</si>
  <si>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</si>
  <si>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</si>
  <si>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</si>
  <si>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</si>
  <si>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</si>
  <si>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</si>
  <si>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</si>
  <si>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</si>
  <si>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</si>
  <si>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</si>
  <si>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Number of School Working Days (Primary,Classes I-V) for 2017-18</t>
  </si>
  <si>
    <t>AT - 26 A</t>
  </si>
  <si>
    <t>AT - 27</t>
  </si>
  <si>
    <t>AT - 27 A</t>
  </si>
  <si>
    <t>AT - 27 B</t>
  </si>
  <si>
    <t>AT - 27 C</t>
  </si>
  <si>
    <t>AT - 27 D</t>
  </si>
  <si>
    <t>AT - 28</t>
  </si>
  <si>
    <t>AT - 28 A</t>
  </si>
  <si>
    <t>AT - 29</t>
  </si>
  <si>
    <t>AT - 30</t>
  </si>
  <si>
    <t>AT - 31</t>
  </si>
  <si>
    <t>Annual Work Plan and Budget 2018-19</t>
  </si>
  <si>
    <t>Table: AT-1: GENERAL INFORMATION for 2017-18</t>
  </si>
  <si>
    <t>Table: AT-2 :  Details of  Provisions  in the State Budget 2017-18</t>
  </si>
  <si>
    <t>Table: AT-2A : Releasing of Funds from State to Directorate / Authority / District / Block / School level for 2017-18</t>
  </si>
  <si>
    <t>Table AT-3: No. of Institutions in the State vis a vis Institutions serving MDM during 2017-18</t>
  </si>
  <si>
    <t>Table: AT-3A: No. of Institutions covered  (Primary, Classes I-V)  during 2017-18</t>
  </si>
  <si>
    <t>Table: AT-3B: No. of Institutions covered (Upper Primary with Primary, Classes I-VIII) during 2017-18</t>
  </si>
  <si>
    <t>Table: AT-3C: No. of Institutions covered (Upper Primary without Primary, Classes VI-VIII) during 2017-18</t>
  </si>
  <si>
    <t>Table: AT-4: Enrolment vis-à-vis availed for MDM  (Primary,Classes I- V) during 2017-18</t>
  </si>
  <si>
    <t>Enrolment (As on 30.09.2017)</t>
  </si>
  <si>
    <t>During 01.04.17 to 31.12.17</t>
  </si>
  <si>
    <t>Table: AT-4A: Enrolment vis-a-vis availed for MDM  (Upper Primary, Classes VI - VIII) 2017-18</t>
  </si>
  <si>
    <t>Table: AT-5:  PAB-MDM Approval vs. PERFORMANCE (Primary, Classes I - V) during 2017-18</t>
  </si>
  <si>
    <t>MDM-PAB Approval for 2017-18</t>
  </si>
  <si>
    <t>MDM-PAB Approval for2017-18</t>
  </si>
  <si>
    <t>Gross Allocation for the  FY 2017-18</t>
  </si>
  <si>
    <t>Opening Balance as on 01.4.17</t>
  </si>
  <si>
    <t>Opening Balance as on 01.04.17</t>
  </si>
  <si>
    <t>Table: AT-6B: PAYMENT OF COST OF FOOD GRAINS TO FCI (Primary and Upper Primary Classes I-VIII) during2017-18</t>
  </si>
  <si>
    <t>Allocation for cost of foodgrains for 2017-18</t>
  </si>
  <si>
    <t>Table: AT-6C: Utilisation of foodgrains (Coarse Grain) during 2017-18</t>
  </si>
  <si>
    <t xml:space="preserve">Allocation for 2017-18                                </t>
  </si>
  <si>
    <t xml:space="preserve">Opening Balance as on 01.04.2017                                     </t>
  </si>
  <si>
    <t>Allocation for 2017-18</t>
  </si>
  <si>
    <t>Opening Balance as on 01.04.2017</t>
  </si>
  <si>
    <t xml:space="preserve">Total Unspent Balance as on 31.12.2017                                            </t>
  </si>
  <si>
    <t>Allocation for FY 2017-18</t>
  </si>
  <si>
    <t>Unspent Balance as on 31.12.2017</t>
  </si>
  <si>
    <t>Table: AT-9 : Utilisation of Central Assitance towards Transportation Assistance (Primary &amp; Upper Primary,Classes I-VIII) during 2017-18</t>
  </si>
  <si>
    <t>Opening balance as on 01.04.17</t>
  </si>
  <si>
    <t>Table: AT-10 :  Utilisation of Central Assistance towards MME  (Primary &amp; Upper Primary,Classes I-VIII) during 2017-18</t>
  </si>
  <si>
    <t>Allocation for  2017-18</t>
  </si>
  <si>
    <t>Table: AT-10 A : Details of Meetings at district level during 2017-18</t>
  </si>
  <si>
    <t xml:space="preserve">Table AT - 10 B : Details of Social Audit during 2017-18 </t>
  </si>
  <si>
    <t>Annual Work Plan and Budget  2018-19</t>
  </si>
  <si>
    <t>*Total sanctioned during 2006-07  to 2017-18</t>
  </si>
  <si>
    <t>*Total sanction during 2006-07 to 2017-18</t>
  </si>
  <si>
    <t>Annual Work Plan and Budget2018-19</t>
  </si>
  <si>
    <t>Table: AT-17 : Coverage under Rashtriya Bal Swasthya Karykram (School Health Programme) - 2017-18</t>
  </si>
  <si>
    <t>Table AT - 23 Annual and Monthly data entry status in MDM-MIS during 2017-18</t>
  </si>
  <si>
    <t>Annual Work Plan &amp; Budget 2018-19</t>
  </si>
  <si>
    <t xml:space="preserve">Mid Day Meal Scheme </t>
  </si>
  <si>
    <t>Kitchen devices sanctioned during 2006-07 to 2017-18 under MDM</t>
  </si>
  <si>
    <t>Table: AT-5 A:  PAB-MDM Approval vs. PERFORMANCE (Upper Primary, Classes VI to VIII) during 2017-18</t>
  </si>
  <si>
    <t>Table: AT-5 B:  PAB-MDM Approval vs. PERFORMANCE - STC (NCLP Schools) during 2017-18</t>
  </si>
  <si>
    <t xml:space="preserve">Total Unspent Balance as on 31.12.2017   </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</si>
  <si>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</si>
  <si>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</si>
  <si>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</si>
  <si>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</si>
  <si>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</si>
  <si>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</si>
  <si>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</si>
  <si>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</si>
  <si>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</si>
  <si>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</si>
  <si>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</si>
  <si>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</si>
  <si>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</si>
  <si>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</si>
  <si>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No. of institutions where setting up of kitchen garden is proposed during 2018-19</t>
  </si>
  <si>
    <t>Amount paid to children (in Rs)</t>
  </si>
  <si>
    <t>Foodgrains provided to children (in MT)</t>
  </si>
  <si>
    <t>Covered through centralised kitchen</t>
  </si>
  <si>
    <t>Proposals for 2018-19</t>
  </si>
  <si>
    <t>Table: AT-26 : Number of School Working Days (Primary,Classes I-V) for 2018-19</t>
  </si>
  <si>
    <t>April,18</t>
  </si>
  <si>
    <t>May,18</t>
  </si>
  <si>
    <t>June,18</t>
  </si>
  <si>
    <t>July,18</t>
  </si>
  <si>
    <t>August,18</t>
  </si>
  <si>
    <t>September,18</t>
  </si>
  <si>
    <t>October,18</t>
  </si>
  <si>
    <t>November,18</t>
  </si>
  <si>
    <t>December,18</t>
  </si>
  <si>
    <t>January,19</t>
  </si>
  <si>
    <t>February,19</t>
  </si>
  <si>
    <t>March,19</t>
  </si>
  <si>
    <t>Requirement of Pulses (in MTs)</t>
  </si>
  <si>
    <t>Pulse 1 (name)</t>
  </si>
  <si>
    <t>Pulse 2 (name)</t>
  </si>
  <si>
    <t>Pulse 3 (name)</t>
  </si>
  <si>
    <t>Pulse 4 (name)</t>
  </si>
  <si>
    <t>Pulse 5 (name)</t>
  </si>
  <si>
    <t>Table: AT-27: Proposal for coverage of children and working days  for 2018-19 (Primary Classes, I-V)</t>
  </si>
  <si>
    <t>Table: AT-27C : Proposal for coverage of children and working days  for Primary (Classes I-V) in Drought affected areas  during 2018-19</t>
  </si>
  <si>
    <t>Table: AT-27 A: Proposal for coverage of children and working days  for 2018-19 (Upper Primary,Classes VI-VIII)</t>
  </si>
  <si>
    <t>Table: AT-27 B: Proposal for coverage of children for NCLP Schools during 2018-19</t>
  </si>
  <si>
    <t>Table: AT-27C</t>
  </si>
  <si>
    <t>Table: AT-28: Requirement of kitchen-cum-stores in the Primary and Upper Primary schools for the year 2018-19</t>
  </si>
  <si>
    <t>Table: AT-28 A: Requirement of kitchen cum stores as per Plinth Area Norm in the Primary and Upper Primary schools for the year 2018-19</t>
  </si>
  <si>
    <t>Table: AT-29 : Requirement of Kitchen Devices during 2018-19 in Primary &amp; Upper Primary Schools</t>
  </si>
  <si>
    <t>Table: AT 30 :    Requirement of Cook cum Helpers for 2018-19</t>
  </si>
  <si>
    <t>Maximum number of institutions for which daily data transferred during the month</t>
  </si>
  <si>
    <t>Table: AT-6: Utilisation of foodgrains  (Primary, Classes I-V) during 2017-18</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</si>
  <si>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</si>
  <si>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</si>
  <si>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</si>
  <si>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</si>
  <si>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</si>
  <si>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Table: AT-6A: Utilisation of foodgrains  (Upper Primary, Classes VI-VIII) during 2017-18</t>
  </si>
  <si>
    <t>* State</t>
  </si>
  <si>
    <t>*State</t>
  </si>
  <si>
    <t xml:space="preserve">*State (col.7+10-13) </t>
  </si>
  <si>
    <t>*state share includes funds as well as monetary value of the commodities supplied by the State/UT</t>
  </si>
  <si>
    <t>Table: AT-7: Utilisation of Cooking Cost (Primary, Classes I-V) during 2017-18</t>
  </si>
  <si>
    <t>Table: AT-7A: Utilisation of Cooking cost (Upper Primary Classes, VI-VIII) for 2017-18</t>
  </si>
  <si>
    <t>* state share includes funds as well as monetary value of the commodities supplied by the State/UT</t>
  </si>
  <si>
    <t>Table - AT - 10 B</t>
  </si>
  <si>
    <t>*Total Sanction during 2012-13 to 2017-18</t>
  </si>
  <si>
    <t>Table: AT-27 D : Proposal for coverage of children and working days  for Upper Primary (Classes VI-VIII) in Drought affected areas  during 2018-19</t>
  </si>
  <si>
    <t>Table: AT-27 D</t>
  </si>
  <si>
    <t>Kitchen-cum-store sanctioned during 2006-07 to 2017-18</t>
  </si>
  <si>
    <t>Total No. of Cook-cum-helpers required in drought affected areas, if any</t>
  </si>
  <si>
    <t>Table: AT- 32</t>
  </si>
  <si>
    <t>Table: AT-32:  PAB-MDM Approval vs. PERFORMANCE (Primary Classes I to V) during 2017-18 - Drought</t>
  </si>
  <si>
    <t>Foodgrains</t>
  </si>
  <si>
    <t xml:space="preserve">Hon. to cook-cum-helpers </t>
  </si>
  <si>
    <t>Allocation</t>
  </si>
  <si>
    <t>Utilisation</t>
  </si>
  <si>
    <t>Allocation (Centre +State)</t>
  </si>
  <si>
    <t>Utilisation (Centre +State)</t>
  </si>
  <si>
    <t>Table: AT-32A</t>
  </si>
  <si>
    <t>Table: AT-32 A:  PAB-MDM Approval vs. PERFORMANCE (Upper Primary, Classes VI to VIII) during 2017-18 - Drought</t>
  </si>
  <si>
    <t>Information on Kitchen Garden</t>
  </si>
  <si>
    <t xml:space="preserve">AT - 10 E </t>
  </si>
  <si>
    <t>AT - 4 B</t>
  </si>
  <si>
    <t>Information on Aadhaar Enrolment</t>
  </si>
  <si>
    <t>AT - 32</t>
  </si>
  <si>
    <t>PAB-MDM Approval vs. PERFORMANCE (Primary Classes I to V) during 2017-18 - Drought</t>
  </si>
  <si>
    <t>AT - 32 A</t>
  </si>
  <si>
    <t>PAB-MDM Approval vs. PERFORMANCE (Upper Primary, Classes VI to VIII) during 2017-18 - Drought</t>
  </si>
  <si>
    <t>GENERAL INFORMATION for 2017-18</t>
  </si>
  <si>
    <t>Details of  Provisions  in the State Budget 2017-18</t>
  </si>
  <si>
    <t>Releasing of Funds from State to Directorate / Authority / District / Block / School level for 2017-18</t>
  </si>
  <si>
    <t>No. of Institutions in the State vis a vis Institutions serving MDM during 2017-18</t>
  </si>
  <si>
    <t>No. of Institutions covered  (Primary, Classes I-V)  during 2017-18</t>
  </si>
  <si>
    <t>No. of Institutions covered (Upper Primary with Primary, Classes I-VIII) during 2017-18</t>
  </si>
  <si>
    <t>No. of Institutions covered (Upper Primary without Primary, Classes VI-VIII) during 2017-18</t>
  </si>
  <si>
    <t>Enrolment vis-à-vis availed for MDM  (Primary,Classes I- V) during 2017-18</t>
  </si>
  <si>
    <t>PAB-MDM Approval vs. PERFORMANCE (Primary, Classes I - V) during 2017-18</t>
  </si>
  <si>
    <t>PAB-MDM Approval vs. PERFORMANCE (Upper Primary, Classes VI to VIII) during 2017-18</t>
  </si>
  <si>
    <t>PAB-MDM Approval vs. PERFORMANCE NCLP Schools during 2017-18</t>
  </si>
  <si>
    <t>PAB-MDM Approval vs. PERFORMANCE (Primary, Classes I - V) during 2017-18 - Drought</t>
  </si>
  <si>
    <t>Utilisation of foodgrains  (Primary, Classes I-V) during 2017-18</t>
  </si>
  <si>
    <t>Utilisation of foodgrains  (Upper Primary, Classes VI-VIII) during 2017-18</t>
  </si>
  <si>
    <t>PAYMENT OF COST OF FOOD GRAINS TO FCI (Primary and Upper Primary Classes I-VIII) during 2017-18</t>
  </si>
  <si>
    <t>Utilisation of foodgrains (Coarse Grain) during 2017-18</t>
  </si>
  <si>
    <t>Utilisation of Cooking Cost (Primary, Classes I-V) during 2017-18</t>
  </si>
  <si>
    <t>Utilisation of Cooking cost (Upper Primary Classes, VI-VIII) for 2017-18</t>
  </si>
  <si>
    <t>Utilisation of Central Assitance towards Transportation Assistance (Primary &amp; Upper Primary,Classes I-VIII) during 2017-18</t>
  </si>
  <si>
    <t>Utilisation of Central Assistance towards MME  (Primary &amp; Upper Primary,Classes I-VIII) during 2017-18</t>
  </si>
  <si>
    <t>Details of Meetings at district level during 2017-18</t>
  </si>
  <si>
    <t>Coverage under Rashtriya Bal Swasthya Karykram (School Health Programme) - 2017-18</t>
  </si>
  <si>
    <t>Annual and Monthly data entry status in MDM-MIS during 2017-18</t>
  </si>
  <si>
    <t>Implementation of Automated Monitoring System  during 2017-18</t>
  </si>
  <si>
    <t>Number of School Working Days (Upper Primary,Classes VI-VIII) for 2018-19</t>
  </si>
  <si>
    <t>Proposal for coverage of children and working days  for 2018-19  (Primary Classes, I-V)</t>
  </si>
  <si>
    <t>Proposal for coverage of children and working days  for 2018-19  (Upper Primary,Classes VI-VIII)</t>
  </si>
  <si>
    <t>Proposal for coverage of children for NCLP Schools during 2018-19</t>
  </si>
  <si>
    <t>Proposal for coverage of children and working days  for Primary (Classes I-V) in Drought affected areas  during 2018-19</t>
  </si>
  <si>
    <t>Proposal for coverage of children and working days  for  Upper Primary (Classes VI-VIII)in Drought affected areas  during 2018-19</t>
  </si>
  <si>
    <t>Requirement of kitchen-cum-stores in the Primary and Upper Primary schools for the year 2018-19</t>
  </si>
  <si>
    <t>Requirement of Kitchen Devices during 2018-19 in Primary &amp; Upper Primary Schools</t>
  </si>
  <si>
    <t>Requirement of Cook cum Helpers for 2018-19</t>
  </si>
  <si>
    <t>Budget Provision for the Year 2018-19</t>
  </si>
  <si>
    <t>Secretary to Government</t>
  </si>
  <si>
    <t>School Education Department, J&amp;K.</t>
  </si>
  <si>
    <t>Bandipora</t>
  </si>
  <si>
    <t>Jammu</t>
  </si>
  <si>
    <t>Samba</t>
  </si>
  <si>
    <t>Kathua</t>
  </si>
  <si>
    <t>Udhampur</t>
  </si>
  <si>
    <t>Reasi</t>
  </si>
  <si>
    <t>Doda</t>
  </si>
  <si>
    <t>Ramban</t>
  </si>
  <si>
    <t>Kishtwar</t>
  </si>
  <si>
    <t>Rajouri</t>
  </si>
  <si>
    <t>Poonch</t>
  </si>
  <si>
    <t xml:space="preserve">Srinagar </t>
  </si>
  <si>
    <t xml:space="preserve">Ganderbal </t>
  </si>
  <si>
    <t xml:space="preserve">Budgam </t>
  </si>
  <si>
    <t xml:space="preserve">Anantnag </t>
  </si>
  <si>
    <t xml:space="preserve">Kulgam </t>
  </si>
  <si>
    <t xml:space="preserve">Pulwama </t>
  </si>
  <si>
    <t xml:space="preserve">Shopian </t>
  </si>
  <si>
    <t xml:space="preserve">Baramulla </t>
  </si>
  <si>
    <t xml:space="preserve">Kupwara </t>
  </si>
  <si>
    <t xml:space="preserve">Leh </t>
  </si>
  <si>
    <t xml:space="preserve">Kargil </t>
  </si>
  <si>
    <t xml:space="preserve">G.Total </t>
  </si>
  <si>
    <t xml:space="preserve">(Govt+LB) Schools </t>
  </si>
  <si>
    <t>(Govt + LB)</t>
  </si>
  <si>
    <t>(Govt+ LB)</t>
  </si>
  <si>
    <t>Others (Please specify)</t>
  </si>
  <si>
    <t>S. No</t>
  </si>
  <si>
    <t>Utilisation (Centre + State)</t>
  </si>
  <si>
    <t>State / UT: Jammu &amp; Kashmir</t>
  </si>
  <si>
    <t>State / UT:Jammu &amp; Kashmir</t>
  </si>
  <si>
    <t>STATE/UT : Jammu &amp; Kashmir</t>
  </si>
  <si>
    <t>STATE/UT: Jammu &amp; Kashmir</t>
  </si>
  <si>
    <r>
      <t xml:space="preserve">State/UT: </t>
    </r>
    <r>
      <rPr>
        <b/>
        <u/>
        <sz val="10"/>
        <rFont val="Arial"/>
        <family val="2"/>
      </rPr>
      <t>Jammu &amp; Kashmir</t>
    </r>
  </si>
  <si>
    <t>State/UT :Jammu &amp; Kashmir</t>
  </si>
  <si>
    <t>State/UT: Jammu &amp; Kashmir</t>
  </si>
  <si>
    <t>State/UT:Jammu &amp; Kashmir</t>
  </si>
  <si>
    <t>Total (col 3+ 4+5+6)</t>
  </si>
  <si>
    <t>Total  (col 3+4+5+6)</t>
  </si>
  <si>
    <t>Table: AT-5 C:  PAB-MDM Approval vs. PERFORMANCE -Drought (Primary, Classes I - V) during 2017-18 - Drought</t>
  </si>
  <si>
    <t>NIL</t>
  </si>
  <si>
    <t>Table: AT-5 D:  PAB-MDM Approval vs. PERFORMANCE - Drought (Upper Primary, Classes VI to VIII) during 2017-18 - Drought</t>
  </si>
  <si>
    <t>Rs. 900</t>
  </si>
  <si>
    <t>Rs. 100</t>
  </si>
  <si>
    <t>Rs. 1000</t>
  </si>
  <si>
    <t xml:space="preserve">Foodgrains (Rice) </t>
  </si>
  <si>
    <t>As per need</t>
  </si>
  <si>
    <t>2018-19</t>
  </si>
  <si>
    <t>Total Enrolment (As on 30.09.2017)</t>
  </si>
  <si>
    <t>NA</t>
  </si>
  <si>
    <t>Toll free number</t>
  </si>
  <si>
    <t>1.  Joint Director</t>
  </si>
  <si>
    <t>2.  Dy. Director (Plg)</t>
  </si>
  <si>
    <t>3.  Asstt. Director (Plg)</t>
  </si>
  <si>
    <t>1.  Data Entry Operators</t>
  </si>
  <si>
    <t>Division level</t>
  </si>
  <si>
    <t xml:space="preserve">S. No. </t>
  </si>
  <si>
    <t>Divisional(Yes/No) Give details</t>
  </si>
  <si>
    <t>Joint Director (Plg)</t>
  </si>
  <si>
    <t>Director School Education</t>
  </si>
  <si>
    <t>Chief Education Officer</t>
  </si>
  <si>
    <t>Zonal Education Officer</t>
  </si>
  <si>
    <t>Asstt. Director (Plg)</t>
  </si>
  <si>
    <t>Dy. Director (Plg)</t>
  </si>
  <si>
    <t>Sr. Asstt. / Teacher</t>
  </si>
  <si>
    <t>01912561521/'01942485421</t>
  </si>
  <si>
    <t>jdpeducation@gmail.com</t>
  </si>
  <si>
    <t>dsekplg@gmail.com,</t>
  </si>
  <si>
    <t>Summer Zone</t>
  </si>
  <si>
    <t>Table: AT-26 : Number of School Working Days (Upper Primary Classes VI-VIII) for 2018-19</t>
  </si>
  <si>
    <t>Total Holidays (4+7)</t>
  </si>
  <si>
    <t>Winter Zone</t>
  </si>
  <si>
    <t xml:space="preserve"> e-transfer</t>
  </si>
  <si>
    <t>UOJ</t>
  </si>
  <si>
    <t>No</t>
  </si>
  <si>
    <t>--</t>
  </si>
  <si>
    <t>Engaged in 2017-18</t>
  </si>
  <si>
    <t>UOK</t>
  </si>
  <si>
    <t>4.   Statistical Officer (Plg)</t>
  </si>
  <si>
    <t>5.  Statistical Asstt. (Plg)</t>
  </si>
  <si>
    <t>6.  Dealing Asstistants /Incharge MDM</t>
  </si>
  <si>
    <t>01912598189/01942459288</t>
  </si>
  <si>
    <t>Moong</t>
  </si>
  <si>
    <t>Channa</t>
  </si>
  <si>
    <t>i)  Form &amp; Stationery</t>
  </si>
  <si>
    <t>Unspent balance as on 31.12.17 [Col: (4+5)-7]</t>
  </si>
  <si>
    <t>Expenditure Incurred (in Rs)</t>
  </si>
  <si>
    <t>Division</t>
  </si>
  <si>
    <t>Requirement of Kitchen cum stores as per Plinth Area Norm in the Primary and Upper Primary schools for the year 2018-19</t>
  </si>
  <si>
    <t>JMU</t>
  </si>
  <si>
    <t>KASH</t>
  </si>
  <si>
    <t>TOTAL</t>
  </si>
  <si>
    <t>Adm. Level</t>
  </si>
  <si>
    <t>Jammu Div.</t>
  </si>
  <si>
    <t>Kashmir Div.</t>
  </si>
  <si>
    <t>AT - 10 F</t>
  </si>
  <si>
    <t>Information on Drinking water facilites</t>
  </si>
  <si>
    <t>Table: AT- 10 F</t>
  </si>
  <si>
    <t>Table AT-10 F: Information on Drinking water facilites</t>
  </si>
  <si>
    <t xml:space="preserve">State / UT: </t>
  </si>
  <si>
    <t>During 01.04.17 to 31.03.2018</t>
  </si>
  <si>
    <t>Total Schools</t>
  </si>
  <si>
    <t>Schools having drinking water facilities</t>
  </si>
  <si>
    <t>Schools having safe drinking water facilities</t>
  </si>
  <si>
    <t>Number of Schools having facility of water filtration</t>
  </si>
  <si>
    <t>Types of filtration* used (number of schools)</t>
  </si>
  <si>
    <t>Any Innovation for purification of water</t>
  </si>
  <si>
    <t>Source of Funds used</t>
  </si>
  <si>
    <t>Membrane technology Purification</t>
  </si>
  <si>
    <t>UV purification or e-boiling</t>
  </si>
  <si>
    <t>Candle filter purifier</t>
  </si>
  <si>
    <t>Activated carbon filter purifier</t>
  </si>
  <si>
    <t>CSR</t>
  </si>
  <si>
    <t>Donations etc.</t>
  </si>
  <si>
    <t>RO</t>
  </si>
  <si>
    <t>UF</t>
  </si>
  <si>
    <t>Free of cost</t>
  </si>
  <si>
    <t>Budget Released till 31.03.2018</t>
  </si>
  <si>
    <t>(For the Period 01.04.17 to 31.03.2018)</t>
  </si>
  <si>
    <t>(For the Period 01.4.17 to 31.03.2018)</t>
  </si>
  <si>
    <t>(As on 31.03.2018)</t>
  </si>
  <si>
    <t>As on 31.03.2018</t>
  </si>
  <si>
    <t xml:space="preserve">Special Training Centers : Special Training Centre under SSA, Education Gaurantee Scheme center, Alternative and Innovative Education and NCLP schools of Labour Department. </t>
  </si>
  <si>
    <r>
      <t xml:space="preserve">No. of working days </t>
    </r>
    <r>
      <rPr>
        <b/>
        <sz val="8"/>
        <rFont val="Arial"/>
        <family val="2"/>
      </rPr>
      <t xml:space="preserve">(During 01.04.17 to 31.03.18)     </t>
    </r>
    <r>
      <rPr>
        <b/>
        <sz val="10"/>
        <rFont val="Arial"/>
        <family val="2"/>
      </rPr>
      <t xml:space="preserve">             </t>
    </r>
  </si>
  <si>
    <t xml:space="preserve">No. of working days (During 01.04.17 to 31.03.18)                  </t>
  </si>
  <si>
    <t>Total outlay (Rs. in lacs)</t>
  </si>
  <si>
    <t>Total Exp.  (Rs in lacs)</t>
  </si>
  <si>
    <t>Jan</t>
  </si>
  <si>
    <t>Feb</t>
  </si>
  <si>
    <t>Mar</t>
  </si>
  <si>
    <t>Table AT - 23 A- Implementation of Automated Reporting &amp; Monitoring System  during 2017-18</t>
  </si>
  <si>
    <t>During 01.04.17 to 31.03.18</t>
  </si>
  <si>
    <t>In Progress</t>
  </si>
  <si>
    <t xml:space="preserve">Note: 34 Kitchen cum stores with financial implecation of Rs. 25.84 lacs have been constructed out of State budget (Disttrict Plan) </t>
  </si>
  <si>
    <t>Channa Dal</t>
  </si>
  <si>
    <t>Note: The Directorate of School Education, Jammu is in touch with the Department of Drugs &amp; Food Control Organization for testing of food samples under Mid Day Meal Scheme. The list of officer/officials of Education Department who will coordinate with the team of Drug office during the time of sample collection has also been provided.The process of lifing of samples shall start in coming days and its achievement be communicated to the Administrative Department.</t>
  </si>
  <si>
    <t>The initiation of samples has been taken up with the Deputy Director Food and Drugs Department. However, no sample have been taken yet.</t>
  </si>
  <si>
    <t xml:space="preserve">Adhoc Grant  Rs. 2287.21 lac (25%) </t>
  </si>
  <si>
    <t>Balance of 1st Instalment Rs. 3323.71 lac</t>
  </si>
  <si>
    <t>2nd Instalment Rs. 3391.58 lac</t>
  </si>
  <si>
    <t>Addl. Instalment Rs. 649.90 lac</t>
  </si>
  <si>
    <t>27.04.2017</t>
  </si>
  <si>
    <t>27.12.2017</t>
  </si>
  <si>
    <t>20.03.2018</t>
  </si>
  <si>
    <t>21.07.2017</t>
  </si>
  <si>
    <t>28.07.2017</t>
  </si>
  <si>
    <t>15.08.2017</t>
  </si>
  <si>
    <t>27.08.2017</t>
  </si>
  <si>
    <t>21.02.2018</t>
  </si>
  <si>
    <t>29.03.2018</t>
  </si>
  <si>
    <t>23.02.2018</t>
  </si>
  <si>
    <t>27.02.2018</t>
  </si>
  <si>
    <t>10.03.2018</t>
  </si>
  <si>
    <t>31.03.2018</t>
  </si>
  <si>
    <t>Zone Level</t>
  </si>
  <si>
    <t>G.Total</t>
  </si>
  <si>
    <t>G. Total</t>
  </si>
  <si>
    <t>Total  (col. 8+9+10+11)</t>
  </si>
  <si>
    <t>Madarsa / Maqtab</t>
  </si>
  <si>
    <t xml:space="preserve">No. of working days (During 01.04.17 to 31.12.17)                  </t>
  </si>
  <si>
    <r>
      <t>Financial (</t>
    </r>
    <r>
      <rPr>
        <b/>
        <i/>
        <sz val="9"/>
        <rFont val="Arial"/>
        <family val="2"/>
      </rPr>
      <t>Rs. in lakh)</t>
    </r>
  </si>
  <si>
    <r>
      <rPr>
        <sz val="10"/>
        <color indexed="8"/>
        <rFont val="Calibri"/>
        <family val="2"/>
      </rPr>
      <t>  Dedicated landline number</t>
    </r>
  </si>
  <si>
    <r>
      <rPr>
        <sz val="10"/>
        <color indexed="8"/>
        <rFont val="Calibri"/>
        <family val="2"/>
      </rPr>
      <t>  Call centre</t>
    </r>
  </si>
  <si>
    <r>
      <rPr>
        <sz val="10"/>
        <color indexed="8"/>
        <rFont val="Calibri"/>
        <family val="2"/>
      </rPr>
      <t>  Emails</t>
    </r>
  </si>
  <si>
    <r>
      <rPr>
        <sz val="10"/>
        <color indexed="8"/>
        <rFont val="Calibri"/>
        <family val="2"/>
      </rPr>
      <t>  Press news</t>
    </r>
  </si>
  <si>
    <r>
      <rPr>
        <sz val="10"/>
        <color indexed="8"/>
        <rFont val="Calibri"/>
        <family val="2"/>
      </rPr>
      <t>  Radio/T.V.</t>
    </r>
  </si>
  <si>
    <r>
      <rPr>
        <sz val="10"/>
        <color indexed="8"/>
        <rFont val="Calibri"/>
        <family val="2"/>
      </rPr>
      <t>  SMS</t>
    </r>
  </si>
  <si>
    <r>
      <rPr>
        <sz val="10"/>
        <color indexed="8"/>
        <rFont val="Calibri"/>
        <family val="2"/>
      </rPr>
      <t>  Postal system</t>
    </r>
  </si>
  <si>
    <t>Madarsas / Maqtab</t>
  </si>
  <si>
    <t>11.11.2017</t>
  </si>
  <si>
    <t>12.11.2017</t>
  </si>
  <si>
    <t>22.11.2017</t>
  </si>
  <si>
    <t>03.12.2017</t>
  </si>
  <si>
    <r>
      <t xml:space="preserve">Unspent Balance as on 31.12.17  [Col. 4+ Col.5+Col.6 -Col.8] </t>
    </r>
    <r>
      <rPr>
        <sz val="9"/>
        <rFont val="Arial"/>
        <family val="2"/>
      </rPr>
      <t xml:space="preserve"> </t>
    </r>
  </si>
  <si>
    <t>31.10.2017</t>
  </si>
  <si>
    <t>Note: State has already provided master data of teachers along with their mobile nos. to NIC HP Shimla which needs to be further tranfered to central server and it is in process.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</si>
</sst>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119" x14ac:knownFonts="1">
    <font>
      <sz val="10"/>
      <name val="Arial"/>
    </font>
    <font>
      <sz val="11"/>
      <color theme="1"/>
      <name val="Calibri"/>
      <family val="2"/>
      <scheme val="minor"/>
    </font>
    <font>
      <sz val="11"/>
      <color theme="1"/>
      <name val="Calibri"/>
      <family val="2"/>
      <scheme val="minor"/>
    </font>
    <font>
      <b/>
      <sz val="10"/>
      <name val="Arial"/>
      <family val="2"/>
    </font>
    <font>
      <b/>
      <i/>
      <u/>
      <sz val="12"/>
      <name val="Arial"/>
      <family val="2"/>
    </font>
    <font>
      <b/>
      <sz val="14"/>
      <name val="Arial"/>
      <family val="2"/>
    </font>
    <font>
      <b/>
      <u/>
      <sz val="12"/>
      <name val="Arial"/>
      <family val="2"/>
    </font>
    <font>
      <b/>
      <sz val="12"/>
      <name val="Arial"/>
      <family val="2"/>
    </font>
    <font>
      <sz val="10"/>
      <name val="Arial"/>
      <family val="2"/>
    </font>
    <font>
      <b/>
      <u/>
      <sz val="10"/>
      <name val="Arial"/>
      <family val="2"/>
    </font>
    <font>
      <i/>
      <sz val="10"/>
      <name val="Arial"/>
      <family val="2"/>
    </font>
    <font>
      <b/>
      <sz val="16"/>
      <name val="Arial"/>
      <family val="2"/>
    </font>
    <font>
      <sz val="12"/>
      <name val="Arial"/>
      <family val="2"/>
    </font>
    <font>
      <sz val="11"/>
      <name val="Arial"/>
      <family val="2"/>
    </font>
    <font>
      <b/>
      <i/>
      <u/>
      <sz val="10"/>
      <name val="Arial"/>
      <family val="2"/>
    </font>
    <font>
      <b/>
      <sz val="11"/>
      <name val="Arial"/>
      <family val="2"/>
    </font>
    <font>
      <b/>
      <u/>
      <sz val="11"/>
      <name val="Arial"/>
      <family val="2"/>
    </font>
    <font>
      <b/>
      <i/>
      <sz val="10"/>
      <name val="Arial"/>
      <family val="2"/>
    </font>
    <font>
      <b/>
      <sz val="11"/>
      <color indexed="8"/>
      <name val="Calibri"/>
      <family val="2"/>
    </font>
    <font>
      <sz val="11"/>
      <color indexed="8"/>
      <name val="Arial"/>
      <family val="2"/>
    </font>
    <font>
      <b/>
      <sz val="10"/>
      <color indexed="8"/>
      <name val="Arial"/>
      <family val="2"/>
    </font>
    <font>
      <b/>
      <u/>
      <sz val="12"/>
      <color indexed="8"/>
      <name val="Arial"/>
      <family val="2"/>
    </font>
    <font>
      <b/>
      <i/>
      <sz val="11"/>
      <color indexed="8"/>
      <name val="Calibri"/>
      <family val="2"/>
    </font>
    <font>
      <b/>
      <u/>
      <sz val="14"/>
      <color indexed="8"/>
      <name val="Arial"/>
      <family val="2"/>
    </font>
    <font>
      <b/>
      <sz val="10"/>
      <color indexed="8"/>
      <name val="Calibri"/>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10"/>
      <color indexed="10"/>
      <name val="Arial"/>
      <family val="2"/>
    </font>
    <font>
      <b/>
      <sz val="8"/>
      <color indexed="10"/>
      <name val="Arial"/>
      <family val="2"/>
    </font>
    <font>
      <b/>
      <i/>
      <sz val="12"/>
      <name val="Trebuchet MS"/>
      <family val="2"/>
    </font>
    <font>
      <b/>
      <sz val="8"/>
      <name val="Arial"/>
      <family val="2"/>
    </font>
    <font>
      <sz val="36"/>
      <name val="Arial"/>
      <family val="2"/>
    </font>
    <font>
      <sz val="11"/>
      <color theme="1"/>
      <name val="Calibri"/>
      <family val="2"/>
      <scheme val="minor"/>
    </font>
    <font>
      <b/>
      <sz val="11"/>
      <color theme="1"/>
      <name val="Calibri"/>
      <family val="2"/>
      <scheme val="minor"/>
    </font>
    <font>
      <b/>
      <i/>
      <sz val="11"/>
      <color theme="1"/>
      <name val="Calibri"/>
      <family val="2"/>
      <scheme val="minor"/>
    </font>
    <font>
      <b/>
      <sz val="9"/>
      <color theme="1"/>
      <name val="Calibri"/>
      <family val="2"/>
      <scheme val="minor"/>
    </font>
    <font>
      <b/>
      <sz val="16"/>
      <color theme="1"/>
      <name val="Calibri"/>
      <family val="2"/>
      <scheme val="minor"/>
    </font>
    <font>
      <b/>
      <i/>
      <sz val="10"/>
      <color theme="1"/>
      <name val="Calibri"/>
      <family val="2"/>
      <scheme val="minor"/>
    </font>
    <font>
      <b/>
      <sz val="14"/>
      <color theme="1"/>
      <name val="Calibri"/>
      <family val="2"/>
      <scheme val="minor"/>
    </font>
    <font>
      <b/>
      <sz val="10"/>
      <color theme="1"/>
      <name val="Calibri"/>
      <family val="2"/>
      <scheme val="minor"/>
    </font>
    <font>
      <sz val="10"/>
      <color rgb="FFFF0000"/>
      <name val="Arial"/>
      <family val="2"/>
    </font>
    <font>
      <b/>
      <sz val="10"/>
      <color theme="1"/>
      <name val="Cambria"/>
      <family val="1"/>
      <scheme val="major"/>
    </font>
    <font>
      <sz val="10"/>
      <name val="Calibri"/>
      <family val="2"/>
      <scheme val="minor"/>
    </font>
    <font>
      <sz val="72"/>
      <name val="Arial"/>
      <family val="2"/>
    </font>
    <font>
      <sz val="10"/>
      <color theme="1"/>
      <name val="Calibri"/>
      <family val="2"/>
      <scheme val="minor"/>
    </font>
    <font>
      <sz val="10"/>
      <color indexed="8"/>
      <name val="Calibri"/>
      <family val="2"/>
    </font>
    <font>
      <b/>
      <sz val="10"/>
      <name val="Calibri"/>
      <family val="2"/>
      <scheme val="minor"/>
    </font>
    <font>
      <sz val="10"/>
      <color indexed="8"/>
      <name val="Arial"/>
      <family val="2"/>
    </font>
    <font>
      <b/>
      <sz val="12"/>
      <name val="Calibri"/>
      <family val="2"/>
      <scheme val="minor"/>
    </font>
    <font>
      <sz val="10"/>
      <color theme="1"/>
      <name val="Bookman Old Style"/>
      <family val="1"/>
    </font>
    <font>
      <b/>
      <sz val="10"/>
      <color theme="1"/>
      <name val="Bookman Old Style"/>
      <family val="1"/>
    </font>
    <font>
      <sz val="48"/>
      <name val="Arial"/>
      <family val="2"/>
    </font>
    <font>
      <sz val="8"/>
      <color theme="1"/>
      <name val="Bookman Old Style"/>
      <family val="1"/>
    </font>
    <font>
      <b/>
      <sz val="48"/>
      <name val="Arial"/>
      <family val="2"/>
    </font>
    <font>
      <b/>
      <sz val="9"/>
      <name val="Arial"/>
      <family val="2"/>
    </font>
    <font>
      <b/>
      <sz val="9"/>
      <color theme="1"/>
      <name val="Bookman Old Style"/>
      <family val="1"/>
    </font>
    <font>
      <sz val="9"/>
      <name val="Arial"/>
      <family val="2"/>
    </font>
    <font>
      <sz val="48"/>
      <name val="Trebuchet MS"/>
      <family val="2"/>
    </font>
    <font>
      <sz val="8"/>
      <color theme="1"/>
      <name val="Arial"/>
      <family val="2"/>
    </font>
    <font>
      <b/>
      <sz val="8"/>
      <color theme="1"/>
      <name val="Arial"/>
      <family val="2"/>
    </font>
    <font>
      <b/>
      <i/>
      <sz val="9"/>
      <name val="Arial"/>
      <family val="2"/>
    </font>
    <font>
      <sz val="9"/>
      <color theme="1"/>
      <name val="Bookman Old Style"/>
      <family val="1"/>
    </font>
    <font>
      <sz val="20"/>
      <name val="Trebuchet MS"/>
      <family val="2"/>
    </font>
    <font>
      <sz val="8"/>
      <name val="Arial"/>
      <family val="2"/>
    </font>
    <font>
      <u/>
      <sz val="9.6"/>
      <color theme="10"/>
      <name val="Arial"/>
      <family val="2"/>
    </font>
    <font>
      <sz val="28"/>
      <color theme="1"/>
      <name val="Calibri"/>
      <family val="2"/>
      <scheme val="minor"/>
    </font>
    <font>
      <b/>
      <i/>
      <sz val="9"/>
      <color theme="1"/>
      <name val="Trebuchet MS"/>
      <family val="2"/>
    </font>
    <font>
      <b/>
      <i/>
      <sz val="11"/>
      <name val="Arial"/>
      <family val="2"/>
    </font>
    <font>
      <b/>
      <i/>
      <u/>
      <sz val="11"/>
      <name val="Arial"/>
      <family val="2"/>
    </font>
    <font>
      <sz val="11"/>
      <name val="Bookman Old Style"/>
      <family val="1"/>
    </font>
    <font>
      <b/>
      <sz val="11"/>
      <name val="Bookman Old Style"/>
      <family val="1"/>
    </font>
    <font>
      <b/>
      <i/>
      <u/>
      <sz val="12"/>
      <name val="Bookman Old Style"/>
      <family val="1"/>
    </font>
    <font>
      <sz val="10"/>
      <name val="Bookman Old Style"/>
      <family val="1"/>
    </font>
    <font>
      <b/>
      <sz val="10"/>
      <name val="Bookman Old Style"/>
      <family val="1"/>
    </font>
    <font>
      <b/>
      <u/>
      <sz val="10"/>
      <name val="Bookman Old Style"/>
      <family val="1"/>
    </font>
    <font>
      <b/>
      <sz val="8"/>
      <name val="Bookman Old Style"/>
      <family val="1"/>
    </font>
    <font>
      <b/>
      <i/>
      <sz val="8"/>
      <name val="Bookman Old Style"/>
      <family val="1"/>
    </font>
    <font>
      <i/>
      <sz val="11"/>
      <name val="Bookman Old Style"/>
      <family val="1"/>
    </font>
    <font>
      <sz val="8"/>
      <name val="Bookman Old Style"/>
      <family val="1"/>
    </font>
    <font>
      <b/>
      <i/>
      <u/>
      <sz val="10"/>
      <name val="Bookman Old Style"/>
      <family val="1"/>
    </font>
    <font>
      <i/>
      <sz val="8"/>
      <name val="Bookman Old Style"/>
      <family val="1"/>
    </font>
    <font>
      <b/>
      <sz val="9"/>
      <name val="Trebuchet MS"/>
      <family val="2"/>
    </font>
    <font>
      <b/>
      <i/>
      <sz val="9"/>
      <color theme="1"/>
      <name val="Calibri"/>
      <family val="2"/>
      <scheme val="minor"/>
    </font>
    <font>
      <b/>
      <sz val="9"/>
      <color theme="1"/>
      <name val="Arial"/>
      <family val="2"/>
    </font>
    <font>
      <sz val="9"/>
      <name val="Trebuchet MS"/>
      <family val="2"/>
    </font>
    <font>
      <sz val="9"/>
      <color theme="1"/>
      <name val="Arial"/>
      <family val="2"/>
    </font>
    <font>
      <sz val="9"/>
      <color theme="1"/>
      <name val="Calibri"/>
      <family val="2"/>
      <scheme val="minor"/>
    </font>
    <font>
      <b/>
      <sz val="8"/>
      <name val="Calibri"/>
      <family val="2"/>
    </font>
    <font>
      <sz val="8"/>
      <name val="Calibri"/>
      <family val="2"/>
    </font>
    <font>
      <b/>
      <sz val="10"/>
      <name val="Calibri"/>
      <family val="2"/>
    </font>
    <font>
      <sz val="14"/>
      <name val="Arial"/>
      <family val="2"/>
    </font>
    <font>
      <i/>
      <sz val="9"/>
      <name val="Arial"/>
      <family val="2"/>
    </font>
    <font>
      <b/>
      <u/>
      <sz val="9"/>
      <name val="Arial"/>
      <family val="2"/>
    </font>
    <font>
      <b/>
      <i/>
      <sz val="9"/>
      <name val="Trebuchet MS"/>
      <family val="2"/>
    </font>
    <font>
      <u/>
      <sz val="10"/>
      <color theme="10"/>
      <name val="Arial"/>
      <family val="2"/>
    </font>
    <font>
      <b/>
      <sz val="9"/>
      <name val="Bookman Old Style"/>
      <family val="1"/>
    </font>
    <font>
      <sz val="9"/>
      <name val="Bookman Old Style"/>
      <family val="1"/>
    </font>
    <font>
      <b/>
      <sz val="9"/>
      <color indexed="8"/>
      <name val="Arial"/>
      <family val="2"/>
    </font>
    <font>
      <b/>
      <sz val="9"/>
      <color indexed="8"/>
      <name val="Calibri"/>
      <family val="2"/>
    </font>
    <font>
      <b/>
      <sz val="8"/>
      <color indexed="8"/>
      <name val="Calibri"/>
      <family val="2"/>
    </font>
    <font>
      <b/>
      <i/>
      <sz val="8"/>
      <color indexed="8"/>
      <name val="Calibri"/>
      <family val="2"/>
    </font>
    <font>
      <b/>
      <i/>
      <sz val="8"/>
      <name val="Arial"/>
      <family val="2"/>
    </font>
    <font>
      <b/>
      <sz val="8"/>
      <color theme="1"/>
      <name val="Bookman Old Style"/>
      <family val="1"/>
    </font>
    <font>
      <b/>
      <i/>
      <sz val="9"/>
      <color theme="1"/>
      <name val="Arial"/>
      <family val="2"/>
    </font>
    <font>
      <i/>
      <sz val="9"/>
      <color theme="1"/>
      <name val="Arial"/>
      <family val="2"/>
    </font>
    <font>
      <b/>
      <sz val="10"/>
      <color theme="1"/>
      <name val="Arial"/>
      <family val="2"/>
    </font>
    <font>
      <sz val="28"/>
      <name val="Arial"/>
      <family val="2"/>
    </font>
    <font>
      <sz val="24"/>
      <name val="Arial"/>
      <family val="2"/>
    </font>
    <font>
      <sz val="26"/>
      <name val="Arial"/>
      <family val="2"/>
    </font>
    <font>
      <b/>
      <sz val="26"/>
      <color theme="1"/>
      <name val="Calibri"/>
      <family val="2"/>
      <scheme val="minor"/>
    </font>
    <font>
      <b/>
      <u/>
      <sz val="10"/>
      <color indexed="8"/>
      <name val="Arial"/>
      <family val="2"/>
    </font>
    <font>
      <sz val="9"/>
      <color indexed="8"/>
      <name val="Arial"/>
      <family val="2"/>
    </font>
    <font>
      <b/>
      <sz val="8"/>
      <color indexed="8"/>
      <name val="Arial"/>
      <family val="2"/>
    </font>
    <font>
      <b/>
      <i/>
      <sz val="8"/>
      <color indexed="8"/>
      <name val="Arial"/>
      <family val="2"/>
    </font>
    <font>
      <b/>
      <u/>
      <sz val="11"/>
      <color indexed="8"/>
      <name val="Arial"/>
      <family val="2"/>
    </font>
    <font>
      <b/>
      <i/>
      <sz val="9"/>
      <color indexed="8"/>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s>
  <cellStyleXfs count="8">
    <xf numFmtId="0" fontId="0" fillId="0" borderId="0"/>
    <xf numFmtId="0" fontId="35" fillId="0" borderId="0"/>
    <xf numFmtId="0" fontId="8" fillId="0" borderId="0"/>
    <xf numFmtId="0" fontId="8" fillId="0" borderId="0"/>
    <xf numFmtId="0" fontId="8" fillId="0" borderId="0"/>
    <xf numFmtId="0" fontId="2" fillId="0" borderId="0"/>
    <xf numFmtId="0" fontId="67" fillId="0" borderId="0" applyNumberFormat="0" applyFill="0" applyBorder="0" applyAlignment="0" applyProtection="0">
      <alignment vertical="top"/>
      <protection locked="0"/>
    </xf>
    <xf numFmtId="0" fontId="1" fillId="0" borderId="0"/>
  </cellStyleXfs>
  <cellXfs count="1422">
    <xf numFmtId="0" fontId="0" fillId="0" borderId="0" xfId="0"/>
    <xf numFmtId="0" fontId="3" fillId="0" borderId="0" xfId="0" applyFont="1" applyAlignment="1">
      <alignment horizontal="center"/>
    </xf>
    <xf numFmtId="0" fontId="0" fillId="0" borderId="2" xfId="0" applyBorder="1" applyAlignment="1">
      <alignment horizontal="center"/>
    </xf>
    <xf numFmtId="0" fontId="0" fillId="0" borderId="2" xfId="0" applyBorder="1"/>
    <xf numFmtId="0" fontId="0" fillId="0" borderId="2" xfId="0" quotePrefix="1" applyBorder="1" applyAlignment="1">
      <alignment horizontal="center"/>
    </xf>
    <xf numFmtId="0" fontId="3" fillId="0" borderId="0" xfId="0" applyFont="1" applyBorder="1" applyAlignment="1">
      <alignment horizontal="center"/>
    </xf>
    <xf numFmtId="0" fontId="0" fillId="0" borderId="0" xfId="0" applyBorder="1"/>
    <xf numFmtId="0" fontId="7" fillId="0" borderId="0" xfId="0" applyFont="1"/>
    <xf numFmtId="0" fontId="3" fillId="0" borderId="0" xfId="0" applyFont="1"/>
    <xf numFmtId="0" fontId="8" fillId="0" borderId="0" xfId="0" applyFont="1"/>
    <xf numFmtId="0" fontId="3" fillId="0" borderId="0" xfId="0" applyFont="1" applyBorder="1" applyAlignment="1">
      <alignment horizontal="right"/>
    </xf>
    <xf numFmtId="0" fontId="8" fillId="0" borderId="2" xfId="0" applyFont="1" applyBorder="1"/>
    <xf numFmtId="0" fontId="8" fillId="0" borderId="0" xfId="0" applyFont="1" applyFill="1" applyBorder="1" applyAlignment="1">
      <alignment horizontal="left"/>
    </xf>
    <xf numFmtId="0" fontId="8" fillId="0" borderId="0" xfId="0" applyFont="1" applyBorder="1"/>
    <xf numFmtId="0" fontId="3" fillId="0" borderId="2" xfId="0" applyFont="1" applyFill="1" applyBorder="1" applyAlignment="1">
      <alignment horizontal="center" vertical="top" wrapText="1"/>
    </xf>
    <xf numFmtId="0" fontId="3" fillId="0" borderId="0" xfId="0" applyFont="1" applyBorder="1"/>
    <xf numFmtId="0" fontId="3" fillId="0" borderId="0" xfId="0" applyFont="1" applyAlignment="1"/>
    <xf numFmtId="0" fontId="7" fillId="0" borderId="0" xfId="0" applyFont="1" applyAlignment="1">
      <alignment horizontal="center"/>
    </xf>
    <xf numFmtId="0" fontId="4" fillId="0" borderId="0" xfId="0" applyFont="1" applyAlignment="1">
      <alignment horizontal="right"/>
    </xf>
    <xf numFmtId="0" fontId="4" fillId="0" borderId="0" xfId="0" applyFont="1" applyAlignment="1"/>
    <xf numFmtId="0" fontId="11" fillId="0" borderId="0" xfId="0" applyFont="1" applyAlignment="1"/>
    <xf numFmtId="0" fontId="12" fillId="0" borderId="0" xfId="0" applyFont="1" applyAlignment="1"/>
    <xf numFmtId="0" fontId="19" fillId="0" borderId="0" xfId="1" applyFont="1"/>
    <xf numFmtId="0" fontId="35" fillId="0" borderId="0" xfId="1"/>
    <xf numFmtId="0" fontId="3" fillId="0" borderId="0" xfId="0" applyFont="1" applyAlignment="1">
      <alignment horizontal="left" vertical="top" wrapText="1"/>
    </xf>
    <xf numFmtId="0" fontId="8" fillId="0" borderId="0" xfId="2"/>
    <xf numFmtId="0" fontId="3" fillId="0" borderId="4" xfId="2" applyFont="1" applyBorder="1" applyAlignment="1">
      <alignment horizontal="center" vertical="top" wrapText="1"/>
    </xf>
    <xf numFmtId="0" fontId="7" fillId="0" borderId="0" xfId="2" applyFont="1"/>
    <xf numFmtId="0" fontId="3" fillId="0" borderId="0" xfId="2" applyFont="1"/>
    <xf numFmtId="0" fontId="4" fillId="0" borderId="0" xfId="2" applyFont="1" applyAlignment="1"/>
    <xf numFmtId="0" fontId="17" fillId="0" borderId="7" xfId="0" applyFont="1" applyBorder="1" applyAlignment="1"/>
    <xf numFmtId="0" fontId="17" fillId="0" borderId="0" xfId="0" applyFont="1" applyBorder="1" applyAlignment="1"/>
    <xf numFmtId="0" fontId="8" fillId="0" borderId="0" xfId="0" applyFont="1" applyAlignment="1">
      <alignment horizontal="center"/>
    </xf>
    <xf numFmtId="0" fontId="7" fillId="0" borderId="0" xfId="2" applyFont="1" applyAlignment="1">
      <alignment horizontal="center"/>
    </xf>
    <xf numFmtId="0" fontId="3" fillId="0" borderId="10" xfId="2" applyFont="1" applyFill="1" applyBorder="1" applyAlignment="1">
      <alignment horizontal="center" vertical="top" wrapText="1"/>
    </xf>
    <xf numFmtId="0" fontId="7" fillId="0" borderId="0" xfId="2" applyFont="1" applyAlignment="1">
      <alignment vertical="top" wrapText="1"/>
    </xf>
    <xf numFmtId="0" fontId="8" fillId="0" borderId="0" xfId="1" applyFont="1"/>
    <xf numFmtId="0" fontId="6" fillId="0" borderId="0" xfId="1" applyFont="1" applyAlignment="1">
      <alignment horizontal="center"/>
    </xf>
    <xf numFmtId="0" fontId="3" fillId="0" borderId="2" xfId="1" applyFont="1" applyBorder="1"/>
    <xf numFmtId="0" fontId="3" fillId="0" borderId="11" xfId="2" applyFont="1" applyFill="1" applyBorder="1" applyAlignment="1">
      <alignment horizontal="center" vertical="top" wrapText="1"/>
    </xf>
    <xf numFmtId="0" fontId="8" fillId="0" borderId="2" xfId="0" applyFont="1" applyBorder="1" applyAlignment="1">
      <alignment horizontal="center" vertical="center"/>
    </xf>
    <xf numFmtId="0" fontId="37" fillId="0" borderId="0" xfId="0" applyFont="1" applyAlignment="1">
      <alignment horizontal="center"/>
    </xf>
    <xf numFmtId="0" fontId="27" fillId="0" borderId="0" xfId="0" applyFont="1"/>
    <xf numFmtId="0" fontId="28" fillId="0" borderId="0" xfId="0" applyFont="1" applyBorder="1" applyAlignment="1"/>
    <xf numFmtId="0" fontId="29" fillId="0" borderId="2" xfId="0" quotePrefix="1" applyFont="1" applyBorder="1" applyAlignment="1">
      <alignment horizontal="center" vertical="top" wrapText="1"/>
    </xf>
    <xf numFmtId="0" fontId="38" fillId="0" borderId="0" xfId="0" applyFont="1"/>
    <xf numFmtId="0" fontId="3" fillId="0" borderId="0" xfId="1" applyFont="1"/>
    <xf numFmtId="0" fontId="3" fillId="0" borderId="0" xfId="1" applyFont="1" applyAlignment="1">
      <alignment horizontal="center" vertical="top" wrapText="1"/>
    </xf>
    <xf numFmtId="0" fontId="7" fillId="0" borderId="0" xfId="1" applyFont="1"/>
    <xf numFmtId="0" fontId="3" fillId="0" borderId="0" xfId="1" applyFont="1" applyAlignment="1"/>
    <xf numFmtId="0" fontId="3" fillId="0" borderId="0" xfId="1" applyFont="1" applyBorder="1" applyAlignment="1"/>
    <xf numFmtId="0" fontId="3" fillId="0" borderId="0" xfId="1" applyFont="1" applyBorder="1"/>
    <xf numFmtId="0" fontId="3" fillId="0" borderId="0" xfId="1" applyFont="1" applyBorder="1" applyAlignment="1">
      <alignment horizontal="center" vertical="top" wrapText="1"/>
    </xf>
    <xf numFmtId="0" fontId="15" fillId="0" borderId="0" xfId="1" applyFont="1" applyBorder="1" applyAlignment="1">
      <alignment horizontal="left"/>
    </xf>
    <xf numFmtId="0" fontId="3" fillId="0" borderId="2" xfId="1" applyFont="1" applyBorder="1" applyAlignment="1"/>
    <xf numFmtId="0" fontId="13" fillId="0" borderId="0" xfId="1" applyFont="1" applyBorder="1" applyAlignment="1"/>
    <xf numFmtId="0" fontId="3" fillId="0" borderId="2" xfId="1" applyFont="1" applyBorder="1" applyAlignment="1">
      <alignment vertical="top" wrapText="1"/>
    </xf>
    <xf numFmtId="0" fontId="3" fillId="0" borderId="0" xfId="1" applyFont="1" applyAlignment="1">
      <alignment vertical="top" wrapText="1"/>
    </xf>
    <xf numFmtId="0" fontId="17" fillId="0" borderId="0" xfId="1" applyFont="1"/>
    <xf numFmtId="0" fontId="3" fillId="2" borderId="2" xfId="1" quotePrefix="1" applyFont="1" applyFill="1" applyBorder="1" applyAlignment="1">
      <alignment horizontal="center" vertical="center" wrapText="1"/>
    </xf>
    <xf numFmtId="0" fontId="17" fillId="2" borderId="3" xfId="1" quotePrefix="1" applyFont="1" applyFill="1" applyBorder="1" applyAlignment="1">
      <alignment horizontal="center" vertical="center" wrapText="1"/>
    </xf>
    <xf numFmtId="0" fontId="3" fillId="0" borderId="0" xfId="1" applyFont="1" applyBorder="1" applyAlignment="1">
      <alignment horizontal="left" vertical="center"/>
    </xf>
    <xf numFmtId="0" fontId="3" fillId="0" borderId="2" xfId="1" applyFont="1" applyBorder="1" applyAlignment="1">
      <alignment horizontal="center" vertical="center"/>
    </xf>
    <xf numFmtId="0" fontId="3" fillId="0" borderId="2" xfId="1" applyFont="1" applyBorder="1" applyAlignment="1">
      <alignment horizontal="left" vertical="center"/>
    </xf>
    <xf numFmtId="0" fontId="3" fillId="0" borderId="0" xfId="1" applyFont="1" applyAlignment="1">
      <alignment horizontal="left" vertical="center"/>
    </xf>
    <xf numFmtId="0" fontId="3" fillId="0" borderId="2" xfId="1" applyFont="1" applyBorder="1" applyAlignment="1">
      <alignment horizontal="left"/>
    </xf>
    <xf numFmtId="0" fontId="25" fillId="0" borderId="0" xfId="0" applyFont="1" applyAlignment="1"/>
    <xf numFmtId="0" fontId="26" fillId="0" borderId="0" xfId="0" applyFont="1" applyAlignment="1"/>
    <xf numFmtId="0" fontId="40" fillId="0" borderId="0" xfId="0" applyFont="1" applyAlignment="1">
      <alignment horizontal="center"/>
    </xf>
    <xf numFmtId="0" fontId="41" fillId="0" borderId="0" xfId="0" applyFont="1" applyBorder="1" applyAlignment="1">
      <alignment horizontal="center" vertical="center"/>
    </xf>
    <xf numFmtId="0" fontId="42" fillId="0" borderId="2" xfId="0" applyFont="1" applyBorder="1" applyAlignment="1">
      <alignment horizontal="center" vertical="center" wrapText="1"/>
    </xf>
    <xf numFmtId="0" fontId="8" fillId="3" borderId="0" xfId="0" applyFont="1" applyFill="1"/>
    <xf numFmtId="0" fontId="12" fillId="3" borderId="0" xfId="0" applyFont="1" applyFill="1"/>
    <xf numFmtId="0" fontId="3" fillId="3" borderId="0" xfId="0" applyFont="1" applyFill="1"/>
    <xf numFmtId="0" fontId="8" fillId="2" borderId="0" xfId="0" applyFont="1" applyFill="1"/>
    <xf numFmtId="0" fontId="8"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xf numFmtId="0" fontId="28" fillId="2" borderId="2" xfId="0" applyFont="1" applyFill="1" applyBorder="1" applyAlignment="1">
      <alignment horizontal="center" vertical="top" wrapText="1"/>
    </xf>
    <xf numFmtId="0" fontId="3" fillId="0" borderId="0" xfId="0" applyFont="1" applyBorder="1" applyAlignment="1">
      <alignment horizontal="center" vertical="center" wrapText="1"/>
    </xf>
    <xf numFmtId="0" fontId="3" fillId="2" borderId="2" xfId="1" applyFont="1" applyFill="1" applyBorder="1" applyAlignment="1">
      <alignment horizontal="center" vertical="center"/>
    </xf>
    <xf numFmtId="0" fontId="25" fillId="0" borderId="0" xfId="0" applyFont="1" applyAlignment="1">
      <alignment horizontal="center"/>
    </xf>
    <xf numFmtId="0" fontId="28" fillId="2" borderId="1" xfId="0" applyFont="1" applyFill="1" applyBorder="1" applyAlignment="1">
      <alignment horizontal="center" vertical="top" wrapText="1"/>
    </xf>
    <xf numFmtId="0" fontId="3" fillId="0" borderId="0" xfId="5" applyFont="1"/>
    <xf numFmtId="0" fontId="3" fillId="0" borderId="0" xfId="5" applyFont="1" applyAlignment="1">
      <alignment horizontal="center" vertical="top" wrapText="1"/>
    </xf>
    <xf numFmtId="0" fontId="3" fillId="0" borderId="0" xfId="0" applyFont="1" applyAlignment="1">
      <alignment vertical="top" wrapText="1"/>
    </xf>
    <xf numFmtId="0" fontId="3" fillId="0" borderId="0" xfId="1" applyFont="1" applyAlignment="1">
      <alignment horizontal="center"/>
    </xf>
    <xf numFmtId="0" fontId="0" fillId="0" borderId="0" xfId="0" applyAlignment="1">
      <alignment horizontal="center"/>
    </xf>
    <xf numFmtId="0" fontId="28" fillId="0" borderId="1" xfId="0" applyFont="1" applyBorder="1" applyAlignment="1">
      <alignment horizontal="center" vertical="top" wrapText="1"/>
    </xf>
    <xf numFmtId="0" fontId="3" fillId="0" borderId="5" xfId="0" applyFont="1" applyBorder="1" applyAlignment="1">
      <alignment horizontal="center" vertical="top" wrapText="1"/>
    </xf>
    <xf numFmtId="0" fontId="3" fillId="0" borderId="2" xfId="0" applyFont="1" applyBorder="1" applyAlignment="1">
      <alignment horizontal="center" vertical="top" wrapText="1"/>
    </xf>
    <xf numFmtId="0" fontId="3" fillId="0" borderId="0" xfId="0" applyFont="1" applyAlignment="1">
      <alignment horizontal="center"/>
    </xf>
    <xf numFmtId="0" fontId="3" fillId="0" borderId="2" xfId="0" applyFont="1" applyBorder="1" applyAlignment="1">
      <alignment horizontal="center" vertical="center"/>
    </xf>
    <xf numFmtId="0" fontId="3" fillId="0" borderId="0" xfId="0" applyFont="1" applyAlignment="1">
      <alignment horizontal="center" vertical="top" wrapText="1"/>
    </xf>
    <xf numFmtId="0" fontId="8" fillId="0" borderId="0" xfId="0" applyFont="1" applyBorder="1" applyAlignment="1">
      <alignment horizontal="center"/>
    </xf>
    <xf numFmtId="0" fontId="0" fillId="0" borderId="0" xfId="0" applyAlignment="1">
      <alignment horizontal="center"/>
    </xf>
    <xf numFmtId="0" fontId="8" fillId="0" borderId="0" xfId="0" applyFont="1" applyAlignment="1">
      <alignment horizontal="center"/>
    </xf>
    <xf numFmtId="0" fontId="3" fillId="0" borderId="9"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2" xfId="0" applyFont="1" applyBorder="1" applyAlignment="1">
      <alignment horizontal="center" vertical="center" wrapText="1"/>
    </xf>
    <xf numFmtId="0" fontId="3" fillId="0" borderId="13" xfId="1" applyFont="1" applyBorder="1" applyAlignment="1">
      <alignment vertical="top" wrapText="1"/>
    </xf>
    <xf numFmtId="0" fontId="0" fillId="0" borderId="0" xfId="0" applyAlignment="1"/>
    <xf numFmtId="0" fontId="3" fillId="2" borderId="0" xfId="0" applyFont="1" applyFill="1" applyAlignment="1"/>
    <xf numFmtId="0" fontId="8" fillId="0" borderId="0" xfId="2" applyAlignment="1">
      <alignment vertical="center"/>
    </xf>
    <xf numFmtId="0" fontId="8" fillId="0" borderId="0" xfId="2" applyFont="1" applyAlignment="1">
      <alignment vertical="center"/>
    </xf>
    <xf numFmtId="0" fontId="8" fillId="0" borderId="0" xfId="2" applyFont="1" applyBorder="1" applyAlignment="1">
      <alignment vertical="center"/>
    </xf>
    <xf numFmtId="0" fontId="8" fillId="0" borderId="2" xfId="2" applyFont="1" applyBorder="1" applyAlignment="1">
      <alignment horizontal="left" vertical="center"/>
    </xf>
    <xf numFmtId="0" fontId="8" fillId="0" borderId="10" xfId="2" applyFont="1" applyFill="1" applyBorder="1" applyAlignment="1">
      <alignment horizontal="left" vertical="center"/>
    </xf>
    <xf numFmtId="0" fontId="8" fillId="2" borderId="2" xfId="2" applyFont="1" applyFill="1" applyBorder="1" applyAlignment="1">
      <alignment horizontal="left" vertical="center"/>
    </xf>
    <xf numFmtId="0" fontId="3" fillId="0" borderId="0" xfId="0" applyFont="1" applyAlignment="1">
      <alignment horizontal="center" vertical="center" wrapText="1"/>
    </xf>
    <xf numFmtId="0" fontId="12" fillId="0" borderId="0" xfId="0" applyFont="1" applyBorder="1" applyAlignment="1">
      <alignment horizontal="center" vertical="center"/>
    </xf>
    <xf numFmtId="0" fontId="3" fillId="0" borderId="0" xfId="0" applyFont="1" applyAlignment="1">
      <alignment horizontal="center" vertical="center"/>
    </xf>
    <xf numFmtId="0" fontId="28" fillId="2" borderId="1" xfId="0" applyFont="1" applyFill="1" applyBorder="1" applyAlignment="1">
      <alignment horizontal="center" vertical="center" wrapText="1"/>
    </xf>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2" xfId="0" applyBorder="1" applyAlignment="1">
      <alignment horizontal="center" vertical="center"/>
    </xf>
    <xf numFmtId="0" fontId="0" fillId="0" borderId="2" xfId="0" applyBorder="1" applyAlignment="1">
      <alignment vertical="center"/>
    </xf>
    <xf numFmtId="0" fontId="0" fillId="0" borderId="2" xfId="0" quotePrefix="1" applyBorder="1" applyAlignment="1">
      <alignment horizontal="center" vertical="center"/>
    </xf>
    <xf numFmtId="0" fontId="8" fillId="0" borderId="0" xfId="0" applyFont="1" applyAlignment="1">
      <alignment vertical="center"/>
    </xf>
    <xf numFmtId="0" fontId="3" fillId="0" borderId="0" xfId="0" applyFont="1" applyAlignment="1">
      <alignment vertical="center" wrapText="1"/>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center"/>
    </xf>
    <xf numFmtId="0" fontId="14" fillId="0" borderId="0" xfId="0"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vertical="center"/>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11" fillId="0" borderId="0" xfId="0" applyFont="1" applyAlignment="1">
      <alignment vertical="center"/>
    </xf>
    <xf numFmtId="0" fontId="3" fillId="0" borderId="0" xfId="0" applyFont="1" applyAlignment="1">
      <alignment horizontal="right" vertical="center"/>
    </xf>
    <xf numFmtId="0" fontId="17" fillId="0" borderId="2" xfId="0" applyFont="1" applyBorder="1" applyAlignment="1">
      <alignment horizontal="center" vertical="center"/>
    </xf>
    <xf numFmtId="0" fontId="10" fillId="0" borderId="0" xfId="0" applyFont="1" applyBorder="1" applyAlignment="1">
      <alignment vertical="center"/>
    </xf>
    <xf numFmtId="0" fontId="7" fillId="0" borderId="0" xfId="0" applyFont="1" applyAlignment="1">
      <alignment vertical="center"/>
    </xf>
    <xf numFmtId="0" fontId="17" fillId="0" borderId="7" xfId="0" applyFont="1" applyBorder="1" applyAlignment="1">
      <alignment vertical="center"/>
    </xf>
    <xf numFmtId="0" fontId="17" fillId="0" borderId="0" xfId="0" applyFont="1" applyBorder="1" applyAlignment="1">
      <alignment vertical="center"/>
    </xf>
    <xf numFmtId="0" fontId="7" fillId="0" borderId="2" xfId="0" applyFont="1" applyBorder="1" applyAlignment="1">
      <alignment vertical="center"/>
    </xf>
    <xf numFmtId="0" fontId="7" fillId="0" borderId="0" xfId="0" applyFont="1" applyBorder="1" applyAlignment="1">
      <alignment vertical="center"/>
    </xf>
    <xf numFmtId="0" fontId="8" fillId="0" borderId="0" xfId="0" applyFont="1" applyAlignment="1">
      <alignment vertical="center" wrapText="1"/>
    </xf>
    <xf numFmtId="0" fontId="8" fillId="0" borderId="0" xfId="0" applyFont="1" applyBorder="1" applyAlignment="1">
      <alignment vertical="center" wrapText="1"/>
    </xf>
    <xf numFmtId="0" fontId="8" fillId="0" borderId="2" xfId="0" applyFont="1" applyBorder="1" applyAlignment="1">
      <alignment vertical="center" wrapText="1"/>
    </xf>
    <xf numFmtId="0" fontId="25" fillId="0" borderId="0" xfId="0" applyFont="1" applyAlignment="1">
      <alignment horizontal="right" vertical="center"/>
    </xf>
    <xf numFmtId="0" fontId="25" fillId="0" borderId="0" xfId="0" applyFont="1" applyAlignment="1">
      <alignment vertical="center"/>
    </xf>
    <xf numFmtId="0" fontId="26" fillId="0" borderId="0" xfId="0" applyFont="1" applyAlignment="1">
      <alignment vertical="center"/>
    </xf>
    <xf numFmtId="0" fontId="39" fillId="0" borderId="0" xfId="0" applyFont="1" applyBorder="1" applyAlignment="1">
      <alignment vertical="center"/>
    </xf>
    <xf numFmtId="0" fontId="3" fillId="0" borderId="0" xfId="1" applyFont="1" applyAlignment="1">
      <alignment vertical="center"/>
    </xf>
    <xf numFmtId="0" fontId="3" fillId="0" borderId="0" xfId="1" applyFont="1" applyAlignment="1">
      <alignment horizontal="center" vertical="center" wrapText="1"/>
    </xf>
    <xf numFmtId="0" fontId="0" fillId="0" borderId="0" xfId="0" applyBorder="1" applyAlignment="1">
      <alignment vertical="center"/>
    </xf>
    <xf numFmtId="0" fontId="0" fillId="0" borderId="0" xfId="0" applyFill="1" applyBorder="1" applyAlignment="1">
      <alignment horizontal="left" vertical="center"/>
    </xf>
    <xf numFmtId="0" fontId="0" fillId="0" borderId="0" xfId="0" applyAlignment="1">
      <alignment vertical="center" wrapText="1"/>
    </xf>
    <xf numFmtId="0" fontId="4" fillId="0" borderId="0" xfId="0" applyFont="1" applyAlignment="1">
      <alignment vertical="center" wrapText="1"/>
    </xf>
    <xf numFmtId="0" fontId="7" fillId="0" borderId="0" xfId="0" applyFont="1" applyAlignment="1">
      <alignment vertical="center" wrapText="1"/>
    </xf>
    <xf numFmtId="0" fontId="0" fillId="0" borderId="2" xfId="0" applyBorder="1" applyAlignment="1">
      <alignment vertical="center" wrapText="1"/>
    </xf>
    <xf numFmtId="0" fontId="0" fillId="0" borderId="0" xfId="0" applyBorder="1" applyAlignment="1">
      <alignment vertical="center" wrapText="1"/>
    </xf>
    <xf numFmtId="0" fontId="10"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quotePrefix="1" applyBorder="1" applyAlignment="1">
      <alignment horizontal="center" vertical="center" wrapText="1"/>
    </xf>
    <xf numFmtId="0" fontId="28" fillId="0" borderId="0" xfId="0" applyFont="1" applyBorder="1" applyAlignment="1">
      <alignment vertical="center"/>
    </xf>
    <xf numFmtId="0" fontId="27" fillId="0" borderId="0" xfId="0" applyFont="1" applyAlignment="1">
      <alignment vertical="center"/>
    </xf>
    <xf numFmtId="0" fontId="29" fillId="0" borderId="0" xfId="0" applyFont="1" applyBorder="1" applyAlignment="1">
      <alignment vertical="center"/>
    </xf>
    <xf numFmtId="0" fontId="28" fillId="0" borderId="2" xfId="0" applyFont="1" applyBorder="1" applyAlignment="1">
      <alignment horizontal="center" vertical="center" wrapText="1"/>
    </xf>
    <xf numFmtId="0" fontId="3" fillId="0" borderId="0" xfId="1" applyFont="1" applyAlignment="1">
      <alignment vertical="center" wrapText="1"/>
    </xf>
    <xf numFmtId="0" fontId="27" fillId="0" borderId="2" xfId="0" applyFont="1" applyBorder="1" applyAlignment="1">
      <alignment horizontal="center" vertical="center" wrapText="1"/>
    </xf>
    <xf numFmtId="0" fontId="27" fillId="0" borderId="2" xfId="0" applyFont="1" applyBorder="1" applyAlignment="1">
      <alignment vertical="center" wrapText="1"/>
    </xf>
    <xf numFmtId="0" fontId="27" fillId="0" borderId="2" xfId="0" quotePrefix="1" applyFont="1" applyBorder="1" applyAlignment="1">
      <alignment horizontal="center" vertical="center" wrapText="1"/>
    </xf>
    <xf numFmtId="0" fontId="28" fillId="0" borderId="2" xfId="0" applyFont="1" applyBorder="1" applyAlignment="1">
      <alignment horizontal="center" vertical="center"/>
    </xf>
    <xf numFmtId="0" fontId="29" fillId="0" borderId="2" xfId="0" quotePrefix="1" applyFont="1" applyBorder="1" applyAlignment="1">
      <alignment horizontal="center" vertical="center" wrapText="1"/>
    </xf>
    <xf numFmtId="0" fontId="27" fillId="0" borderId="2" xfId="0" applyFont="1" applyBorder="1" applyAlignment="1">
      <alignment vertical="center"/>
    </xf>
    <xf numFmtId="0" fontId="28" fillId="0" borderId="0" xfId="1" applyFont="1" applyAlignment="1">
      <alignment vertical="center"/>
    </xf>
    <xf numFmtId="0" fontId="40" fillId="0" borderId="0" xfId="0" applyFont="1" applyAlignment="1">
      <alignment horizontal="center" vertical="center"/>
    </xf>
    <xf numFmtId="0" fontId="3" fillId="0" borderId="0" xfId="1" applyFont="1" applyAlignment="1">
      <alignment horizontal="center" vertical="center"/>
    </xf>
    <xf numFmtId="0" fontId="7" fillId="0" borderId="0" xfId="1" applyFont="1" applyAlignment="1">
      <alignment vertical="center"/>
    </xf>
    <xf numFmtId="0" fontId="3" fillId="0" borderId="0" xfId="1" applyFont="1" applyBorder="1" applyAlignment="1">
      <alignment vertical="center"/>
    </xf>
    <xf numFmtId="0" fontId="29" fillId="0" borderId="2" xfId="0" applyFont="1" applyBorder="1" applyAlignment="1">
      <alignment horizontal="center" vertical="center" wrapText="1"/>
    </xf>
    <xf numFmtId="0" fontId="8" fillId="0" borderId="0" xfId="1" applyFont="1" applyAlignment="1">
      <alignment vertical="center"/>
    </xf>
    <xf numFmtId="0" fontId="25" fillId="0" borderId="0" xfId="0" applyFont="1" applyAlignment="1">
      <alignment horizontal="center" vertical="center"/>
    </xf>
    <xf numFmtId="0" fontId="26" fillId="0" borderId="0" xfId="0" applyFont="1" applyAlignment="1">
      <alignment horizontal="center" vertical="center"/>
    </xf>
    <xf numFmtId="0" fontId="0" fillId="0" borderId="0" xfId="0" applyBorder="1" applyAlignment="1">
      <alignment horizontal="center" vertical="center"/>
    </xf>
    <xf numFmtId="0" fontId="47" fillId="0" borderId="2" xfId="0" applyFont="1" applyBorder="1" applyAlignment="1">
      <alignment vertical="center" wrapText="1"/>
    </xf>
    <xf numFmtId="0" fontId="47" fillId="0" borderId="2" xfId="0" applyFont="1" applyBorder="1" applyAlignment="1">
      <alignment horizontal="left" vertical="center" wrapText="1" indent="2"/>
    </xf>
    <xf numFmtId="0" fontId="23" fillId="0" borderId="0" xfId="1" applyFont="1" applyAlignment="1"/>
    <xf numFmtId="0" fontId="50" fillId="0" borderId="0" xfId="1" applyFont="1"/>
    <xf numFmtId="0" fontId="50" fillId="0" borderId="0" xfId="1" applyFont="1" applyBorder="1"/>
    <xf numFmtId="0" fontId="14" fillId="0" borderId="0" xfId="2" applyFont="1" applyAlignment="1">
      <alignment horizontal="left" vertical="center"/>
    </xf>
    <xf numFmtId="0" fontId="45" fillId="0" borderId="0" xfId="2" applyFont="1" applyAlignment="1">
      <alignment vertical="center"/>
    </xf>
    <xf numFmtId="0" fontId="45" fillId="0" borderId="0" xfId="2" applyFont="1" applyBorder="1" applyAlignment="1">
      <alignment vertical="center"/>
    </xf>
    <xf numFmtId="0" fontId="49" fillId="0" borderId="2" xfId="2" applyFont="1" applyBorder="1" applyAlignment="1">
      <alignment horizontal="center" vertical="center" wrapText="1"/>
    </xf>
    <xf numFmtId="0" fontId="3" fillId="0" borderId="0" xfId="2" applyFont="1" applyBorder="1" applyAlignment="1">
      <alignment horizontal="center" vertical="center"/>
    </xf>
    <xf numFmtId="0" fontId="3" fillId="0" borderId="0" xfId="2" applyFont="1" applyBorder="1" applyAlignment="1">
      <alignment vertical="center"/>
    </xf>
    <xf numFmtId="0" fontId="3" fillId="0" borderId="0" xfId="2" applyFont="1" applyAlignment="1">
      <alignment vertical="center"/>
    </xf>
    <xf numFmtId="0" fontId="3" fillId="0" borderId="0" xfId="2" applyFont="1" applyAlignment="1">
      <alignment vertical="center" wrapText="1"/>
    </xf>
    <xf numFmtId="0" fontId="3" fillId="0" borderId="0" xfId="2" applyFont="1" applyAlignment="1">
      <alignment horizontal="right" vertical="center" wrapText="1"/>
    </xf>
    <xf numFmtId="0" fontId="15" fillId="0" borderId="2" xfId="4" applyFont="1" applyBorder="1" applyAlignment="1">
      <alignment horizontal="center" vertical="center" wrapText="1"/>
    </xf>
    <xf numFmtId="0" fontId="12" fillId="0" borderId="0" xfId="2" applyFont="1" applyAlignment="1">
      <alignment horizontal="center" vertical="center"/>
    </xf>
    <xf numFmtId="0" fontId="8" fillId="0" borderId="0" xfId="4" applyAlignment="1">
      <alignment vertical="center"/>
    </xf>
    <xf numFmtId="0" fontId="7" fillId="0" borderId="0" xfId="2" applyFont="1" applyAlignment="1">
      <alignment horizontal="center" vertical="center"/>
    </xf>
    <xf numFmtId="0" fontId="11" fillId="0" borderId="0" xfId="2" applyFont="1" applyAlignment="1">
      <alignment vertical="center"/>
    </xf>
    <xf numFmtId="0" fontId="5" fillId="0" borderId="0" xfId="4" applyFont="1" applyAlignment="1">
      <alignment horizontal="right" vertical="center"/>
    </xf>
    <xf numFmtId="0" fontId="6" fillId="0" borderId="0" xfId="2" applyFont="1" applyAlignment="1">
      <alignment horizontal="center" vertical="center"/>
    </xf>
    <xf numFmtId="0" fontId="13" fillId="0" borderId="0" xfId="4" applyFont="1" applyAlignment="1">
      <alignment horizontal="left" vertical="center"/>
    </xf>
    <xf numFmtId="0" fontId="7" fillId="0" borderId="0" xfId="2" applyFont="1" applyAlignment="1">
      <alignment vertical="center"/>
    </xf>
    <xf numFmtId="0" fontId="7" fillId="0" borderId="0" xfId="2" applyFont="1" applyAlignment="1">
      <alignment vertical="center" wrapText="1"/>
    </xf>
    <xf numFmtId="0" fontId="3" fillId="0" borderId="0" xfId="4" applyFont="1" applyAlignment="1">
      <alignment vertical="center"/>
    </xf>
    <xf numFmtId="0" fontId="8" fillId="0" borderId="2" xfId="0" applyFont="1" applyBorder="1" applyAlignment="1">
      <alignment horizontal="center"/>
    </xf>
    <xf numFmtId="0" fontId="3" fillId="0" borderId="5"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6" xfId="0" applyFont="1" applyFill="1" applyBorder="1" applyAlignment="1">
      <alignment horizontal="center" vertical="top" wrapText="1"/>
    </xf>
    <xf numFmtId="1" fontId="52" fillId="0" borderId="2" xfId="0" applyNumberFormat="1" applyFont="1" applyFill="1" applyBorder="1" applyAlignment="1">
      <alignment horizontal="center" vertical="center" wrapText="1"/>
    </xf>
    <xf numFmtId="0" fontId="0" fillId="0" borderId="0" xfId="0" applyFill="1"/>
    <xf numFmtId="0" fontId="14" fillId="0" borderId="0" xfId="0" applyFont="1" applyFill="1" applyAlignment="1">
      <alignment horizontal="left"/>
    </xf>
    <xf numFmtId="0" fontId="8" fillId="0" borderId="0" xfId="0" applyFont="1" applyFill="1"/>
    <xf numFmtId="0" fontId="8" fillId="0" borderId="0" xfId="0" applyFont="1" applyFill="1" applyAlignment="1">
      <alignment horizontal="center"/>
    </xf>
    <xf numFmtId="0" fontId="17" fillId="0" borderId="0" xfId="0" applyFont="1" applyFill="1" applyBorder="1" applyAlignment="1"/>
    <xf numFmtId="0" fontId="8" fillId="0" borderId="2" xfId="0" applyFont="1" applyFill="1" applyBorder="1"/>
    <xf numFmtId="0" fontId="8" fillId="0" borderId="0" xfId="0" applyFont="1" applyFill="1" applyBorder="1"/>
    <xf numFmtId="0" fontId="0" fillId="0" borderId="2" xfId="0" applyFill="1" applyBorder="1" applyAlignment="1">
      <alignment horizontal="center"/>
    </xf>
    <xf numFmtId="0" fontId="0" fillId="0" borderId="2" xfId="0" applyFill="1" applyBorder="1"/>
    <xf numFmtId="0" fontId="8" fillId="0" borderId="2" xfId="0" applyFont="1" applyFill="1" applyBorder="1" applyAlignment="1">
      <alignment horizontal="center"/>
    </xf>
    <xf numFmtId="0" fontId="8" fillId="0" borderId="8" xfId="0" applyFont="1" applyFill="1" applyBorder="1" applyAlignment="1">
      <alignment horizontal="center"/>
    </xf>
    <xf numFmtId="0" fontId="0" fillId="0" borderId="2" xfId="0" quotePrefix="1" applyFill="1" applyBorder="1" applyAlignment="1">
      <alignment horizontal="center"/>
    </xf>
    <xf numFmtId="0" fontId="3" fillId="0" borderId="0" xfId="0" applyFont="1" applyFill="1" applyBorder="1" applyAlignment="1">
      <alignment horizontal="center"/>
    </xf>
    <xf numFmtId="0" fontId="3" fillId="0" borderId="0" xfId="0" applyFont="1" applyFill="1" applyBorder="1"/>
    <xf numFmtId="0" fontId="8" fillId="0" borderId="0" xfId="0" applyFont="1" applyFill="1" applyBorder="1" applyAlignment="1">
      <alignment horizontal="center"/>
    </xf>
    <xf numFmtId="0" fontId="3" fillId="0" borderId="0" xfId="0" applyFont="1" applyFill="1"/>
    <xf numFmtId="0" fontId="3" fillId="0" borderId="0" xfId="0" applyFont="1" applyFill="1" applyAlignment="1">
      <alignment horizontal="center"/>
    </xf>
    <xf numFmtId="0" fontId="3" fillId="0" borderId="0" xfId="0" applyFont="1" applyFill="1" applyAlignment="1">
      <alignment vertical="top" wrapText="1"/>
    </xf>
    <xf numFmtId="0" fontId="3" fillId="0" borderId="0" xfId="0" applyFont="1" applyFill="1" applyAlignment="1">
      <alignment horizontal="center" vertical="top" wrapText="1"/>
    </xf>
    <xf numFmtId="0" fontId="8" fillId="0" borderId="2" xfId="0" applyFont="1" applyBorder="1" applyAlignment="1">
      <alignment horizontal="center" vertical="top" wrapText="1"/>
    </xf>
    <xf numFmtId="0" fontId="0" fillId="0" borderId="0" xfId="0" applyFill="1" applyAlignment="1">
      <alignment horizontal="center"/>
    </xf>
    <xf numFmtId="0" fontId="14" fillId="0" borderId="0" xfId="0" applyFont="1" applyFill="1" applyAlignment="1">
      <alignment horizontal="center"/>
    </xf>
    <xf numFmtId="0" fontId="59" fillId="0" borderId="0" xfId="0" applyFont="1"/>
    <xf numFmtId="0" fontId="3" fillId="0" borderId="0" xfId="0" applyFont="1" applyAlignment="1">
      <alignment horizontal="center"/>
    </xf>
    <xf numFmtId="0" fontId="3" fillId="0" borderId="8" xfId="0" applyFont="1" applyBorder="1" applyAlignment="1">
      <alignment horizontal="center"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17" fillId="0" borderId="7" xfId="0" applyFont="1" applyBorder="1" applyAlignment="1">
      <alignment horizontal="center"/>
    </xf>
    <xf numFmtId="0" fontId="0" fillId="0" borderId="0" xfId="0" applyAlignment="1">
      <alignment horizontal="center"/>
    </xf>
    <xf numFmtId="0" fontId="4" fillId="0" borderId="0" xfId="0" applyFont="1" applyAlignment="1">
      <alignment horizontal="center"/>
    </xf>
    <xf numFmtId="0" fontId="8" fillId="0" borderId="0" xfId="0" applyFont="1" applyAlignment="1">
      <alignment horizontal="center"/>
    </xf>
    <xf numFmtId="0" fontId="3" fillId="0" borderId="2" xfId="1" applyFont="1" applyBorder="1" applyAlignment="1">
      <alignment horizontal="center" vertical="center" wrapText="1"/>
    </xf>
    <xf numFmtId="0" fontId="0" fillId="0" borderId="0" xfId="0" applyAlignment="1">
      <alignment horizontal="center" vertical="center"/>
    </xf>
    <xf numFmtId="0" fontId="7" fillId="0" borderId="0" xfId="2" applyFont="1" applyAlignment="1">
      <alignment horizontal="center"/>
    </xf>
    <xf numFmtId="0" fontId="8" fillId="0" borderId="0" xfId="2" applyAlignment="1">
      <alignment horizontal="center"/>
    </xf>
    <xf numFmtId="0" fontId="3" fillId="0" borderId="0" xfId="1" applyFont="1" applyAlignment="1">
      <alignment horizontal="center" vertical="center"/>
    </xf>
    <xf numFmtId="0" fontId="17" fillId="0" borderId="0" xfId="0" applyFont="1" applyAlignment="1">
      <alignment vertical="center"/>
    </xf>
    <xf numFmtId="0" fontId="3" fillId="0" borderId="0" xfId="0" applyFont="1" applyAlignment="1">
      <alignment horizontal="center"/>
    </xf>
    <xf numFmtId="0" fontId="0" fillId="0" borderId="0" xfId="0" applyAlignment="1">
      <alignment horizontal="center"/>
    </xf>
    <xf numFmtId="0" fontId="8" fillId="0" borderId="0" xfId="0" applyFont="1" applyAlignment="1">
      <alignment horizontal="center"/>
    </xf>
    <xf numFmtId="0" fontId="27" fillId="0" borderId="2" xfId="0" quotePrefix="1" applyFont="1" applyBorder="1" applyAlignment="1">
      <alignment horizontal="center" vertical="top" wrapText="1"/>
    </xf>
    <xf numFmtId="0" fontId="8" fillId="2" borderId="2" xfId="0" applyFont="1" applyFill="1" applyBorder="1" applyAlignment="1">
      <alignment horizontal="center"/>
    </xf>
    <xf numFmtId="0" fontId="3" fillId="0" borderId="0" xfId="5" applyFont="1" applyAlignment="1">
      <alignment horizontal="center"/>
    </xf>
    <xf numFmtId="0" fontId="0" fillId="2" borderId="0" xfId="0" applyFill="1" applyAlignment="1">
      <alignment horizontal="center" vertical="center"/>
    </xf>
    <xf numFmtId="0" fontId="10" fillId="2" borderId="0" xfId="0" applyFont="1" applyFill="1" applyAlignment="1">
      <alignment horizontal="center" vertical="center"/>
    </xf>
    <xf numFmtId="0" fontId="27" fillId="2" borderId="0" xfId="0" applyFont="1" applyFill="1" applyAlignment="1">
      <alignment horizontal="center" vertical="center"/>
    </xf>
    <xf numFmtId="0" fontId="17" fillId="0" borderId="0" xfId="1" applyFont="1" applyAlignment="1">
      <alignment horizontal="center" vertical="center"/>
    </xf>
    <xf numFmtId="0" fontId="3" fillId="0" borderId="0" xfId="1" applyFont="1" applyBorder="1" applyAlignment="1">
      <alignment horizontal="center" vertical="center"/>
    </xf>
    <xf numFmtId="0" fontId="8" fillId="0" borderId="2" xfId="1" applyFont="1" applyBorder="1" applyAlignment="1">
      <alignment horizontal="center" vertical="center"/>
    </xf>
    <xf numFmtId="0" fontId="3" fillId="0" borderId="2" xfId="0" applyFont="1" applyBorder="1" applyAlignment="1">
      <alignment horizontal="center" vertical="top" wrapText="1"/>
    </xf>
    <xf numFmtId="0" fontId="8" fillId="0" borderId="0" xfId="0" applyFont="1" applyAlignment="1">
      <alignment horizontal="center"/>
    </xf>
    <xf numFmtId="0" fontId="8" fillId="0" borderId="0" xfId="0" applyFont="1"/>
    <xf numFmtId="0" fontId="3" fillId="0" borderId="0" xfId="0" applyFont="1" applyBorder="1" applyAlignment="1">
      <alignment horizontal="right"/>
    </xf>
    <xf numFmtId="0" fontId="6" fillId="0" borderId="0" xfId="1" applyFont="1" applyAlignment="1">
      <alignment horizontal="center"/>
    </xf>
    <xf numFmtId="0" fontId="3" fillId="0" borderId="0" xfId="0" applyFont="1" applyAlignment="1">
      <alignment horizontal="center"/>
    </xf>
    <xf numFmtId="0" fontId="8" fillId="0" borderId="2" xfId="1" applyFont="1" applyBorder="1" applyAlignment="1">
      <alignment horizontal="center" vertical="center" wrapText="1"/>
    </xf>
    <xf numFmtId="0" fontId="8" fillId="0" borderId="0" xfId="1" applyFont="1" applyAlignment="1">
      <alignment horizontal="center"/>
    </xf>
    <xf numFmtId="0" fontId="8" fillId="2" borderId="0" xfId="1" applyFont="1" applyFill="1" applyAlignment="1">
      <alignment horizontal="center"/>
    </xf>
    <xf numFmtId="0" fontId="8" fillId="0" borderId="2" xfId="0" quotePrefix="1" applyFont="1" applyBorder="1" applyAlignment="1">
      <alignment horizontal="center"/>
    </xf>
    <xf numFmtId="0" fontId="59" fillId="0" borderId="0" xfId="1" applyFont="1"/>
    <xf numFmtId="0" fontId="63" fillId="0" borderId="2" xfId="1" applyFont="1" applyBorder="1" applyAlignment="1">
      <alignment horizontal="center"/>
    </xf>
    <xf numFmtId="0" fontId="59" fillId="0" borderId="2" xfId="0" applyFont="1" applyBorder="1" applyAlignment="1">
      <alignment horizontal="center" vertical="center"/>
    </xf>
    <xf numFmtId="0" fontId="59" fillId="0" borderId="2" xfId="0" applyFont="1" applyBorder="1" applyAlignment="1">
      <alignment vertical="center"/>
    </xf>
    <xf numFmtId="0" fontId="64" fillId="0" borderId="2" xfId="0" applyFont="1" applyBorder="1" applyAlignment="1">
      <alignment horizontal="center" vertical="top" wrapText="1"/>
    </xf>
    <xf numFmtId="0" fontId="59" fillId="0" borderId="2" xfId="0" applyFont="1" applyBorder="1" applyAlignment="1">
      <alignment horizontal="center" vertical="center" wrapText="1"/>
    </xf>
    <xf numFmtId="2" fontId="64" fillId="0" borderId="2" xfId="0" applyNumberFormat="1" applyFont="1" applyBorder="1" applyAlignment="1">
      <alignment horizontal="center" vertical="top" wrapText="1"/>
    </xf>
    <xf numFmtId="2" fontId="59" fillId="0" borderId="2" xfId="0" applyNumberFormat="1" applyFont="1" applyBorder="1" applyAlignment="1">
      <alignment horizontal="center" vertical="center" wrapText="1"/>
    </xf>
    <xf numFmtId="2" fontId="59" fillId="0" borderId="2" xfId="0" applyNumberFormat="1" applyFont="1" applyBorder="1" applyAlignment="1">
      <alignment horizontal="center" vertical="center"/>
    </xf>
    <xf numFmtId="0" fontId="59" fillId="0" borderId="0" xfId="0" applyFont="1" applyAlignment="1">
      <alignment vertical="center"/>
    </xf>
    <xf numFmtId="0" fontId="59" fillId="0" borderId="2" xfId="0" quotePrefix="1" applyFont="1" applyBorder="1" applyAlignment="1">
      <alignment horizontal="center" vertical="center"/>
    </xf>
    <xf numFmtId="0" fontId="59" fillId="0" borderId="2" xfId="0" applyFont="1" applyBorder="1" applyAlignment="1">
      <alignment horizontal="center"/>
    </xf>
    <xf numFmtId="0" fontId="59" fillId="0" borderId="2" xfId="0" applyFont="1" applyBorder="1"/>
    <xf numFmtId="2" fontId="59" fillId="0" borderId="2" xfId="0" applyNumberFormat="1" applyFont="1" applyBorder="1" applyAlignment="1">
      <alignment horizontal="center"/>
    </xf>
    <xf numFmtId="0" fontId="59" fillId="0" borderId="2" xfId="0" quotePrefix="1" applyFont="1" applyBorder="1" applyAlignment="1">
      <alignment horizontal="center"/>
    </xf>
    <xf numFmtId="2" fontId="0" fillId="0" borderId="2" xfId="0" applyNumberFormat="1" applyBorder="1" applyAlignment="1">
      <alignment horizontal="center" vertical="center"/>
    </xf>
    <xf numFmtId="0" fontId="3" fillId="0" borderId="0" xfId="0" applyFont="1" applyAlignment="1">
      <alignment horizontal="center"/>
    </xf>
    <xf numFmtId="0" fontId="0" fillId="0" borderId="0" xfId="0" applyAlignment="1">
      <alignment horizontal="center"/>
    </xf>
    <xf numFmtId="0" fontId="8" fillId="0" borderId="0" xfId="0" applyFont="1" applyAlignment="1">
      <alignment horizontal="center"/>
    </xf>
    <xf numFmtId="0" fontId="3" fillId="4" borderId="2" xfId="0" applyFont="1" applyFill="1" applyBorder="1" applyAlignment="1">
      <alignment horizontal="center"/>
    </xf>
    <xf numFmtId="1" fontId="53" fillId="4" borderId="2" xfId="0" applyNumberFormat="1" applyFont="1" applyFill="1" applyBorder="1" applyAlignment="1">
      <alignment horizontal="center" vertical="center" wrapText="1"/>
    </xf>
    <xf numFmtId="164" fontId="62" fillId="4" borderId="2" xfId="0" applyNumberFormat="1" applyFont="1" applyFill="1" applyBorder="1" applyAlignment="1">
      <alignment horizontal="center" vertical="center" wrapText="1"/>
    </xf>
    <xf numFmtId="1" fontId="62" fillId="4" borderId="2" xfId="0" applyNumberFormat="1" applyFont="1" applyFill="1" applyBorder="1" applyAlignment="1">
      <alignment horizontal="center" vertical="center" wrapText="1"/>
    </xf>
    <xf numFmtId="0" fontId="0" fillId="4" borderId="2" xfId="0" applyFill="1" applyBorder="1" applyAlignment="1">
      <alignment horizontal="center" vertical="center"/>
    </xf>
    <xf numFmtId="0" fontId="27" fillId="4" borderId="2" xfId="0" applyFont="1" applyFill="1" applyBorder="1" applyAlignment="1">
      <alignment vertical="center"/>
    </xf>
    <xf numFmtId="0" fontId="3" fillId="4" borderId="2" xfId="1" applyFont="1" applyFill="1" applyBorder="1" applyAlignment="1">
      <alignment horizontal="center" vertical="center"/>
    </xf>
    <xf numFmtId="0" fontId="48" fillId="0" borderId="2" xfId="0" applyFont="1" applyBorder="1" applyAlignment="1">
      <alignment horizontal="left" vertical="center" wrapText="1" indent="2"/>
    </xf>
    <xf numFmtId="0" fontId="4" fillId="0" borderId="0" xfId="0" applyFont="1" applyAlignment="1">
      <alignment horizontal="center"/>
    </xf>
    <xf numFmtId="0" fontId="0" fillId="0" borderId="0" xfId="0" applyAlignment="1">
      <alignment horizontal="center"/>
    </xf>
    <xf numFmtId="0" fontId="7" fillId="0" borderId="0" xfId="2" applyFont="1" applyAlignment="1">
      <alignment horizontal="center"/>
    </xf>
    <xf numFmtId="0" fontId="6" fillId="0" borderId="0" xfId="2" applyFont="1" applyAlignment="1">
      <alignment horizontal="center"/>
    </xf>
    <xf numFmtId="0" fontId="8" fillId="0" borderId="0" xfId="2" applyAlignment="1">
      <alignment horizontal="center"/>
    </xf>
    <xf numFmtId="0" fontId="3" fillId="0" borderId="2" xfId="1" applyFont="1" applyBorder="1" applyAlignment="1">
      <alignment horizontal="center"/>
    </xf>
    <xf numFmtId="0" fontId="8" fillId="0" borderId="2" xfId="1" applyFont="1" applyBorder="1" applyAlignment="1">
      <alignment horizontal="center"/>
    </xf>
    <xf numFmtId="0" fontId="8" fillId="0" borderId="2" xfId="1" applyFont="1" applyBorder="1" applyAlignment="1">
      <alignment horizontal="center" vertical="top" wrapText="1"/>
    </xf>
    <xf numFmtId="0" fontId="3" fillId="2" borderId="2" xfId="1" applyFont="1" applyFill="1" applyBorder="1" applyAlignment="1">
      <alignment horizontal="center" vertical="center" wrapText="1"/>
    </xf>
    <xf numFmtId="0" fontId="5" fillId="0" borderId="2" xfId="1" applyFont="1" applyBorder="1" applyAlignment="1">
      <alignment horizontal="center" vertical="center"/>
    </xf>
    <xf numFmtId="0" fontId="8" fillId="0" borderId="2" xfId="2" applyFont="1" applyBorder="1" applyAlignment="1">
      <alignment horizontal="center" vertical="center"/>
    </xf>
    <xf numFmtId="0" fontId="3" fillId="4" borderId="2" xfId="2" applyFont="1" applyFill="1" applyBorder="1" applyAlignment="1">
      <alignment horizontal="center" vertical="center"/>
    </xf>
    <xf numFmtId="0" fontId="3" fillId="4" borderId="0" xfId="2" applyFont="1" applyFill="1"/>
    <xf numFmtId="0" fontId="3" fillId="4" borderId="0" xfId="0" applyFont="1" applyFill="1"/>
    <xf numFmtId="0" fontId="47" fillId="0" borderId="2" xfId="0" quotePrefix="1" applyFont="1" applyBorder="1" applyAlignment="1">
      <alignment vertical="center" wrapText="1"/>
    </xf>
    <xf numFmtId="0" fontId="57" fillId="0" borderId="0" xfId="0" applyFont="1"/>
    <xf numFmtId="0" fontId="57" fillId="0" borderId="0" xfId="0" applyFont="1" applyBorder="1"/>
    <xf numFmtId="0" fontId="57" fillId="0" borderId="2" xfId="0" applyFont="1" applyBorder="1" applyAlignment="1">
      <alignment horizontal="center" vertical="top" wrapText="1"/>
    </xf>
    <xf numFmtId="1" fontId="8" fillId="0" borderId="6" xfId="0" applyNumberFormat="1" applyFont="1" applyFill="1" applyBorder="1" applyAlignment="1">
      <alignment horizontal="center"/>
    </xf>
    <xf numFmtId="0" fontId="28" fillId="0" borderId="1" xfId="0" applyFont="1" applyBorder="1" applyAlignment="1">
      <alignment horizontal="center" vertical="top" wrapText="1"/>
    </xf>
    <xf numFmtId="0" fontId="47" fillId="0" borderId="2" xfId="0" quotePrefix="1" applyFont="1" applyBorder="1" applyAlignment="1">
      <alignment horizontal="center" vertical="center" wrapText="1"/>
    </xf>
    <xf numFmtId="0" fontId="0" fillId="0" borderId="0" xfId="0" applyAlignment="1">
      <alignment vertical="top"/>
    </xf>
    <xf numFmtId="0" fontId="37" fillId="0" borderId="0" xfId="0" applyFont="1" applyAlignment="1">
      <alignment horizontal="center" vertical="top"/>
    </xf>
    <xf numFmtId="0" fontId="8" fillId="0" borderId="0" xfId="0" applyFont="1" applyAlignment="1">
      <alignment horizontal="center" vertical="top"/>
    </xf>
    <xf numFmtId="0" fontId="0" fillId="0" borderId="2" xfId="0" applyBorder="1" applyAlignment="1">
      <alignment horizontal="center" vertical="top"/>
    </xf>
    <xf numFmtId="0" fontId="0" fillId="0" borderId="2" xfId="0" applyBorder="1" applyAlignment="1">
      <alignment vertical="top"/>
    </xf>
    <xf numFmtId="0" fontId="8" fillId="2" borderId="2" xfId="0" applyFont="1" applyFill="1" applyBorder="1" applyAlignment="1">
      <alignment horizontal="center" vertical="top"/>
    </xf>
    <xf numFmtId="0" fontId="0" fillId="0" borderId="2" xfId="0" quotePrefix="1" applyBorder="1" applyAlignment="1">
      <alignment horizontal="center" vertical="top"/>
    </xf>
    <xf numFmtId="0" fontId="3" fillId="0" borderId="0" xfId="0" applyFont="1" applyAlignment="1">
      <alignment vertical="top"/>
    </xf>
    <xf numFmtId="0" fontId="3" fillId="0" borderId="0" xfId="5" applyFont="1" applyAlignment="1">
      <alignment vertical="top"/>
    </xf>
    <xf numFmtId="0" fontId="8" fillId="0" borderId="0" xfId="5" applyFont="1" applyAlignment="1">
      <alignment horizontal="center" vertical="top"/>
    </xf>
    <xf numFmtId="2" fontId="3" fillId="4" borderId="2" xfId="0" applyNumberFormat="1" applyFont="1" applyFill="1" applyBorder="1" applyAlignment="1">
      <alignment horizontal="center" vertical="center"/>
    </xf>
    <xf numFmtId="0" fontId="69" fillId="0" borderId="0" xfId="0" applyFont="1" applyAlignment="1">
      <alignment horizontal="center" vertical="center"/>
    </xf>
    <xf numFmtId="0" fontId="8" fillId="2" borderId="0" xfId="0" applyFont="1" applyFill="1" applyAlignment="1">
      <alignment horizontal="center"/>
    </xf>
    <xf numFmtId="0" fontId="3" fillId="0" borderId="2" xfId="0" applyFont="1" applyBorder="1" applyAlignment="1">
      <alignment horizontal="center" vertical="top" wrapText="1"/>
    </xf>
    <xf numFmtId="0" fontId="25" fillId="0" borderId="0" xfId="0" applyFont="1" applyAlignment="1">
      <alignment horizontal="center" vertical="top" wrapText="1"/>
    </xf>
    <xf numFmtId="0" fontId="8" fillId="0" borderId="0" xfId="0" applyFont="1"/>
    <xf numFmtId="0" fontId="28" fillId="0" borderId="2" xfId="0" applyFont="1" applyBorder="1" applyAlignment="1">
      <alignment horizontal="center" vertical="top" wrapText="1"/>
    </xf>
    <xf numFmtId="0" fontId="0" fillId="0" borderId="2" xfId="0" applyBorder="1" applyAlignment="1">
      <alignment horizontal="center" vertical="top" wrapText="1"/>
    </xf>
    <xf numFmtId="0" fontId="32" fillId="0" borderId="0" xfId="0" applyFont="1" applyAlignment="1">
      <alignment vertical="top" wrapText="1"/>
    </xf>
    <xf numFmtId="0" fontId="0" fillId="0" borderId="0" xfId="0" applyAlignment="1">
      <alignment vertical="top" wrapText="1"/>
    </xf>
    <xf numFmtId="0" fontId="27" fillId="0" borderId="0" xfId="0" applyFont="1" applyAlignment="1">
      <alignment vertical="top" wrapText="1"/>
    </xf>
    <xf numFmtId="0" fontId="27" fillId="0" borderId="0" xfId="0" applyFont="1" applyAlignment="1">
      <alignment horizontal="center" vertical="top" wrapText="1"/>
    </xf>
    <xf numFmtId="0" fontId="28" fillId="0" borderId="0" xfId="0" applyFont="1" applyBorder="1" applyAlignment="1">
      <alignment horizontal="center" vertical="top" wrapText="1"/>
    </xf>
    <xf numFmtId="0" fontId="0" fillId="0" borderId="0" xfId="0" applyAlignment="1">
      <alignment horizontal="center" vertical="top" wrapText="1"/>
    </xf>
    <xf numFmtId="0" fontId="8" fillId="0" borderId="2" xfId="0" applyFont="1" applyBorder="1" applyAlignment="1">
      <alignment vertical="top" wrapText="1"/>
    </xf>
    <xf numFmtId="0" fontId="8" fillId="3" borderId="0" xfId="0" applyFont="1" applyFill="1" applyAlignment="1">
      <alignment horizontal="center"/>
    </xf>
    <xf numFmtId="0" fontId="3" fillId="2" borderId="0" xfId="0" applyFont="1" applyFill="1" applyBorder="1" applyAlignment="1">
      <alignment horizontal="center"/>
    </xf>
    <xf numFmtId="2" fontId="57" fillId="4" borderId="2" xfId="0" applyNumberFormat="1" applyFont="1" applyFill="1" applyBorder="1" applyAlignment="1">
      <alignment horizontal="center"/>
    </xf>
    <xf numFmtId="1" fontId="57" fillId="4" borderId="2" xfId="0" applyNumberFormat="1" applyFont="1" applyFill="1" applyBorder="1" applyAlignment="1">
      <alignment horizontal="center"/>
    </xf>
    <xf numFmtId="0" fontId="57" fillId="3" borderId="0" xfId="0" applyFont="1" applyFill="1"/>
    <xf numFmtId="0" fontId="72" fillId="0" borderId="0" xfId="0" applyFont="1"/>
    <xf numFmtId="0" fontId="73" fillId="0" borderId="0" xfId="0" applyFont="1" applyAlignment="1">
      <alignment horizontal="center"/>
    </xf>
    <xf numFmtId="0" fontId="72" fillId="0" borderId="0" xfId="0" applyFont="1" applyAlignment="1">
      <alignment horizontal="center" vertical="top" wrapText="1"/>
    </xf>
    <xf numFmtId="0" fontId="72" fillId="0" borderId="0" xfId="0" applyFont="1" applyBorder="1"/>
    <xf numFmtId="0" fontId="78" fillId="0" borderId="2" xfId="0" applyFont="1" applyBorder="1" applyAlignment="1">
      <alignment horizontal="center" vertical="top" wrapText="1"/>
    </xf>
    <xf numFmtId="0" fontId="79" fillId="0" borderId="2" xfId="0" applyFont="1" applyBorder="1" applyAlignment="1">
      <alignment horizontal="center" vertical="top" wrapText="1"/>
    </xf>
    <xf numFmtId="0" fontId="80" fillId="0" borderId="0" xfId="0" applyFont="1" applyAlignment="1">
      <alignment vertical="top" wrapText="1"/>
    </xf>
    <xf numFmtId="0" fontId="81" fillId="0" borderId="2" xfId="0" applyFont="1" applyBorder="1" applyAlignment="1">
      <alignment horizontal="center" vertical="top" wrapText="1"/>
    </xf>
    <xf numFmtId="0" fontId="81" fillId="0" borderId="2" xfId="0" applyFont="1" applyBorder="1" applyAlignment="1">
      <alignment vertical="top" wrapText="1"/>
    </xf>
    <xf numFmtId="0" fontId="72" fillId="0" borderId="0" xfId="0" applyFont="1" applyAlignment="1">
      <alignment vertical="top" wrapText="1"/>
    </xf>
    <xf numFmtId="0" fontId="73" fillId="0" borderId="0" xfId="0" applyFont="1" applyAlignment="1">
      <alignment vertical="top" wrapText="1"/>
    </xf>
    <xf numFmtId="0" fontId="72" fillId="0" borderId="0" xfId="0" applyFont="1" applyBorder="1" applyAlignment="1">
      <alignment vertical="top" wrapText="1"/>
    </xf>
    <xf numFmtId="0" fontId="73" fillId="0" borderId="0" xfId="0" applyFont="1" applyFill="1" applyBorder="1" applyAlignment="1">
      <alignment vertical="top" wrapText="1"/>
    </xf>
    <xf numFmtId="0" fontId="72" fillId="0" borderId="0" xfId="0" applyFont="1" applyBorder="1" applyAlignment="1">
      <alignment horizontal="center" vertical="top" wrapText="1"/>
    </xf>
    <xf numFmtId="0" fontId="76" fillId="0" borderId="0" xfId="0" applyFont="1"/>
    <xf numFmtId="0" fontId="75" fillId="0" borderId="0" xfId="0" applyFont="1"/>
    <xf numFmtId="0" fontId="76" fillId="0" borderId="0" xfId="0" applyFont="1" applyAlignment="1">
      <alignment vertical="top" wrapText="1"/>
    </xf>
    <xf numFmtId="0" fontId="72" fillId="0" borderId="0" xfId="0" applyFont="1" applyAlignment="1">
      <alignment vertical="top"/>
    </xf>
    <xf numFmtId="0" fontId="73" fillId="0" borderId="0" xfId="0" applyFont="1" applyAlignment="1">
      <alignment horizontal="center" vertical="top"/>
    </xf>
    <xf numFmtId="0" fontId="72" fillId="0" borderId="0" xfId="0" applyFont="1" applyBorder="1" applyAlignment="1">
      <alignment vertical="top"/>
    </xf>
    <xf numFmtId="0" fontId="81" fillId="0" borderId="2" xfId="0" applyFont="1" applyBorder="1" applyAlignment="1">
      <alignment horizontal="center" vertical="top"/>
    </xf>
    <xf numFmtId="0" fontId="73" fillId="0" borderId="0" xfId="0" applyFont="1" applyAlignment="1">
      <alignment vertical="top"/>
    </xf>
    <xf numFmtId="0" fontId="76" fillId="0" borderId="0" xfId="0" applyFont="1" applyAlignment="1">
      <alignment vertical="top"/>
    </xf>
    <xf numFmtId="0" fontId="75" fillId="0" borderId="0" xfId="0" applyFont="1" applyAlignment="1">
      <alignment vertical="top"/>
    </xf>
    <xf numFmtId="0" fontId="83" fillId="0" borderId="0" xfId="0" applyFont="1" applyAlignment="1">
      <alignment vertical="top" wrapText="1"/>
    </xf>
    <xf numFmtId="0" fontId="75" fillId="0" borderId="2" xfId="0" applyFont="1" applyBorder="1" applyAlignment="1">
      <alignment horizontal="center"/>
    </xf>
    <xf numFmtId="0" fontId="78" fillId="0" borderId="2" xfId="0" applyFont="1" applyBorder="1" applyAlignment="1">
      <alignment vertical="top" wrapText="1"/>
    </xf>
    <xf numFmtId="0" fontId="78" fillId="0" borderId="2" xfId="0" applyFont="1" applyFill="1" applyBorder="1" applyAlignment="1">
      <alignment vertical="top" wrapText="1"/>
    </xf>
    <xf numFmtId="0" fontId="76" fillId="0" borderId="2" xfId="0" applyFont="1" applyBorder="1" applyAlignment="1">
      <alignment horizontal="center" vertical="top" wrapText="1"/>
    </xf>
    <xf numFmtId="0" fontId="76" fillId="0" borderId="2" xfId="0" applyFont="1" applyBorder="1" applyAlignment="1">
      <alignment vertical="top" wrapText="1"/>
    </xf>
    <xf numFmtId="0" fontId="76" fillId="0" borderId="2" xfId="0" applyFont="1" applyFill="1" applyBorder="1" applyAlignment="1">
      <alignment vertical="top" wrapText="1"/>
    </xf>
    <xf numFmtId="0" fontId="3" fillId="0" borderId="0" xfId="7" applyFont="1"/>
    <xf numFmtId="0" fontId="3" fillId="0" borderId="0" xfId="7" applyFont="1" applyAlignment="1">
      <alignment horizontal="center" vertical="top" wrapText="1"/>
    </xf>
    <xf numFmtId="0" fontId="3" fillId="0" borderId="0" xfId="7" applyFont="1" applyAlignment="1">
      <alignment vertical="top" wrapText="1"/>
    </xf>
    <xf numFmtId="0" fontId="3" fillId="0" borderId="0" xfId="7" applyFont="1" applyAlignment="1"/>
    <xf numFmtId="0" fontId="8" fillId="0" borderId="2" xfId="0" applyFont="1" applyBorder="1" applyAlignment="1">
      <alignment horizontal="center" vertical="center"/>
    </xf>
    <xf numFmtId="0" fontId="14" fillId="0" borderId="0" xfId="0" applyFont="1" applyAlignment="1">
      <alignment horizontal="right" vertical="center"/>
    </xf>
    <xf numFmtId="0" fontId="6"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center" vertical="top" wrapText="1"/>
    </xf>
    <xf numFmtId="0" fontId="8" fillId="0" borderId="0" xfId="0" applyFont="1" applyAlignment="1">
      <alignment vertical="center"/>
    </xf>
    <xf numFmtId="0" fontId="3" fillId="0" borderId="5" xfId="0" applyFont="1" applyFill="1" applyBorder="1" applyAlignment="1">
      <alignment horizontal="center" vertical="top" wrapText="1"/>
    </xf>
    <xf numFmtId="0" fontId="4"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wrapText="1"/>
    </xf>
    <xf numFmtId="0" fontId="85" fillId="0" borderId="0" xfId="0" applyFont="1" applyAlignment="1">
      <alignment horizontal="center"/>
    </xf>
    <xf numFmtId="0" fontId="17" fillId="0" borderId="0" xfId="0" applyFont="1" applyAlignment="1">
      <alignment horizontal="center" vertical="center" wrapText="1"/>
    </xf>
    <xf numFmtId="0" fontId="43" fillId="0" borderId="2" xfId="0" applyFont="1" applyBorder="1" applyAlignment="1">
      <alignment horizontal="center" vertical="center"/>
    </xf>
    <xf numFmtId="0" fontId="43" fillId="0" borderId="2" xfId="0" applyFont="1" applyBorder="1" applyAlignment="1">
      <alignment vertical="center"/>
    </xf>
    <xf numFmtId="1" fontId="55" fillId="0" borderId="2" xfId="0" applyNumberFormat="1" applyFont="1" applyFill="1" applyBorder="1" applyAlignment="1">
      <alignment horizontal="center" vertical="top" wrapText="1"/>
    </xf>
    <xf numFmtId="0" fontId="29" fillId="4" borderId="2" xfId="0" quotePrefix="1" applyFont="1" applyFill="1" applyBorder="1" applyAlignment="1">
      <alignment horizontal="center" vertical="center" wrapText="1"/>
    </xf>
    <xf numFmtId="1" fontId="0" fillId="2" borderId="2" xfId="0" applyNumberFormat="1" applyFill="1" applyBorder="1" applyAlignment="1">
      <alignment horizontal="center"/>
    </xf>
    <xf numFmtId="165" fontId="57" fillId="4" borderId="2" xfId="0" applyNumberFormat="1" applyFont="1" applyFill="1" applyBorder="1" applyAlignment="1">
      <alignment horizontal="center"/>
    </xf>
    <xf numFmtId="0" fontId="28" fillId="0" borderId="1" xfId="0" applyFont="1" applyBorder="1" applyAlignment="1">
      <alignment horizontal="center" vertical="top" wrapText="1"/>
    </xf>
    <xf numFmtId="0" fontId="3" fillId="4" borderId="2" xfId="0" applyFont="1" applyFill="1" applyBorder="1" applyAlignment="1">
      <alignment horizontal="center" vertical="top"/>
    </xf>
    <xf numFmtId="0" fontId="8" fillId="0" borderId="2" xfId="0" applyFont="1" applyBorder="1" applyAlignment="1">
      <alignment horizontal="center" vertical="center"/>
    </xf>
    <xf numFmtId="0" fontId="3" fillId="0" borderId="2" xfId="0" applyFont="1" applyBorder="1" applyAlignment="1">
      <alignment horizontal="center" vertical="center"/>
    </xf>
    <xf numFmtId="2" fontId="3" fillId="0" borderId="2" xfId="0" applyNumberFormat="1" applyFont="1" applyBorder="1" applyAlignment="1">
      <alignment horizontal="center" vertical="center"/>
    </xf>
    <xf numFmtId="0" fontId="8"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78" fillId="0" borderId="2" xfId="0" applyFont="1" applyBorder="1" applyAlignment="1">
      <alignment horizontal="center" vertical="top" wrapText="1"/>
    </xf>
    <xf numFmtId="0" fontId="81" fillId="0" borderId="2" xfId="0" applyFont="1" applyBorder="1" applyAlignment="1">
      <alignment horizontal="center"/>
    </xf>
    <xf numFmtId="0" fontId="59" fillId="0" borderId="2" xfId="0" applyFont="1" applyBorder="1" applyAlignment="1">
      <alignment vertical="center" wrapText="1"/>
    </xf>
    <xf numFmtId="0" fontId="87" fillId="0" borderId="2" xfId="0" quotePrefix="1" applyFont="1" applyBorder="1" applyAlignment="1">
      <alignment horizontal="center" vertical="top" wrapText="1"/>
    </xf>
    <xf numFmtId="0" fontId="59" fillId="0" borderId="2" xfId="0" quotePrefix="1" applyFont="1" applyBorder="1" applyAlignment="1">
      <alignment horizontal="center" vertical="center" wrapText="1"/>
    </xf>
    <xf numFmtId="0" fontId="3" fillId="2" borderId="2" xfId="1" applyFont="1" applyFill="1" applyBorder="1" applyAlignment="1">
      <alignment horizontal="center" vertical="center" wrapText="1"/>
    </xf>
    <xf numFmtId="0" fontId="59" fillId="0" borderId="2" xfId="4" applyFont="1" applyBorder="1" applyAlignment="1">
      <alignment horizontal="center" vertical="center" wrapText="1"/>
    </xf>
    <xf numFmtId="2" fontId="59" fillId="0" borderId="2" xfId="4" applyNumberFormat="1" applyFont="1" applyBorder="1" applyAlignment="1">
      <alignment horizontal="center" vertical="center" wrapText="1"/>
    </xf>
    <xf numFmtId="0" fontId="59" fillId="0" borderId="2" xfId="4" quotePrefix="1" applyFont="1" applyBorder="1" applyAlignment="1">
      <alignment horizontal="center" vertical="center" wrapText="1"/>
    </xf>
    <xf numFmtId="0" fontId="57" fillId="0" borderId="2" xfId="4" applyFont="1" applyBorder="1" applyAlignment="1">
      <alignment horizontal="center" vertical="center"/>
    </xf>
    <xf numFmtId="2" fontId="57" fillId="0" borderId="2" xfId="0" applyNumberFormat="1" applyFont="1" applyBorder="1" applyAlignment="1">
      <alignment horizontal="center" vertical="center"/>
    </xf>
    <xf numFmtId="0" fontId="59" fillId="0" borderId="2" xfId="2" applyFont="1" applyBorder="1" applyAlignment="1">
      <alignment horizontal="left" vertical="center" wrapText="1"/>
    </xf>
    <xf numFmtId="0" fontId="59" fillId="0" borderId="2" xfId="2" applyFont="1" applyBorder="1" applyAlignment="1">
      <alignment horizontal="left" vertical="center"/>
    </xf>
    <xf numFmtId="0" fontId="57" fillId="0" borderId="3" xfId="0" applyFont="1" applyBorder="1" applyAlignment="1">
      <alignment vertical="center"/>
    </xf>
    <xf numFmtId="0" fontId="57" fillId="0" borderId="2" xfId="0" applyFont="1" applyBorder="1" applyAlignment="1">
      <alignment horizontal="center" vertical="center"/>
    </xf>
    <xf numFmtId="0" fontId="57" fillId="0" borderId="2" xfId="0" applyFont="1" applyBorder="1" applyAlignment="1">
      <alignment horizontal="center" vertical="center" wrapText="1"/>
    </xf>
    <xf numFmtId="0" fontId="57" fillId="0" borderId="1" xfId="0" applyFont="1" applyBorder="1" applyAlignment="1">
      <alignment vertical="center" wrapText="1"/>
    </xf>
    <xf numFmtId="0" fontId="63" fillId="0" borderId="2" xfId="0" applyFont="1" applyBorder="1" applyAlignment="1">
      <alignment horizontal="center" vertical="center"/>
    </xf>
    <xf numFmtId="0" fontId="63" fillId="0" borderId="2" xfId="2" applyFont="1" applyBorder="1" applyAlignment="1">
      <alignment horizontal="center" vertical="center" wrapText="1"/>
    </xf>
    <xf numFmtId="0" fontId="3" fillId="0" borderId="0" xfId="0" applyFont="1" applyBorder="1" applyAlignment="1">
      <alignment horizontal="center" vertical="center"/>
    </xf>
    <xf numFmtId="0" fontId="3" fillId="0" borderId="2" xfId="0" applyFont="1" applyBorder="1" applyAlignment="1">
      <alignment horizontal="center" vertical="center" wrapText="1"/>
    </xf>
    <xf numFmtId="0" fontId="8" fillId="0" borderId="2" xfId="0" applyFont="1" applyBorder="1" applyAlignment="1">
      <alignment horizontal="center" vertical="center"/>
    </xf>
    <xf numFmtId="0" fontId="3" fillId="0" borderId="2" xfId="0" applyFont="1" applyBorder="1" applyAlignment="1">
      <alignment horizontal="center" vertical="center"/>
    </xf>
    <xf numFmtId="0" fontId="17" fillId="0" borderId="2" xfId="0" quotePrefix="1" applyFont="1" applyBorder="1" applyAlignment="1">
      <alignment horizontal="center" vertical="center" wrapText="1"/>
    </xf>
    <xf numFmtId="0" fontId="3" fillId="0" borderId="0" xfId="0" applyFont="1" applyBorder="1" applyAlignment="1">
      <alignment horizontal="left" vertical="center"/>
    </xf>
    <xf numFmtId="0" fontId="8" fillId="0" borderId="0" xfId="0" applyFont="1" applyBorder="1" applyAlignment="1">
      <alignment horizontal="center" vertical="center"/>
    </xf>
    <xf numFmtId="0" fontId="3" fillId="0" borderId="2" xfId="0" applyFont="1" applyBorder="1" applyAlignment="1">
      <alignment horizontal="left" vertical="center"/>
    </xf>
    <xf numFmtId="0" fontId="57" fillId="0" borderId="2" xfId="0" applyFont="1" applyBorder="1" applyAlignment="1">
      <alignment horizontal="center" vertical="center"/>
    </xf>
    <xf numFmtId="0" fontId="57" fillId="0" borderId="2" xfId="4" applyFont="1" applyBorder="1" applyAlignment="1">
      <alignment horizontal="center" vertical="center" wrapText="1"/>
    </xf>
    <xf numFmtId="0" fontId="3" fillId="0" borderId="0" xfId="0" applyFont="1" applyAlignment="1">
      <alignment horizontal="center"/>
    </xf>
    <xf numFmtId="0" fontId="17" fillId="0" borderId="0" xfId="0" applyFont="1" applyBorder="1" applyAlignment="1">
      <alignment horizont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8" fillId="0" borderId="0" xfId="0" applyFont="1" applyAlignment="1">
      <alignment horizontal="center"/>
    </xf>
    <xf numFmtId="0" fontId="8" fillId="0" borderId="0" xfId="0" applyFont="1"/>
    <xf numFmtId="0" fontId="8" fillId="0" borderId="0" xfId="0" applyFont="1" applyAlignment="1">
      <alignment vertical="center"/>
    </xf>
    <xf numFmtId="0" fontId="57" fillId="0" borderId="2" xfId="0" applyFont="1" applyBorder="1" applyAlignment="1">
      <alignment horizontal="center" vertical="top" wrapText="1"/>
    </xf>
    <xf numFmtId="0" fontId="57" fillId="0" borderId="5" xfId="0" applyFont="1" applyBorder="1" applyAlignment="1">
      <alignment horizontal="center" vertical="top" wrapText="1"/>
    </xf>
    <xf numFmtId="0" fontId="57" fillId="0" borderId="2" xfId="1" applyFont="1" applyBorder="1" applyAlignment="1">
      <alignment horizontal="center" vertical="top" wrapText="1"/>
    </xf>
    <xf numFmtId="0" fontId="57" fillId="4" borderId="2" xfId="0" applyFont="1" applyFill="1" applyBorder="1" applyAlignment="1">
      <alignment horizontal="center" vertical="center"/>
    </xf>
    <xf numFmtId="0" fontId="57" fillId="4" borderId="2" xfId="0" applyFont="1" applyFill="1" applyBorder="1" applyAlignment="1">
      <alignment horizontal="center"/>
    </xf>
    <xf numFmtId="2" fontId="8" fillId="0" borderId="2"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16" fillId="0" borderId="0" xfId="0" applyFont="1" applyAlignment="1">
      <alignment vertical="center" wrapText="1"/>
    </xf>
    <xf numFmtId="0" fontId="8" fillId="0" borderId="0" xfId="3" applyAlignment="1">
      <alignment vertical="center" wrapText="1"/>
    </xf>
    <xf numFmtId="0" fontId="5" fillId="0" borderId="0" xfId="3" applyFont="1" applyAlignment="1">
      <alignment vertical="center" wrapText="1"/>
    </xf>
    <xf numFmtId="0" fontId="17" fillId="0" borderId="2" xfId="3" applyFont="1" applyBorder="1" applyAlignment="1">
      <alignment horizontal="center" vertical="center" wrapText="1"/>
    </xf>
    <xf numFmtId="0" fontId="3" fillId="0" borderId="0" xfId="3" applyFont="1" applyAlignment="1">
      <alignment vertical="center" wrapText="1"/>
    </xf>
    <xf numFmtId="2" fontId="59" fillId="0" borderId="2" xfId="3" applyNumberFormat="1" applyFont="1" applyBorder="1" applyAlignment="1">
      <alignment horizontal="center" vertical="center" wrapText="1"/>
    </xf>
    <xf numFmtId="2" fontId="57" fillId="0" borderId="2" xfId="3" applyNumberFormat="1" applyFont="1" applyBorder="1" applyAlignment="1">
      <alignment horizontal="center" vertical="center" wrapText="1"/>
    </xf>
    <xf numFmtId="0" fontId="59" fillId="0" borderId="2" xfId="3" applyFont="1" applyBorder="1" applyAlignment="1">
      <alignment horizontal="center" vertical="center" wrapText="1"/>
    </xf>
    <xf numFmtId="0" fontId="8" fillId="0" borderId="0" xfId="3" applyAlignment="1">
      <alignment horizontal="center" vertical="center" wrapText="1"/>
    </xf>
    <xf numFmtId="0" fontId="12" fillId="0" borderId="0" xfId="3" applyFont="1" applyAlignment="1">
      <alignment horizontal="center" vertical="center" wrapText="1"/>
    </xf>
    <xf numFmtId="0" fontId="3" fillId="0" borderId="2" xfId="3" applyFont="1" applyBorder="1" applyAlignment="1">
      <alignment horizontal="center" vertical="center" wrapText="1"/>
    </xf>
    <xf numFmtId="0" fontId="57" fillId="0" borderId="0" xfId="0" applyFont="1" applyAlignment="1">
      <alignment vertical="center"/>
    </xf>
    <xf numFmtId="0" fontId="57" fillId="0" borderId="0" xfId="0" applyFont="1" applyAlignment="1"/>
    <xf numFmtId="0" fontId="57" fillId="0" borderId="2" xfId="0" applyFont="1" applyBorder="1" applyAlignment="1">
      <alignment horizontal="center"/>
    </xf>
    <xf numFmtId="0" fontId="90" fillId="0" borderId="0" xfId="0" applyFont="1" applyAlignment="1">
      <alignment vertical="center" wrapText="1"/>
    </xf>
    <xf numFmtId="0" fontId="90" fillId="0" borderId="0" xfId="0" applyFont="1" applyAlignment="1">
      <alignment wrapText="1"/>
    </xf>
    <xf numFmtId="0" fontId="91" fillId="0" borderId="0" xfId="0" applyFont="1" applyAlignment="1">
      <alignment wrapText="1"/>
    </xf>
    <xf numFmtId="0" fontId="90" fillId="0" borderId="2" xfId="0" applyFont="1" applyBorder="1" applyAlignment="1">
      <alignment horizontal="center" wrapText="1"/>
    </xf>
    <xf numFmtId="0" fontId="91" fillId="0" borderId="2" xfId="0" applyFont="1" applyBorder="1" applyAlignment="1">
      <alignment horizontal="center" wrapText="1"/>
    </xf>
    <xf numFmtId="0" fontId="91" fillId="0" borderId="10" xfId="0" applyFont="1" applyFill="1" applyBorder="1" applyAlignment="1">
      <alignment horizontal="center" wrapText="1"/>
    </xf>
    <xf numFmtId="0" fontId="91" fillId="0" borderId="2" xfId="0" applyFont="1" applyBorder="1" applyAlignment="1">
      <alignment wrapText="1"/>
    </xf>
    <xf numFmtId="0" fontId="91" fillId="0" borderId="2" xfId="0" applyFont="1" applyFill="1" applyBorder="1" applyAlignment="1">
      <alignment wrapText="1"/>
    </xf>
    <xf numFmtId="49" fontId="3" fillId="0" borderId="0" xfId="0" applyNumberFormat="1" applyFont="1" applyBorder="1" applyAlignment="1">
      <alignment horizontal="left" vertical="center"/>
    </xf>
    <xf numFmtId="0" fontId="33" fillId="0" borderId="2" xfId="0" applyFont="1" applyBorder="1" applyAlignment="1">
      <alignment horizontal="center" vertical="center"/>
    </xf>
    <xf numFmtId="0" fontId="33" fillId="0" borderId="2" xfId="0" applyFont="1" applyBorder="1" applyAlignment="1">
      <alignment horizontal="center" vertical="center" wrapText="1"/>
    </xf>
    <xf numFmtId="0" fontId="33" fillId="0" borderId="2" xfId="0" applyFont="1" applyBorder="1" applyAlignment="1">
      <alignment vertical="center"/>
    </xf>
    <xf numFmtId="0" fontId="66" fillId="0" borderId="2" xfId="0" applyFont="1" applyBorder="1" applyAlignment="1">
      <alignment horizontal="center" vertical="center"/>
    </xf>
    <xf numFmtId="2" fontId="66" fillId="0" borderId="2" xfId="0" applyNumberFormat="1" applyFont="1" applyBorder="1" applyAlignment="1">
      <alignment horizontal="center" vertical="center"/>
    </xf>
    <xf numFmtId="0" fontId="59" fillId="0" borderId="2" xfId="4" applyFont="1" applyBorder="1" applyAlignment="1">
      <alignment horizontal="left" vertical="center" wrapText="1"/>
    </xf>
    <xf numFmtId="0" fontId="59" fillId="0" borderId="0" xfId="4" applyFont="1" applyAlignment="1">
      <alignment vertical="center"/>
    </xf>
    <xf numFmtId="0" fontId="57" fillId="0" borderId="2" xfId="4" applyFont="1" applyBorder="1" applyAlignment="1">
      <alignment vertical="center"/>
    </xf>
    <xf numFmtId="2" fontId="57" fillId="0" borderId="2" xfId="4" applyNumberFormat="1" applyFont="1" applyBorder="1" applyAlignment="1">
      <alignment horizontal="center" vertical="center"/>
    </xf>
    <xf numFmtId="0" fontId="57" fillId="0" borderId="0" xfId="4" applyFont="1" applyAlignment="1">
      <alignment vertical="center"/>
    </xf>
    <xf numFmtId="2" fontId="57" fillId="0" borderId="2" xfId="4" applyNumberFormat="1" applyFont="1" applyBorder="1" applyAlignment="1">
      <alignment vertical="center"/>
    </xf>
    <xf numFmtId="0" fontId="33" fillId="0" borderId="2" xfId="0" applyFont="1" applyBorder="1" applyAlignment="1">
      <alignment horizontal="center" vertical="top" wrapText="1"/>
    </xf>
    <xf numFmtId="0" fontId="57" fillId="0" borderId="4" xfId="0" applyFont="1" applyBorder="1" applyAlignment="1">
      <alignment horizontal="center" vertical="top" wrapText="1"/>
    </xf>
    <xf numFmtId="0" fontId="59" fillId="0" borderId="0" xfId="0" applyFont="1" applyBorder="1"/>
    <xf numFmtId="0" fontId="57" fillId="0" borderId="4" xfId="0" applyFont="1" applyBorder="1" applyAlignment="1">
      <alignment horizontal="center"/>
    </xf>
    <xf numFmtId="0" fontId="57" fillId="0" borderId="0" xfId="0" applyFont="1" applyAlignment="1">
      <alignment horizontal="center"/>
    </xf>
    <xf numFmtId="0" fontId="59" fillId="2" borderId="2" xfId="0" applyFont="1" applyFill="1" applyBorder="1" applyAlignment="1">
      <alignment horizontal="center"/>
    </xf>
    <xf numFmtId="0" fontId="59" fillId="0" borderId="0" xfId="0" applyFont="1" applyFill="1" applyBorder="1" applyAlignment="1">
      <alignment horizontal="left"/>
    </xf>
    <xf numFmtId="0" fontId="59" fillId="0" borderId="0" xfId="0" applyFont="1" applyAlignment="1">
      <alignment horizontal="center"/>
    </xf>
    <xf numFmtId="0" fontId="57" fillId="0" borderId="0" xfId="0" applyFont="1" applyBorder="1" applyAlignment="1">
      <alignment horizontal="center"/>
    </xf>
    <xf numFmtId="0" fontId="59" fillId="0" borderId="0" xfId="0" applyFont="1" applyBorder="1" applyAlignment="1">
      <alignment horizontal="center"/>
    </xf>
    <xf numFmtId="0" fontId="57" fillId="0" borderId="0" xfId="0" applyFont="1" applyAlignment="1">
      <alignment vertical="top" wrapText="1"/>
    </xf>
    <xf numFmtId="0" fontId="57" fillId="0" borderId="0" xfId="0" applyFont="1" applyAlignment="1">
      <alignment horizontal="center" vertical="top" wrapText="1"/>
    </xf>
    <xf numFmtId="0" fontId="59" fillId="0" borderId="0" xfId="0" applyFont="1" applyBorder="1" applyAlignment="1">
      <alignment vertical="center"/>
    </xf>
    <xf numFmtId="0" fontId="87" fillId="0" borderId="2" xfId="0" quotePrefix="1" applyFont="1" applyBorder="1" applyAlignment="1">
      <alignment horizontal="center" vertical="center" wrapText="1"/>
    </xf>
    <xf numFmtId="0" fontId="59" fillId="0" borderId="0" xfId="0" applyFont="1" applyFill="1" applyBorder="1" applyAlignment="1">
      <alignment horizontal="left" vertical="center"/>
    </xf>
    <xf numFmtId="0" fontId="57" fillId="0" borderId="0" xfId="0" applyFont="1" applyBorder="1" applyAlignment="1">
      <alignment horizontal="center" vertical="center"/>
    </xf>
    <xf numFmtId="0" fontId="57" fillId="0" borderId="0" xfId="0" applyFont="1" applyBorder="1" applyAlignment="1">
      <alignment vertical="center"/>
    </xf>
    <xf numFmtId="0" fontId="57" fillId="0" borderId="10" xfId="0" applyFont="1" applyFill="1" applyBorder="1" applyAlignment="1">
      <alignment horizontal="center" vertical="top" wrapText="1"/>
    </xf>
    <xf numFmtId="0" fontId="57" fillId="0" borderId="6" xfId="0" applyFont="1" applyBorder="1" applyAlignment="1">
      <alignment horizontal="center" vertical="top" wrapText="1"/>
    </xf>
    <xf numFmtId="0" fontId="94" fillId="0" borderId="2" xfId="0" applyFont="1" applyBorder="1" applyAlignment="1">
      <alignment horizontal="center" vertical="top" wrapText="1"/>
    </xf>
    <xf numFmtId="0" fontId="63" fillId="0" borderId="2" xfId="0" applyFont="1" applyBorder="1" applyAlignment="1">
      <alignment horizontal="center" vertical="top" wrapText="1"/>
    </xf>
    <xf numFmtId="0" fontId="94" fillId="0" borderId="0" xfId="0" applyFont="1"/>
    <xf numFmtId="1" fontId="59" fillId="0" borderId="2" xfId="0" applyNumberFormat="1" applyFont="1" applyBorder="1" applyAlignment="1">
      <alignment horizontal="center"/>
    </xf>
    <xf numFmtId="1" fontId="59" fillId="0" borderId="0" xfId="0" applyNumberFormat="1" applyFont="1"/>
    <xf numFmtId="0" fontId="59" fillId="0" borderId="2" xfId="0" applyFont="1" applyFill="1" applyBorder="1" applyAlignment="1">
      <alignment horizontal="center"/>
    </xf>
    <xf numFmtId="0" fontId="57" fillId="0" borderId="2" xfId="0" applyFont="1" applyBorder="1"/>
    <xf numFmtId="0" fontId="57" fillId="0" borderId="5" xfId="0" applyFont="1" applyBorder="1" applyAlignment="1">
      <alignment horizontal="center"/>
    </xf>
    <xf numFmtId="0" fontId="59" fillId="0" borderId="0" xfId="0" applyFont="1" applyFill="1"/>
    <xf numFmtId="0" fontId="59" fillId="0" borderId="0" xfId="0" applyFont="1" applyFill="1" applyBorder="1"/>
    <xf numFmtId="0" fontId="57" fillId="0" borderId="2" xfId="0" applyFont="1" applyFill="1" applyBorder="1" applyAlignment="1">
      <alignment horizontal="center" vertical="top" wrapText="1"/>
    </xf>
    <xf numFmtId="0" fontId="57" fillId="0" borderId="5" xfId="0" applyFont="1" applyFill="1" applyBorder="1" applyAlignment="1">
      <alignment horizontal="center" vertical="top" wrapText="1"/>
    </xf>
    <xf numFmtId="0" fontId="57" fillId="0" borderId="6" xfId="0" applyFont="1" applyFill="1" applyBorder="1" applyAlignment="1">
      <alignment horizontal="center" vertical="top" wrapText="1"/>
    </xf>
    <xf numFmtId="0" fontId="57" fillId="0" borderId="9" xfId="0" applyFont="1" applyFill="1" applyBorder="1" applyAlignment="1">
      <alignment horizontal="center" vertical="top" wrapText="1"/>
    </xf>
    <xf numFmtId="0" fontId="59" fillId="0" borderId="2" xfId="0" applyFont="1" applyFill="1" applyBorder="1"/>
    <xf numFmtId="1" fontId="64" fillId="0" borderId="2" xfId="0" applyNumberFormat="1" applyFont="1" applyFill="1" applyBorder="1" applyAlignment="1">
      <alignment horizontal="center" vertical="center" wrapText="1"/>
    </xf>
    <xf numFmtId="0" fontId="59" fillId="0" borderId="2" xfId="0" applyFont="1" applyFill="1" applyBorder="1" applyAlignment="1">
      <alignment horizontal="center" vertical="top" wrapText="1"/>
    </xf>
    <xf numFmtId="0" fontId="59" fillId="0" borderId="8" xfId="0" applyFont="1" applyFill="1" applyBorder="1" applyAlignment="1">
      <alignment horizontal="center" vertical="top" wrapText="1"/>
    </xf>
    <xf numFmtId="1" fontId="59" fillId="0" borderId="6" xfId="0" applyNumberFormat="1" applyFont="1" applyFill="1" applyBorder="1" applyAlignment="1">
      <alignment horizontal="center" vertical="top" wrapText="1"/>
    </xf>
    <xf numFmtId="0" fontId="57" fillId="0" borderId="0" xfId="0" applyFont="1" applyFill="1"/>
    <xf numFmtId="1" fontId="59" fillId="0" borderId="6" xfId="0" applyNumberFormat="1" applyFont="1" applyFill="1" applyBorder="1" applyAlignment="1">
      <alignment horizontal="center"/>
    </xf>
    <xf numFmtId="0" fontId="59" fillId="0" borderId="2" xfId="0" quotePrefix="1" applyFont="1" applyFill="1" applyBorder="1" applyAlignment="1">
      <alignment horizontal="center"/>
    </xf>
    <xf numFmtId="1" fontId="58" fillId="4" borderId="2" xfId="0" applyNumberFormat="1" applyFont="1" applyFill="1" applyBorder="1" applyAlignment="1">
      <alignment horizontal="center" vertical="center" wrapText="1"/>
    </xf>
    <xf numFmtId="0" fontId="57" fillId="4" borderId="2" xfId="0" applyFont="1" applyFill="1" applyBorder="1" applyAlignment="1">
      <alignment horizontal="center" vertical="top" wrapText="1"/>
    </xf>
    <xf numFmtId="1" fontId="57" fillId="4" borderId="6" xfId="0" applyNumberFormat="1" applyFont="1" applyFill="1" applyBorder="1" applyAlignment="1">
      <alignment horizontal="center"/>
    </xf>
    <xf numFmtId="0" fontId="95" fillId="0" borderId="0" xfId="1" applyFont="1" applyAlignment="1">
      <alignment horizontal="center"/>
    </xf>
    <xf numFmtId="0" fontId="59" fillId="0" borderId="0" xfId="1" applyFont="1" applyAlignment="1">
      <alignment horizontal="center"/>
    </xf>
    <xf numFmtId="0" fontId="63" fillId="0" borderId="7" xfId="0" applyFont="1" applyBorder="1" applyAlignment="1">
      <alignment horizontal="center"/>
    </xf>
    <xf numFmtId="0" fontId="57" fillId="0" borderId="0" xfId="1" applyFont="1"/>
    <xf numFmtId="165" fontId="59" fillId="0" borderId="2" xfId="1" applyNumberFormat="1" applyFont="1" applyBorder="1" applyAlignment="1">
      <alignment horizontal="center"/>
    </xf>
    <xf numFmtId="0" fontId="63" fillId="0" borderId="0" xfId="0" applyFont="1"/>
    <xf numFmtId="0" fontId="6" fillId="0" borderId="0" xfId="0" applyFont="1" applyAlignment="1">
      <alignment vertical="center" wrapText="1"/>
    </xf>
    <xf numFmtId="2" fontId="3" fillId="4" borderId="2" xfId="0" applyNumberFormat="1" applyFont="1" applyFill="1" applyBorder="1" applyAlignment="1">
      <alignment horizontal="center" vertical="center" wrapText="1"/>
    </xf>
    <xf numFmtId="2" fontId="13" fillId="0" borderId="2" xfId="0" applyNumberFormat="1" applyFont="1" applyBorder="1" applyAlignment="1">
      <alignment horizontal="center" vertical="center" wrapText="1"/>
    </xf>
    <xf numFmtId="0" fontId="96" fillId="0" borderId="2" xfId="0" quotePrefix="1" applyFont="1" applyBorder="1" applyAlignment="1">
      <alignment horizontal="center" vertical="top" wrapText="1"/>
    </xf>
    <xf numFmtId="0" fontId="42" fillId="0" borderId="2" xfId="0" applyFont="1" applyBorder="1" applyAlignment="1">
      <alignment vertical="top" wrapText="1"/>
    </xf>
    <xf numFmtId="0" fontId="42" fillId="0" borderId="2" xfId="0" applyFont="1" applyBorder="1" applyAlignment="1">
      <alignment horizontal="center" vertical="top" wrapText="1"/>
    </xf>
    <xf numFmtId="0" fontId="42" fillId="0" borderId="0" xfId="0" applyFont="1"/>
    <xf numFmtId="0" fontId="47" fillId="0" borderId="0" xfId="0" applyFont="1"/>
    <xf numFmtId="0" fontId="97" fillId="0" borderId="2" xfId="6" applyFont="1" applyBorder="1" applyAlignment="1" applyProtection="1">
      <alignment vertical="center" wrapText="1"/>
    </xf>
    <xf numFmtId="0" fontId="97" fillId="0" borderId="2" xfId="6" applyFont="1" applyBorder="1" applyAlignment="1" applyProtection="1"/>
    <xf numFmtId="0" fontId="42" fillId="0" borderId="5" xfId="0" applyFont="1" applyBorder="1" applyAlignment="1">
      <alignment horizontal="center" vertical="top" wrapText="1"/>
    </xf>
    <xf numFmtId="0" fontId="98" fillId="0" borderId="0" xfId="0" applyFont="1" applyAlignment="1"/>
    <xf numFmtId="0" fontId="99" fillId="0" borderId="0" xfId="0" applyFont="1"/>
    <xf numFmtId="0" fontId="59" fillId="3" borderId="0" xfId="0" applyFont="1" applyFill="1"/>
    <xf numFmtId="165" fontId="59" fillId="2" borderId="2" xfId="0" applyNumberFormat="1" applyFont="1" applyFill="1" applyBorder="1" applyAlignment="1">
      <alignment horizontal="center"/>
    </xf>
    <xf numFmtId="0" fontId="57" fillId="2" borderId="0" xfId="0" applyFont="1" applyFill="1" applyBorder="1" applyAlignment="1">
      <alignment horizontal="left"/>
    </xf>
    <xf numFmtId="0" fontId="57" fillId="2" borderId="0" xfId="0" applyFont="1" applyFill="1" applyBorder="1"/>
    <xf numFmtId="0" fontId="57" fillId="2" borderId="0" xfId="0" applyFont="1" applyFill="1" applyBorder="1" applyAlignment="1">
      <alignment horizontal="center"/>
    </xf>
    <xf numFmtId="0" fontId="59" fillId="2" borderId="0" xfId="0" applyFont="1" applyFill="1" applyBorder="1" applyAlignment="1">
      <alignment horizontal="center"/>
    </xf>
    <xf numFmtId="0" fontId="59" fillId="2" borderId="0" xfId="0" applyFont="1" applyFill="1" applyAlignment="1">
      <alignment horizontal="center"/>
    </xf>
    <xf numFmtId="0" fontId="57" fillId="2" borderId="0" xfId="0" applyFont="1" applyFill="1"/>
    <xf numFmtId="0" fontId="57" fillId="2" borderId="0" xfId="0" applyFont="1" applyFill="1" applyAlignment="1">
      <alignment horizontal="center"/>
    </xf>
    <xf numFmtId="0" fontId="59" fillId="2" borderId="2" xfId="0" applyFont="1" applyFill="1" applyBorder="1" applyAlignment="1">
      <alignment horizontal="center" vertical="top" wrapText="1"/>
    </xf>
    <xf numFmtId="0" fontId="59" fillId="2" borderId="5" xfId="0" applyFont="1" applyFill="1" applyBorder="1" applyAlignment="1">
      <alignment horizontal="center" vertical="top" wrapText="1"/>
    </xf>
    <xf numFmtId="2" fontId="59" fillId="2" borderId="2" xfId="0" applyNumberFormat="1" applyFont="1" applyFill="1" applyBorder="1" applyAlignment="1">
      <alignment horizontal="center" vertical="top" wrapText="1"/>
    </xf>
    <xf numFmtId="165" fontId="59" fillId="2" borderId="2" xfId="0" applyNumberFormat="1" applyFont="1" applyFill="1" applyBorder="1" applyAlignment="1">
      <alignment horizontal="center" vertical="top" wrapText="1"/>
    </xf>
    <xf numFmtId="1" fontId="59" fillId="0" borderId="2" xfId="0" applyNumberFormat="1" applyFont="1" applyFill="1" applyBorder="1" applyAlignment="1">
      <alignment horizontal="center"/>
    </xf>
    <xf numFmtId="1" fontId="59" fillId="2" borderId="2" xfId="0" applyNumberFormat="1" applyFont="1" applyFill="1" applyBorder="1" applyAlignment="1">
      <alignment horizontal="center" vertical="top" wrapText="1"/>
    </xf>
    <xf numFmtId="0" fontId="8" fillId="0" borderId="2" xfId="0" quotePrefix="1" applyFont="1" applyBorder="1" applyAlignment="1">
      <alignment horizontal="center" vertical="center" wrapText="1"/>
    </xf>
    <xf numFmtId="0" fontId="47" fillId="0" borderId="0" xfId="1" applyFont="1"/>
    <xf numFmtId="0" fontId="50" fillId="0" borderId="2" xfId="1" applyFont="1" applyBorder="1"/>
    <xf numFmtId="0" fontId="20" fillId="0" borderId="0" xfId="1" applyFont="1"/>
    <xf numFmtId="0" fontId="63" fillId="0" borderId="0" xfId="3" applyFont="1" applyAlignment="1">
      <alignment vertical="center" wrapText="1"/>
    </xf>
    <xf numFmtId="0" fontId="63" fillId="0" borderId="2" xfId="3" applyFont="1" applyBorder="1" applyAlignment="1">
      <alignment vertical="center" wrapText="1"/>
    </xf>
    <xf numFmtId="0" fontId="63" fillId="0" borderId="0" xfId="3" applyFont="1" applyBorder="1" applyAlignment="1">
      <alignment vertical="center" wrapText="1"/>
    </xf>
    <xf numFmtId="0" fontId="59" fillId="0" borderId="0" xfId="3" applyFont="1" applyAlignment="1">
      <alignment vertical="center" wrapText="1"/>
    </xf>
    <xf numFmtId="0" fontId="63" fillId="0" borderId="2" xfId="3" applyFont="1" applyBorder="1" applyAlignment="1">
      <alignment horizontal="center" vertical="center" wrapText="1"/>
    </xf>
    <xf numFmtId="0" fontId="57" fillId="0" borderId="0" xfId="3" applyFont="1" applyAlignment="1">
      <alignment vertical="center" wrapText="1"/>
    </xf>
    <xf numFmtId="0" fontId="59" fillId="0" borderId="2" xfId="3" applyFont="1" applyBorder="1" applyAlignment="1">
      <alignment horizontal="left" vertical="center" wrapText="1"/>
    </xf>
    <xf numFmtId="0" fontId="59" fillId="0" borderId="0" xfId="3" applyFont="1" applyAlignment="1">
      <alignment horizontal="center" vertical="center" wrapText="1"/>
    </xf>
    <xf numFmtId="0" fontId="57" fillId="0" borderId="0" xfId="3" applyFont="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8" fillId="0" borderId="2" xfId="0" applyFont="1" applyBorder="1" applyAlignment="1">
      <alignment horizontal="center" vertical="center"/>
    </xf>
    <xf numFmtId="2" fontId="3" fillId="0" borderId="2" xfId="0" applyNumberFormat="1" applyFont="1" applyBorder="1" applyAlignment="1">
      <alignment horizontal="center" vertical="center"/>
    </xf>
    <xf numFmtId="0" fontId="17" fillId="0" borderId="2" xfId="0" quotePrefix="1" applyFont="1" applyBorder="1" applyAlignment="1">
      <alignment horizontal="center" vertical="center" wrapText="1"/>
    </xf>
    <xf numFmtId="0" fontId="11" fillId="0" borderId="0" xfId="0" applyFont="1" applyAlignment="1">
      <alignment horizontal="center" vertical="center"/>
    </xf>
    <xf numFmtId="0" fontId="3" fillId="0" borderId="0" xfId="0" applyFont="1" applyAlignment="1">
      <alignment horizontal="center" vertical="center"/>
    </xf>
    <xf numFmtId="0" fontId="3" fillId="0" borderId="2" xfId="0" applyFont="1" applyFill="1" applyBorder="1" applyAlignment="1">
      <alignment horizontal="center" vertical="center" wrapText="1"/>
    </xf>
    <xf numFmtId="0" fontId="8" fillId="0" borderId="2" xfId="0" quotePrefix="1" applyFont="1" applyBorder="1" applyAlignment="1">
      <alignment horizontal="center" vertical="center"/>
    </xf>
    <xf numFmtId="0" fontId="57" fillId="0" borderId="2" xfId="0" applyFont="1" applyBorder="1" applyAlignment="1">
      <alignment horizontal="center" vertical="center"/>
    </xf>
    <xf numFmtId="0" fontId="57" fillId="0" borderId="1" xfId="0" applyFont="1" applyBorder="1" applyAlignment="1">
      <alignment horizontal="center" vertical="center" wrapText="1"/>
    </xf>
    <xf numFmtId="0" fontId="3" fillId="4" borderId="2" xfId="0" applyFont="1" applyFill="1" applyBorder="1" applyAlignment="1">
      <alignment horizontal="center" vertical="center"/>
    </xf>
    <xf numFmtId="0" fontId="57" fillId="0" borderId="2" xfId="0" applyFont="1" applyBorder="1" applyAlignment="1">
      <alignment horizontal="center" vertical="top" wrapText="1"/>
    </xf>
    <xf numFmtId="0" fontId="57" fillId="4" borderId="2" xfId="0" applyFont="1" applyFill="1" applyBorder="1" applyAlignment="1">
      <alignment horizontal="center"/>
    </xf>
    <xf numFmtId="0" fontId="17" fillId="0" borderId="0" xfId="0" applyFont="1" applyBorder="1" applyAlignment="1">
      <alignment horizontal="center" vertical="center"/>
    </xf>
    <xf numFmtId="0" fontId="0" fillId="0" borderId="0" xfId="0" applyAlignment="1">
      <alignment horizontal="center" vertical="center"/>
    </xf>
    <xf numFmtId="0" fontId="57" fillId="0" borderId="2" xfId="0" applyFont="1" applyBorder="1" applyAlignment="1">
      <alignment horizontal="center" vertical="center" wrapText="1"/>
    </xf>
    <xf numFmtId="0" fontId="57" fillId="0" borderId="0" xfId="0" applyFont="1" applyAlignment="1">
      <alignment horizontal="center" vertical="center" wrapText="1"/>
    </xf>
    <xf numFmtId="0" fontId="57" fillId="4" borderId="2" xfId="0" applyFont="1" applyFill="1" applyBorder="1" applyAlignment="1">
      <alignment horizontal="center" vertical="center"/>
    </xf>
    <xf numFmtId="0" fontId="3" fillId="4" borderId="2" xfId="0" applyFont="1" applyFill="1" applyBorder="1" applyAlignment="1">
      <alignment horizontal="center" vertical="top"/>
    </xf>
    <xf numFmtId="0" fontId="3" fillId="4" borderId="2" xfId="0" applyFont="1" applyFill="1" applyBorder="1" applyAlignment="1">
      <alignment horizontal="center"/>
    </xf>
    <xf numFmtId="0" fontId="3" fillId="0" borderId="2" xfId="0" applyFont="1" applyBorder="1" applyAlignment="1">
      <alignment horizontal="center" vertical="top" wrapText="1"/>
    </xf>
    <xf numFmtId="0" fontId="8" fillId="0" borderId="0" xfId="0" applyFont="1" applyAlignment="1">
      <alignment vertical="center"/>
    </xf>
    <xf numFmtId="0" fontId="8" fillId="0" borderId="2" xfId="0" applyFont="1" applyBorder="1" applyAlignment="1">
      <alignment horizontal="center" vertical="center" wrapText="1"/>
    </xf>
    <xf numFmtId="0" fontId="86" fillId="0" borderId="2" xfId="0" applyFont="1" applyBorder="1" applyAlignment="1">
      <alignment horizontal="center" vertical="top" wrapText="1"/>
    </xf>
    <xf numFmtId="0" fontId="84" fillId="0" borderId="2" xfId="0" applyFont="1" applyBorder="1" applyAlignment="1">
      <alignment horizontal="center" vertical="top" wrapText="1"/>
    </xf>
    <xf numFmtId="0" fontId="3" fillId="0" borderId="0" xfId="0" applyFont="1" applyAlignment="1">
      <alignment horizontal="right" vertical="center"/>
    </xf>
    <xf numFmtId="0" fontId="3" fillId="4" borderId="2"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2" xfId="2" applyFont="1" applyBorder="1" applyAlignment="1">
      <alignment horizontal="center" vertical="center" wrapText="1"/>
    </xf>
    <xf numFmtId="0" fontId="3" fillId="0" borderId="2" xfId="2" applyFont="1" applyBorder="1" applyAlignment="1">
      <alignment horizontal="center" vertical="top" wrapText="1"/>
    </xf>
    <xf numFmtId="0" fontId="3" fillId="0" borderId="5" xfId="2" applyFont="1" applyBorder="1" applyAlignment="1">
      <alignment horizontal="center" vertical="top" wrapText="1"/>
    </xf>
    <xf numFmtId="0" fontId="3" fillId="0" borderId="0" xfId="1" applyFont="1" applyAlignment="1">
      <alignment horizontal="center" vertical="center"/>
    </xf>
    <xf numFmtId="0" fontId="57" fillId="2" borderId="2" xfId="0" applyFont="1" applyFill="1" applyBorder="1" applyAlignment="1">
      <alignment horizontal="center" vertical="top" wrapText="1"/>
    </xf>
    <xf numFmtId="0" fontId="3" fillId="2" borderId="1" xfId="0" applyFont="1" applyFill="1" applyBorder="1" applyAlignment="1">
      <alignment horizontal="center" vertical="top" wrapText="1"/>
    </xf>
    <xf numFmtId="0" fontId="100" fillId="0" borderId="2" xfId="1" applyFont="1" applyBorder="1" applyAlignment="1">
      <alignment horizontal="center" vertical="top" wrapText="1"/>
    </xf>
    <xf numFmtId="0" fontId="100" fillId="0" borderId="5" xfId="1" applyFont="1" applyBorder="1" applyAlignment="1">
      <alignment horizontal="center" vertical="top" wrapText="1"/>
    </xf>
    <xf numFmtId="0" fontId="100" fillId="0" borderId="3" xfId="1" applyFont="1" applyBorder="1" applyAlignment="1">
      <alignment horizontal="center" vertical="top" wrapText="1"/>
    </xf>
    <xf numFmtId="0" fontId="8" fillId="0" borderId="0" xfId="2" applyFont="1" applyAlignment="1">
      <alignment vertical="center"/>
    </xf>
    <xf numFmtId="0" fontId="33" fillId="0" borderId="5" xfId="0" applyFont="1" applyBorder="1" applyAlignment="1">
      <alignment horizontal="center" vertical="top" wrapText="1"/>
    </xf>
    <xf numFmtId="0" fontId="33" fillId="0" borderId="2" xfId="0" applyFont="1" applyBorder="1" applyAlignment="1">
      <alignment horizontal="center"/>
    </xf>
    <xf numFmtId="0" fontId="33" fillId="0" borderId="0" xfId="0" applyFont="1" applyAlignment="1">
      <alignment horizontal="center"/>
    </xf>
    <xf numFmtId="1" fontId="8" fillId="0" borderId="2" xfId="0" applyNumberFormat="1" applyFont="1" applyBorder="1" applyAlignment="1">
      <alignment horizontal="center" vertical="center" wrapText="1"/>
    </xf>
    <xf numFmtId="1" fontId="3" fillId="4" borderId="2" xfId="0" applyNumberFormat="1" applyFont="1" applyFill="1" applyBorder="1" applyAlignment="1">
      <alignment horizontal="center" vertical="center"/>
    </xf>
    <xf numFmtId="1" fontId="59" fillId="0" borderId="5" xfId="0" applyNumberFormat="1" applyFont="1" applyBorder="1" applyAlignment="1">
      <alignment horizontal="center"/>
    </xf>
    <xf numFmtId="165" fontId="57" fillId="4" borderId="2" xfId="1" applyNumberFormat="1" applyFont="1" applyFill="1" applyBorder="1" applyAlignment="1">
      <alignment horizontal="center"/>
    </xf>
    <xf numFmtId="2" fontId="64" fillId="0" borderId="2" xfId="0" applyNumberFormat="1" applyFont="1" applyFill="1" applyBorder="1" applyAlignment="1">
      <alignment horizontal="center" vertical="center"/>
    </xf>
    <xf numFmtId="2" fontId="59" fillId="2" borderId="2" xfId="0" applyNumberFormat="1" applyFont="1" applyFill="1" applyBorder="1" applyAlignment="1">
      <alignment horizontal="center" vertical="center" wrapText="1"/>
    </xf>
    <xf numFmtId="0" fontId="6" fillId="0" borderId="0" xfId="0" applyFont="1" applyAlignment="1">
      <alignment vertical="center"/>
    </xf>
    <xf numFmtId="0" fontId="57" fillId="0" borderId="2" xfId="0" applyFont="1" applyBorder="1" applyAlignment="1">
      <alignment vertical="center" wrapText="1"/>
    </xf>
    <xf numFmtId="0" fontId="63" fillId="0" borderId="2" xfId="0" applyFont="1" applyBorder="1" applyAlignment="1">
      <alignment horizontal="center" vertical="center" wrapText="1"/>
    </xf>
    <xf numFmtId="0" fontId="63" fillId="0" borderId="0" xfId="0" applyFont="1" applyAlignment="1">
      <alignment vertical="center"/>
    </xf>
    <xf numFmtId="2" fontId="57" fillId="4" borderId="2" xfId="0" applyNumberFormat="1" applyFont="1" applyFill="1" applyBorder="1" applyAlignment="1">
      <alignment horizontal="center" vertical="center"/>
    </xf>
    <xf numFmtId="0" fontId="8" fillId="0" borderId="0" xfId="0" applyFont="1" applyBorder="1" applyAlignment="1">
      <alignment horizontal="left" vertical="center" wrapText="1"/>
    </xf>
    <xf numFmtId="0" fontId="66" fillId="0" borderId="2" xfId="0" applyFont="1" applyBorder="1" applyAlignment="1">
      <alignment horizontal="center" vertical="center" wrapText="1"/>
    </xf>
    <xf numFmtId="0" fontId="105" fillId="4" borderId="2" xfId="0" applyFont="1" applyFill="1" applyBorder="1" applyAlignment="1">
      <alignment horizontal="center" vertical="top" wrapText="1"/>
    </xf>
    <xf numFmtId="2" fontId="105" fillId="4" borderId="2" xfId="0" applyNumberFormat="1" applyFont="1" applyFill="1" applyBorder="1" applyAlignment="1">
      <alignment horizontal="center" vertical="top" wrapText="1"/>
    </xf>
    <xf numFmtId="0" fontId="66" fillId="4" borderId="2" xfId="0" applyFont="1" applyFill="1" applyBorder="1" applyAlignment="1">
      <alignment horizontal="center" vertical="center" wrapText="1"/>
    </xf>
    <xf numFmtId="0" fontId="66" fillId="0" borderId="0" xfId="0" applyFont="1" applyAlignment="1">
      <alignment vertical="center"/>
    </xf>
    <xf numFmtId="0" fontId="95" fillId="0" borderId="0" xfId="0" applyFont="1" applyAlignment="1">
      <alignment horizontal="center" vertical="center"/>
    </xf>
    <xf numFmtId="0" fontId="57" fillId="0" borderId="0" xfId="0" applyFont="1" applyAlignment="1">
      <alignment horizontal="center" vertical="center"/>
    </xf>
    <xf numFmtId="0" fontId="59" fillId="0" borderId="0" xfId="0" applyFont="1" applyAlignment="1">
      <alignment horizontal="center" vertical="center"/>
    </xf>
    <xf numFmtId="0" fontId="64" fillId="0" borderId="2" xfId="0" applyFont="1" applyBorder="1" applyAlignment="1">
      <alignment horizontal="center" vertical="center" wrapText="1"/>
    </xf>
    <xf numFmtId="0" fontId="57" fillId="0" borderId="0" xfId="0" applyFont="1" applyAlignment="1">
      <alignment vertical="center" wrapText="1"/>
    </xf>
    <xf numFmtId="0" fontId="105" fillId="4" borderId="2" xfId="0" applyFont="1" applyFill="1" applyBorder="1" applyAlignment="1">
      <alignment horizontal="center" vertical="center" wrapText="1"/>
    </xf>
    <xf numFmtId="2" fontId="105" fillId="4" borderId="2" xfId="0" applyNumberFormat="1" applyFont="1" applyFill="1" applyBorder="1" applyAlignment="1">
      <alignment horizontal="center" vertical="center" wrapText="1"/>
    </xf>
    <xf numFmtId="0" fontId="33" fillId="4" borderId="2"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94" fillId="0" borderId="0" xfId="0" applyFont="1" applyBorder="1" applyAlignment="1">
      <alignment vertical="center"/>
    </xf>
    <xf numFmtId="165" fontId="59" fillId="0" borderId="2" xfId="0" applyNumberFormat="1" applyFont="1" applyBorder="1" applyAlignment="1">
      <alignment horizontal="center" vertical="center"/>
    </xf>
    <xf numFmtId="165" fontId="57" fillId="4" borderId="2" xfId="0" applyNumberFormat="1" applyFont="1" applyFill="1" applyBorder="1" applyAlignment="1">
      <alignment horizontal="center" vertical="center"/>
    </xf>
    <xf numFmtId="0" fontId="8" fillId="0" borderId="0" xfId="0" applyFont="1" applyAlignment="1">
      <alignment horizontal="center" vertical="center" wrapText="1"/>
    </xf>
    <xf numFmtId="0" fontId="57" fillId="0" borderId="2" xfId="0" applyFont="1" applyBorder="1" applyAlignment="1">
      <alignment vertical="center"/>
    </xf>
    <xf numFmtId="2" fontId="57" fillId="0" borderId="2" xfId="0" applyNumberFormat="1" applyFont="1" applyBorder="1" applyAlignment="1">
      <alignment horizontal="center" vertical="center" wrapText="1"/>
    </xf>
    <xf numFmtId="0" fontId="59" fillId="0" borderId="2" xfId="2" applyFont="1" applyBorder="1" applyAlignment="1">
      <alignment horizontal="center"/>
    </xf>
    <xf numFmtId="0" fontId="40" fillId="0" borderId="2" xfId="0" applyFont="1" applyBorder="1" applyAlignment="1">
      <alignment horizontal="center" vertical="center"/>
    </xf>
    <xf numFmtId="1" fontId="57" fillId="3" borderId="2" xfId="0" applyNumberFormat="1" applyFont="1" applyFill="1" applyBorder="1" applyAlignment="1">
      <alignment horizontal="center" vertical="center"/>
    </xf>
    <xf numFmtId="2" fontId="57" fillId="3" borderId="2" xfId="0" applyNumberFormat="1" applyFont="1" applyFill="1" applyBorder="1" applyAlignment="1">
      <alignment horizontal="center" vertical="center"/>
    </xf>
    <xf numFmtId="0" fontId="106" fillId="0" borderId="2" xfId="0" applyFont="1" applyBorder="1" applyAlignment="1">
      <alignment horizontal="center" vertical="center"/>
    </xf>
    <xf numFmtId="0" fontId="106" fillId="0" borderId="2" xfId="0" applyFont="1" applyBorder="1" applyAlignment="1">
      <alignment horizontal="center" vertical="center" wrapText="1"/>
    </xf>
    <xf numFmtId="0" fontId="88" fillId="0" borderId="1" xfId="0" quotePrefix="1" applyFont="1" applyBorder="1" applyAlignment="1">
      <alignment horizontal="center" vertical="center" wrapText="1"/>
    </xf>
    <xf numFmtId="0" fontId="88" fillId="0" borderId="1" xfId="0" applyFont="1" applyBorder="1" applyAlignment="1">
      <alignment horizontal="center" vertical="center" wrapText="1"/>
    </xf>
    <xf numFmtId="0" fontId="88" fillId="0" borderId="1" xfId="0" applyFont="1" applyBorder="1" applyAlignment="1">
      <alignment horizontal="center" vertical="center"/>
    </xf>
    <xf numFmtId="2" fontId="88" fillId="0" borderId="1" xfId="0" applyNumberFormat="1" applyFont="1" applyBorder="1" applyAlignment="1">
      <alignment horizontal="center" vertical="center" wrapText="1"/>
    </xf>
    <xf numFmtId="0" fontId="88" fillId="0" borderId="2" xfId="0" applyFont="1" applyBorder="1" applyAlignment="1">
      <alignment horizontal="center" vertical="center"/>
    </xf>
    <xf numFmtId="0" fontId="107" fillId="0" borderId="1" xfId="0" applyFont="1" applyBorder="1" applyAlignment="1">
      <alignment horizontal="center" vertical="center"/>
    </xf>
    <xf numFmtId="2" fontId="107" fillId="0" borderId="1" xfId="0" applyNumberFormat="1" applyFont="1" applyBorder="1" applyAlignment="1">
      <alignment horizontal="center" vertical="center" wrapText="1"/>
    </xf>
    <xf numFmtId="0" fontId="86" fillId="3" borderId="2" xfId="0" applyFont="1" applyFill="1" applyBorder="1" applyAlignment="1">
      <alignment horizontal="center" vertical="center"/>
    </xf>
    <xf numFmtId="0" fontId="86" fillId="3" borderId="2" xfId="0" applyFont="1" applyFill="1" applyBorder="1" applyAlignment="1">
      <alignment horizontal="center" vertical="center" wrapText="1"/>
    </xf>
    <xf numFmtId="0" fontId="86" fillId="3" borderId="2" xfId="0" quotePrefix="1" applyFont="1" applyFill="1" applyBorder="1" applyAlignment="1">
      <alignment horizontal="center" vertical="center" wrapText="1"/>
    </xf>
    <xf numFmtId="0" fontId="17" fillId="0" borderId="2" xfId="0" quotePrefix="1" applyFont="1" applyBorder="1" applyAlignment="1">
      <alignment horizontal="center" vertical="top" wrapText="1"/>
    </xf>
    <xf numFmtId="0" fontId="59" fillId="0" borderId="2" xfId="0" quotePrefix="1" applyFont="1" applyBorder="1" applyAlignment="1">
      <alignment horizontal="center" vertical="top" wrapText="1"/>
    </xf>
    <xf numFmtId="0" fontId="8" fillId="0" borderId="2" xfId="0" quotePrefix="1" applyFont="1" applyBorder="1" applyAlignment="1">
      <alignment horizontal="center" vertical="top" wrapText="1"/>
    </xf>
    <xf numFmtId="0" fontId="8" fillId="0" borderId="2" xfId="2" applyFont="1" applyBorder="1" applyAlignment="1">
      <alignment horizontal="center"/>
    </xf>
    <xf numFmtId="0" fontId="33" fillId="4" borderId="2" xfId="0" applyFont="1" applyFill="1" applyBorder="1" applyAlignment="1">
      <alignment horizontal="center" vertical="center"/>
    </xf>
    <xf numFmtId="0" fontId="59" fillId="2" borderId="2" xfId="0" applyFont="1" applyFill="1" applyBorder="1" applyAlignment="1">
      <alignment horizontal="center" vertical="center"/>
    </xf>
    <xf numFmtId="2" fontId="8" fillId="2" borderId="2" xfId="0" applyNumberFormat="1" applyFont="1" applyFill="1" applyBorder="1" applyAlignment="1">
      <alignment horizontal="center"/>
    </xf>
    <xf numFmtId="0" fontId="8" fillId="2" borderId="2" xfId="0" applyFont="1" applyFill="1" applyBorder="1" applyAlignment="1">
      <alignment horizontal="center" vertical="center"/>
    </xf>
    <xf numFmtId="0" fontId="108" fillId="2" borderId="2" xfId="0" applyFont="1" applyFill="1" applyBorder="1" applyAlignment="1">
      <alignment horizontal="center" vertical="center" wrapText="1"/>
    </xf>
    <xf numFmtId="0" fontId="27" fillId="2" borderId="0" xfId="0" applyFont="1" applyFill="1" applyAlignment="1">
      <alignment vertical="center"/>
    </xf>
    <xf numFmtId="0" fontId="17" fillId="2" borderId="2" xfId="0" quotePrefix="1" applyFont="1" applyFill="1" applyBorder="1" applyAlignment="1">
      <alignment horizontal="center" vertical="center" wrapText="1"/>
    </xf>
    <xf numFmtId="0" fontId="0" fillId="2" borderId="0" xfId="0" applyFill="1" applyAlignment="1">
      <alignment vertical="center"/>
    </xf>
    <xf numFmtId="0" fontId="17" fillId="0" borderId="3" xfId="0" applyFont="1" applyBorder="1" applyAlignment="1">
      <alignment horizontal="center" vertical="top" wrapText="1"/>
    </xf>
    <xf numFmtId="0" fontId="8" fillId="0" borderId="0" xfId="2" applyAlignment="1">
      <alignment horizontal="center" vertical="center"/>
    </xf>
    <xf numFmtId="0" fontId="57" fillId="0" borderId="2" xfId="2" applyFont="1" applyBorder="1" applyAlignment="1">
      <alignment horizontal="center" vertical="center" wrapText="1"/>
    </xf>
    <xf numFmtId="0" fontId="59" fillId="0" borderId="2" xfId="2" applyFont="1" applyBorder="1" applyAlignment="1">
      <alignment horizontal="center" vertical="center"/>
    </xf>
    <xf numFmtId="1" fontId="59" fillId="0" borderId="2" xfId="2" applyNumberFormat="1" applyFont="1" applyBorder="1" applyAlignment="1">
      <alignment horizontal="center" vertical="center"/>
    </xf>
    <xf numFmtId="0" fontId="57" fillId="4" borderId="2" xfId="2" applyFont="1" applyFill="1" applyBorder="1" applyAlignment="1">
      <alignment horizontal="center" vertical="center"/>
    </xf>
    <xf numFmtId="0" fontId="8" fillId="0" borderId="0" xfId="2" applyFill="1" applyBorder="1" applyAlignment="1">
      <alignment horizontal="left" vertical="center"/>
    </xf>
    <xf numFmtId="0" fontId="17" fillId="0" borderId="0" xfId="2" applyFont="1" applyAlignment="1">
      <alignment horizontal="right" vertical="center"/>
    </xf>
    <xf numFmtId="0" fontId="8" fillId="0" borderId="2" xfId="2" applyFont="1" applyBorder="1" applyAlignment="1">
      <alignment horizontal="center" vertical="center" wrapText="1"/>
    </xf>
    <xf numFmtId="0" fontId="8" fillId="0" borderId="0" xfId="2" applyBorder="1" applyAlignment="1">
      <alignment vertical="center"/>
    </xf>
    <xf numFmtId="0" fontId="59" fillId="0" borderId="0" xfId="2" applyFont="1"/>
    <xf numFmtId="0" fontId="59" fillId="0" borderId="0" xfId="2" applyFont="1" applyAlignment="1">
      <alignment horizontal="center"/>
    </xf>
    <xf numFmtId="0" fontId="59" fillId="0" borderId="0" xfId="0" applyFont="1" applyAlignment="1">
      <alignment horizontal="left"/>
    </xf>
    <xf numFmtId="0" fontId="59" fillId="0" borderId="0" xfId="2" applyFont="1" applyAlignment="1">
      <alignment horizontal="left"/>
    </xf>
    <xf numFmtId="0" fontId="44" fillId="0" borderId="2" xfId="0" applyFont="1" applyBorder="1" applyAlignment="1">
      <alignment horizontal="center" vertical="center" wrapText="1"/>
    </xf>
    <xf numFmtId="0" fontId="44" fillId="0" borderId="3" xfId="0" applyFont="1" applyBorder="1" applyAlignment="1">
      <alignment horizontal="center" vertical="center" wrapText="1"/>
    </xf>
    <xf numFmtId="0" fontId="8" fillId="2" borderId="0" xfId="0" applyFont="1" applyFill="1" applyAlignment="1">
      <alignment vertical="center"/>
    </xf>
    <xf numFmtId="0" fontId="8" fillId="2" borderId="0" xfId="0" applyFont="1" applyFill="1" applyAlignment="1">
      <alignment horizontal="center" vertical="center"/>
    </xf>
    <xf numFmtId="0" fontId="8" fillId="3" borderId="0" xfId="0" applyFont="1" applyFill="1" applyAlignment="1">
      <alignment vertical="center"/>
    </xf>
    <xf numFmtId="0" fontId="12" fillId="3" borderId="0" xfId="0" applyFont="1" applyFill="1" applyAlignment="1">
      <alignment vertical="center"/>
    </xf>
    <xf numFmtId="0" fontId="3" fillId="2" borderId="0" xfId="0" applyFont="1" applyFill="1" applyBorder="1" applyAlignment="1">
      <alignment horizontal="center" vertical="center"/>
    </xf>
    <xf numFmtId="0" fontId="59" fillId="3" borderId="0" xfId="0" applyFont="1" applyFill="1" applyAlignment="1">
      <alignment vertical="center"/>
    </xf>
    <xf numFmtId="0" fontId="57" fillId="2" borderId="2" xfId="0" applyFont="1" applyFill="1" applyBorder="1" applyAlignment="1">
      <alignment horizontal="center" vertical="center" wrapText="1"/>
    </xf>
    <xf numFmtId="0" fontId="57" fillId="2" borderId="5" xfId="0" applyFont="1" applyFill="1" applyBorder="1" applyAlignment="1">
      <alignment horizontal="center" vertical="center" wrapText="1"/>
    </xf>
    <xf numFmtId="0" fontId="57" fillId="3" borderId="0" xfId="0" applyFont="1" applyFill="1" applyAlignment="1">
      <alignment vertical="center"/>
    </xf>
    <xf numFmtId="1" fontId="59" fillId="0" borderId="2" xfId="0" applyNumberFormat="1" applyFont="1" applyBorder="1" applyAlignment="1">
      <alignment horizontal="center" vertical="center"/>
    </xf>
    <xf numFmtId="0" fontId="59" fillId="2" borderId="5" xfId="0" applyFont="1" applyFill="1" applyBorder="1" applyAlignment="1">
      <alignment horizontal="center" vertical="center"/>
    </xf>
    <xf numFmtId="165" fontId="59" fillId="2" borderId="2" xfId="0" applyNumberFormat="1" applyFont="1" applyFill="1" applyBorder="1" applyAlignment="1">
      <alignment horizontal="center" vertical="center"/>
    </xf>
    <xf numFmtId="2" fontId="59" fillId="2" borderId="2" xfId="0" applyNumberFormat="1" applyFont="1" applyFill="1" applyBorder="1" applyAlignment="1">
      <alignment horizontal="center" vertical="center"/>
    </xf>
    <xf numFmtId="1" fontId="59" fillId="2" borderId="2" xfId="0" applyNumberFormat="1" applyFont="1" applyFill="1" applyBorder="1" applyAlignment="1">
      <alignment horizontal="center" vertical="center"/>
    </xf>
    <xf numFmtId="1" fontId="57" fillId="4" borderId="2" xfId="0" applyNumberFormat="1" applyFont="1" applyFill="1" applyBorder="1" applyAlignment="1">
      <alignment horizontal="center" vertical="center"/>
    </xf>
    <xf numFmtId="0" fontId="57" fillId="2" borderId="0" xfId="0" applyFont="1" applyFill="1" applyBorder="1" applyAlignment="1">
      <alignment horizontal="left" vertical="center"/>
    </xf>
    <xf numFmtId="0" fontId="57" fillId="2" borderId="0" xfId="0" applyFont="1" applyFill="1" applyBorder="1" applyAlignment="1">
      <alignment vertical="center"/>
    </xf>
    <xf numFmtId="0" fontId="57" fillId="2" borderId="0" xfId="0" applyFont="1" applyFill="1" applyBorder="1" applyAlignment="1">
      <alignment horizontal="center" vertical="center"/>
    </xf>
    <xf numFmtId="0" fontId="59" fillId="2" borderId="0" xfId="0" applyFont="1" applyFill="1" applyBorder="1" applyAlignment="1">
      <alignment horizontal="center" vertical="center"/>
    </xf>
    <xf numFmtId="0" fontId="59" fillId="2" borderId="0" xfId="0" applyFont="1" applyFill="1" applyAlignment="1">
      <alignment horizontal="center" vertical="center"/>
    </xf>
    <xf numFmtId="0" fontId="57" fillId="2" borderId="0" xfId="0" applyFont="1" applyFill="1" applyAlignment="1">
      <alignment vertical="center"/>
    </xf>
    <xf numFmtId="0" fontId="57" fillId="2" borderId="0" xfId="0" applyFont="1" applyFill="1" applyAlignment="1">
      <alignment horizontal="center" vertical="center"/>
    </xf>
    <xf numFmtId="0" fontId="59" fillId="2" borderId="0" xfId="0" applyFont="1" applyFill="1" applyAlignment="1">
      <alignment vertical="center"/>
    </xf>
    <xf numFmtId="0" fontId="8" fillId="3" borderId="0" xfId="0" applyFont="1" applyFill="1" applyAlignment="1">
      <alignment horizontal="center" vertical="center"/>
    </xf>
    <xf numFmtId="0" fontId="33" fillId="2" borderId="2" xfId="0" applyFont="1" applyFill="1" applyBorder="1" applyAlignment="1">
      <alignment horizontal="center" vertical="top" wrapText="1"/>
    </xf>
    <xf numFmtId="0" fontId="33" fillId="2" borderId="5" xfId="0" applyFont="1" applyFill="1" applyBorder="1" applyAlignment="1">
      <alignment horizontal="center" vertical="top" wrapText="1"/>
    </xf>
    <xf numFmtId="0" fontId="3" fillId="3" borderId="0" xfId="0" applyFont="1" applyFill="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8" fillId="2" borderId="0" xfId="0" applyFont="1" applyFill="1" applyBorder="1" applyAlignment="1">
      <alignment vertical="center"/>
    </xf>
    <xf numFmtId="0" fontId="3" fillId="2" borderId="0" xfId="0" applyFont="1" applyFill="1" applyAlignment="1">
      <alignment vertical="center"/>
    </xf>
    <xf numFmtId="0" fontId="88" fillId="0" borderId="2" xfId="1" applyFont="1" applyFill="1" applyBorder="1" applyAlignment="1">
      <alignment horizontal="center"/>
    </xf>
    <xf numFmtId="0" fontId="100" fillId="4" borderId="2" xfId="1" applyFont="1" applyFill="1" applyBorder="1" applyAlignment="1">
      <alignment horizontal="center" vertical="top" wrapText="1"/>
    </xf>
    <xf numFmtId="0" fontId="100" fillId="0" borderId="0" xfId="1" applyFont="1"/>
    <xf numFmtId="0" fontId="100" fillId="0" borderId="0" xfId="1" applyFont="1" applyAlignment="1">
      <alignment horizontal="center"/>
    </xf>
    <xf numFmtId="0" fontId="23" fillId="0" borderId="0" xfId="1" applyFont="1" applyAlignment="1">
      <alignment vertical="center"/>
    </xf>
    <xf numFmtId="0" fontId="35" fillId="0" borderId="0" xfId="1" applyAlignment="1">
      <alignment vertical="center"/>
    </xf>
    <xf numFmtId="0" fontId="22" fillId="0" borderId="0" xfId="1" applyFont="1" applyAlignment="1">
      <alignment vertical="center"/>
    </xf>
    <xf numFmtId="0" fontId="101" fillId="0" borderId="0" xfId="1" applyFont="1" applyAlignment="1">
      <alignment vertical="center" wrapText="1"/>
    </xf>
    <xf numFmtId="0" fontId="101" fillId="0" borderId="0" xfId="1" applyFont="1" applyAlignment="1">
      <alignment horizontal="center" vertical="center" wrapText="1"/>
    </xf>
    <xf numFmtId="0" fontId="24" fillId="0" borderId="0" xfId="1" applyFont="1" applyAlignment="1">
      <alignment horizontal="center" vertical="center"/>
    </xf>
    <xf numFmtId="0" fontId="47" fillId="0" borderId="0" xfId="1" applyFont="1" applyAlignment="1">
      <alignment vertical="center"/>
    </xf>
    <xf numFmtId="0" fontId="47" fillId="0" borderId="0" xfId="1" applyFont="1" applyBorder="1" applyAlignment="1">
      <alignment vertical="center"/>
    </xf>
    <xf numFmtId="0" fontId="47" fillId="0" borderId="2" xfId="1" applyFont="1" applyBorder="1" applyAlignment="1">
      <alignment vertical="center"/>
    </xf>
    <xf numFmtId="0" fontId="42" fillId="0" borderId="0" xfId="1" applyFont="1" applyBorder="1" applyAlignment="1">
      <alignment vertical="center"/>
    </xf>
    <xf numFmtId="0" fontId="114" fillId="0" borderId="2" xfId="1" applyFont="1" applyBorder="1" applyAlignment="1">
      <alignment horizontal="center" vertical="center" wrapText="1"/>
    </xf>
    <xf numFmtId="0" fontId="86" fillId="4" borderId="2" xfId="1" applyFont="1" applyFill="1" applyBorder="1" applyAlignment="1">
      <alignment horizontal="center" vertical="center"/>
    </xf>
    <xf numFmtId="0" fontId="115" fillId="0" borderId="2" xfId="1" applyFont="1" applyBorder="1" applyAlignment="1">
      <alignment horizontal="center" vertical="center" wrapText="1"/>
    </xf>
    <xf numFmtId="0" fontId="115" fillId="0" borderId="0" xfId="1" applyFont="1" applyAlignment="1">
      <alignment horizontal="center" vertical="center" wrapText="1"/>
    </xf>
    <xf numFmtId="0" fontId="115" fillId="0" borderId="3" xfId="1" applyFont="1" applyBorder="1" applyAlignment="1">
      <alignment horizontal="center" vertical="center" wrapText="1"/>
    </xf>
    <xf numFmtId="0" fontId="89" fillId="0" borderId="0" xfId="1" applyFont="1" applyAlignment="1">
      <alignment vertical="center"/>
    </xf>
    <xf numFmtId="0" fontId="66" fillId="0" borderId="2" xfId="0" applyFont="1" applyBorder="1" applyAlignment="1">
      <alignment vertical="center" wrapText="1"/>
    </xf>
    <xf numFmtId="0" fontId="66" fillId="0" borderId="2" xfId="0" quotePrefix="1" applyFont="1" applyBorder="1" applyAlignment="1">
      <alignment horizontal="center" vertical="center" wrapText="1"/>
    </xf>
    <xf numFmtId="0" fontId="102" fillId="0" borderId="0" xfId="1" applyFont="1" applyAlignment="1">
      <alignment vertical="center"/>
    </xf>
    <xf numFmtId="0" fontId="102" fillId="0" borderId="0" xfId="1" applyFont="1" applyAlignment="1">
      <alignment horizontal="center" vertical="center"/>
    </xf>
    <xf numFmtId="0" fontId="104" fillId="0" borderId="2" xfId="0" applyFont="1" applyBorder="1" applyAlignment="1">
      <alignment horizontal="center" vertical="center" wrapText="1"/>
    </xf>
    <xf numFmtId="0" fontId="116" fillId="0" borderId="3" xfId="1" applyFont="1" applyBorder="1" applyAlignment="1">
      <alignment horizontal="center" vertical="center" wrapText="1"/>
    </xf>
    <xf numFmtId="0" fontId="116" fillId="0" borderId="2" xfId="1" applyFont="1" applyBorder="1" applyAlignment="1">
      <alignment horizontal="center" vertical="center" wrapText="1"/>
    </xf>
    <xf numFmtId="0" fontId="103" fillId="0" borderId="0" xfId="1" applyFont="1" applyAlignment="1">
      <alignment horizontal="center" vertical="center"/>
    </xf>
    <xf numFmtId="0" fontId="61" fillId="0" borderId="2" xfId="1" applyFont="1" applyBorder="1" applyAlignment="1">
      <alignment horizontal="center" vertical="center"/>
    </xf>
    <xf numFmtId="0" fontId="118" fillId="0" borderId="1" xfId="1" applyFont="1" applyBorder="1" applyAlignment="1">
      <alignment horizontal="center"/>
    </xf>
    <xf numFmtId="0" fontId="118" fillId="0" borderId="10" xfId="1" applyFont="1" applyBorder="1" applyAlignment="1">
      <alignment horizontal="center" wrapText="1"/>
    </xf>
    <xf numFmtId="0" fontId="100" fillId="4" borderId="2" xfId="1" applyFont="1" applyFill="1" applyBorder="1" applyAlignment="1">
      <alignment horizontal="center"/>
    </xf>
    <xf numFmtId="2" fontId="57" fillId="0" borderId="2" xfId="4" applyNumberFormat="1" applyFont="1" applyBorder="1" applyAlignment="1">
      <alignment horizontal="center" vertical="center" wrapText="1"/>
    </xf>
    <xf numFmtId="2" fontId="59" fillId="0" borderId="2" xfId="4" quotePrefix="1" applyNumberFormat="1" applyFont="1" applyBorder="1" applyAlignment="1">
      <alignment horizontal="center" vertical="center" wrapText="1"/>
    </xf>
    <xf numFmtId="0" fontId="8" fillId="0" borderId="0" xfId="0" applyFont="1" applyFill="1"/>
    <xf numFmtId="2" fontId="59" fillId="0" borderId="2" xfId="0" applyNumberFormat="1" applyFont="1" applyBorder="1" applyAlignment="1">
      <alignment horizontal="center" vertical="center" wrapText="1"/>
    </xf>
    <xf numFmtId="164" fontId="61" fillId="0" borderId="0" xfId="0" applyNumberFormat="1" applyFont="1" applyBorder="1" applyAlignment="1">
      <alignment horizontal="center" vertical="center" wrapText="1"/>
    </xf>
    <xf numFmtId="165" fontId="8" fillId="0" borderId="0" xfId="0" applyNumberFormat="1" applyFont="1" applyBorder="1"/>
    <xf numFmtId="2" fontId="61" fillId="0" borderId="0" xfId="0" applyNumberFormat="1" applyFont="1" applyFill="1" applyBorder="1" applyAlignment="1">
      <alignment horizontal="center" vertical="center" wrapText="1"/>
    </xf>
    <xf numFmtId="165" fontId="8" fillId="0" borderId="0" xfId="0" applyNumberFormat="1" applyFont="1" applyFill="1" applyBorder="1"/>
    <xf numFmtId="2" fontId="61" fillId="0" borderId="0" xfId="0" applyNumberFormat="1" applyFont="1" applyBorder="1" applyAlignment="1">
      <alignment horizontal="center" vertical="center" wrapText="1"/>
    </xf>
    <xf numFmtId="1" fontId="59" fillId="0" borderId="5" xfId="0" applyNumberFormat="1" applyFont="1" applyFill="1" applyBorder="1" applyAlignment="1">
      <alignment horizontal="center"/>
    </xf>
    <xf numFmtId="164" fontId="55" fillId="0" borderId="2" xfId="0" applyNumberFormat="1" applyFont="1" applyFill="1" applyBorder="1" applyAlignment="1">
      <alignment horizontal="center" vertical="center"/>
    </xf>
    <xf numFmtId="164" fontId="81" fillId="0" borderId="2" xfId="0" applyNumberFormat="1" applyFont="1" applyFill="1" applyBorder="1" applyAlignment="1">
      <alignment horizontal="center" vertical="center"/>
    </xf>
    <xf numFmtId="164" fontId="57" fillId="4" borderId="2" xfId="0" applyNumberFormat="1" applyFont="1" applyFill="1" applyBorder="1" applyAlignment="1">
      <alignment horizontal="center" vertical="center" wrapText="1"/>
    </xf>
    <xf numFmtId="1" fontId="57" fillId="4" borderId="2" xfId="0" applyNumberFormat="1" applyFont="1" applyFill="1" applyBorder="1" applyAlignment="1">
      <alignment horizontal="center" vertical="center" wrapText="1"/>
    </xf>
    <xf numFmtId="2" fontId="59" fillId="0" borderId="0" xfId="0" applyNumberFormat="1" applyFont="1" applyAlignment="1">
      <alignment vertical="center"/>
    </xf>
    <xf numFmtId="0" fontId="3" fillId="0" borderId="0" xfId="1" applyFont="1" applyAlignment="1">
      <alignment horizontal="center" vertical="center"/>
    </xf>
    <xf numFmtId="0" fontId="17" fillId="0" borderId="0" xfId="1" applyFont="1" applyAlignment="1">
      <alignment horizontal="center" vertical="center"/>
    </xf>
    <xf numFmtId="1" fontId="59" fillId="0" borderId="6" xfId="0" applyNumberFormat="1" applyFont="1" applyBorder="1" applyAlignment="1">
      <alignment horizontal="center"/>
    </xf>
    <xf numFmtId="0" fontId="92" fillId="0" borderId="7" xfId="0" applyFont="1" applyBorder="1" applyAlignment="1">
      <alignment horizontal="center" vertical="center" wrapText="1"/>
    </xf>
    <xf numFmtId="0" fontId="34" fillId="0" borderId="0" xfId="0" applyFont="1" applyAlignment="1">
      <alignment horizontal="center" wrapText="1"/>
    </xf>
    <xf numFmtId="0" fontId="3" fillId="0" borderId="0" xfId="0" applyFont="1" applyAlignment="1">
      <alignment horizontal="center" vertical="center" wrapText="1"/>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2" fontId="8" fillId="0" borderId="5" xfId="0" applyNumberFormat="1" applyFont="1" applyBorder="1" applyAlignment="1">
      <alignment horizontal="center" vertical="center"/>
    </xf>
    <xf numFmtId="2" fontId="8" fillId="0" borderId="6" xfId="0" applyNumberFormat="1" applyFont="1" applyBorder="1" applyAlignment="1">
      <alignment horizontal="center" vertical="center"/>
    </xf>
    <xf numFmtId="0" fontId="8" fillId="0" borderId="0" xfId="0" applyFont="1" applyBorder="1" applyAlignment="1">
      <alignment horizontal="center" vertical="center"/>
    </xf>
    <xf numFmtId="0" fontId="3" fillId="0" borderId="2" xfId="0" applyFont="1" applyBorder="1" applyAlignment="1">
      <alignment horizontal="center" vertical="center"/>
    </xf>
    <xf numFmtId="0" fontId="8" fillId="0" borderId="0" xfId="0" applyFont="1" applyBorder="1" applyAlignment="1">
      <alignment horizontal="left" vertical="center"/>
    </xf>
    <xf numFmtId="0" fontId="8" fillId="0" borderId="2" xfId="0" quotePrefix="1" applyFont="1" applyBorder="1" applyAlignment="1">
      <alignment horizontal="center" vertical="center"/>
    </xf>
    <xf numFmtId="2" fontId="8" fillId="0" borderId="2" xfId="0" applyNumberFormat="1" applyFont="1" applyBorder="1" applyAlignment="1">
      <alignment horizontal="center" vertical="center"/>
    </xf>
    <xf numFmtId="0" fontId="3" fillId="0" borderId="2" xfId="0" applyFont="1" applyBorder="1" applyAlignment="1">
      <alignment horizontal="left" vertical="center"/>
    </xf>
    <xf numFmtId="0" fontId="3" fillId="0" borderId="2" xfId="0" applyFont="1" applyBorder="1" applyAlignment="1">
      <alignment horizontal="center" vertical="center" wrapText="1"/>
    </xf>
    <xf numFmtId="2" fontId="3" fillId="0" borderId="2" xfId="0" applyNumberFormat="1" applyFont="1" applyBorder="1" applyAlignment="1">
      <alignment horizontal="center"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left" vertical="center" wrapText="1"/>
    </xf>
    <xf numFmtId="0" fontId="17" fillId="0" borderId="5" xfId="0" quotePrefix="1" applyFont="1" applyBorder="1" applyAlignment="1">
      <alignment horizontal="center" vertical="center" wrapText="1"/>
    </xf>
    <xf numFmtId="0" fontId="17" fillId="0" borderId="6" xfId="0" quotePrefix="1" applyFont="1" applyBorder="1" applyAlignment="1">
      <alignment horizontal="center" vertical="center" wrapText="1"/>
    </xf>
    <xf numFmtId="0" fontId="17" fillId="0" borderId="2" xfId="0" quotePrefix="1" applyFont="1" applyBorder="1" applyAlignment="1">
      <alignment horizontal="center" vertical="center" wrapText="1"/>
    </xf>
    <xf numFmtId="0" fontId="17" fillId="0" borderId="9" xfId="0" quotePrefix="1" applyFont="1" applyBorder="1" applyAlignment="1">
      <alignment horizontal="center" vertical="center" wrapText="1"/>
    </xf>
    <xf numFmtId="0" fontId="3" fillId="0" borderId="0" xfId="0" applyFont="1" applyBorder="1" applyAlignment="1">
      <alignment horizontal="left" vertical="center" wrapText="1"/>
    </xf>
    <xf numFmtId="0" fontId="33" fillId="0" borderId="2" xfId="0" applyFont="1" applyBorder="1" applyAlignment="1">
      <alignment horizontal="center" vertical="center"/>
    </xf>
    <xf numFmtId="0" fontId="33" fillId="0" borderId="2" xfId="0" applyFont="1" applyBorder="1" applyAlignment="1">
      <alignment horizontal="center"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0" fontId="66" fillId="0" borderId="2" xfId="0" applyFont="1" applyBorder="1" applyAlignment="1">
      <alignment horizontal="center" vertical="center"/>
    </xf>
    <xf numFmtId="0" fontId="14" fillId="0" borderId="0" xfId="0" applyFont="1" applyAlignment="1">
      <alignment horizontal="right" vertical="center"/>
    </xf>
    <xf numFmtId="0" fontId="7" fillId="0" borderId="0" xfId="0" applyFont="1" applyAlignment="1">
      <alignment horizontal="center" vertical="center"/>
    </xf>
    <xf numFmtId="0" fontId="11"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2" xfId="0" applyFont="1" applyFill="1" applyBorder="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6" fillId="0" borderId="5" xfId="2" applyFont="1" applyBorder="1" applyAlignment="1">
      <alignment horizontal="center" vertical="center" wrapText="1"/>
    </xf>
    <xf numFmtId="0" fontId="6" fillId="0" borderId="9" xfId="2" applyFont="1" applyBorder="1" applyAlignment="1">
      <alignment horizontal="center" vertical="center" wrapText="1"/>
    </xf>
    <xf numFmtId="0" fontId="6" fillId="0" borderId="6" xfId="2" applyFont="1" applyBorder="1" applyAlignment="1">
      <alignment horizontal="center" vertical="center" wrapText="1"/>
    </xf>
    <xf numFmtId="0" fontId="57" fillId="0" borderId="5" xfId="2" applyFont="1" applyBorder="1" applyAlignment="1">
      <alignment horizontal="center" vertical="center"/>
    </xf>
    <xf numFmtId="0" fontId="57" fillId="0" borderId="6" xfId="2" applyFont="1" applyBorder="1" applyAlignment="1">
      <alignment horizontal="center" vertical="center"/>
    </xf>
    <xf numFmtId="0" fontId="3" fillId="0" borderId="7" xfId="0" applyFont="1" applyBorder="1" applyAlignment="1">
      <alignment horizontal="left" vertical="center"/>
    </xf>
    <xf numFmtId="0" fontId="57" fillId="0" borderId="5" xfId="2" applyFont="1" applyFill="1" applyBorder="1" applyAlignment="1">
      <alignment horizontal="center" vertical="center" wrapText="1"/>
    </xf>
    <xf numFmtId="0" fontId="57" fillId="0" borderId="6" xfId="2" applyFont="1" applyFill="1" applyBorder="1" applyAlignment="1">
      <alignment horizontal="center" vertical="center" wrapText="1"/>
    </xf>
    <xf numFmtId="0" fontId="57" fillId="0" borderId="1" xfId="0" applyFont="1" applyBorder="1" applyAlignment="1">
      <alignment vertical="center"/>
    </xf>
    <xf numFmtId="0" fontId="57" fillId="0" borderId="3" xfId="0" applyFont="1" applyBorder="1" applyAlignment="1">
      <alignment vertical="center"/>
    </xf>
    <xf numFmtId="0" fontId="57" fillId="0" borderId="12" xfId="0" applyFont="1" applyBorder="1" applyAlignment="1">
      <alignment horizontal="center" vertical="center"/>
    </xf>
    <xf numFmtId="0" fontId="57" fillId="0" borderId="13" xfId="0" applyFont="1" applyBorder="1" applyAlignment="1">
      <alignment horizontal="center" vertical="center"/>
    </xf>
    <xf numFmtId="0" fontId="57" fillId="0" borderId="14" xfId="0" applyFont="1" applyBorder="1" applyAlignment="1">
      <alignment horizontal="center" vertical="center"/>
    </xf>
    <xf numFmtId="0" fontId="57" fillId="0" borderId="8" xfId="0" applyFont="1" applyBorder="1" applyAlignment="1">
      <alignment horizontal="center" vertical="center"/>
    </xf>
    <xf numFmtId="0" fontId="57" fillId="0" borderId="7" xfId="0" applyFont="1" applyBorder="1" applyAlignment="1">
      <alignment horizontal="center" vertical="center"/>
    </xf>
    <xf numFmtId="0" fontId="57" fillId="0" borderId="15" xfId="0" applyFont="1" applyBorder="1" applyAlignment="1">
      <alignment horizontal="center" vertical="center"/>
    </xf>
    <xf numFmtId="0" fontId="57" fillId="0" borderId="5" xfId="0" applyFont="1" applyBorder="1" applyAlignment="1">
      <alignment horizontal="center" vertical="center"/>
    </xf>
    <xf numFmtId="0" fontId="57" fillId="0" borderId="9" xfId="0" applyFont="1" applyBorder="1" applyAlignment="1">
      <alignment horizontal="center" vertical="center"/>
    </xf>
    <xf numFmtId="0" fontId="57" fillId="0" borderId="6" xfId="0" applyFont="1" applyBorder="1" applyAlignment="1">
      <alignment horizontal="center" vertical="center"/>
    </xf>
    <xf numFmtId="0" fontId="57" fillId="0" borderId="2" xfId="0" applyFont="1" applyBorder="1" applyAlignment="1">
      <alignment horizontal="center" vertical="center"/>
    </xf>
    <xf numFmtId="0" fontId="37" fillId="0" borderId="7" xfId="0" applyFont="1" applyBorder="1" applyAlignment="1">
      <alignment horizontal="center" vertical="center"/>
    </xf>
    <xf numFmtId="0" fontId="57" fillId="0" borderId="12"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7" xfId="0" applyFont="1" applyBorder="1" applyAlignment="1">
      <alignment horizontal="center" vertical="center" wrapText="1"/>
    </xf>
    <xf numFmtId="0" fontId="7" fillId="0" borderId="5" xfId="2" applyFont="1" applyBorder="1" applyAlignment="1">
      <alignment horizontal="center" vertical="center" wrapText="1"/>
    </xf>
    <xf numFmtId="0" fontId="7" fillId="0" borderId="9" xfId="2" applyFont="1" applyBorder="1" applyAlignment="1">
      <alignment horizontal="center" vertical="center" wrapText="1"/>
    </xf>
    <xf numFmtId="0" fontId="7" fillId="0" borderId="6" xfId="2" applyFont="1" applyBorder="1" applyAlignment="1">
      <alignment horizontal="center" vertical="center" wrapText="1"/>
    </xf>
    <xf numFmtId="0" fontId="57" fillId="0" borderId="1"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2" xfId="4" applyFont="1" applyBorder="1" applyAlignment="1">
      <alignment horizontal="center" vertical="center" wrapText="1"/>
    </xf>
    <xf numFmtId="0" fontId="57" fillId="0" borderId="1" xfId="4" applyFont="1" applyBorder="1" applyAlignment="1">
      <alignment horizontal="center" vertical="center" wrapText="1"/>
    </xf>
    <xf numFmtId="0" fontId="57" fillId="0" borderId="10" xfId="4" applyFont="1" applyBorder="1" applyAlignment="1">
      <alignment horizontal="center" vertical="center" wrapText="1"/>
    </xf>
    <xf numFmtId="0" fontId="57" fillId="0" borderId="3" xfId="4" applyFont="1" applyBorder="1" applyAlignment="1">
      <alignment horizontal="center" vertical="center" wrapText="1"/>
    </xf>
    <xf numFmtId="0" fontId="57" fillId="0" borderId="12" xfId="4" applyFont="1" applyBorder="1" applyAlignment="1">
      <alignment horizontal="center" vertical="center" wrapText="1"/>
    </xf>
    <xf numFmtId="0" fontId="57" fillId="0" borderId="13" xfId="4" applyFont="1" applyBorder="1" applyAlignment="1">
      <alignment horizontal="center" vertical="center" wrapText="1"/>
    </xf>
    <xf numFmtId="0" fontId="57" fillId="0" borderId="14" xfId="4" applyFont="1" applyBorder="1" applyAlignment="1">
      <alignment horizontal="center" vertical="center" wrapText="1"/>
    </xf>
    <xf numFmtId="0" fontId="57" fillId="0" borderId="8" xfId="4" applyFont="1" applyBorder="1" applyAlignment="1">
      <alignment horizontal="center" vertical="center" wrapText="1"/>
    </xf>
    <xf numFmtId="0" fontId="57" fillId="0" borderId="7" xfId="4" applyFont="1" applyBorder="1" applyAlignment="1">
      <alignment horizontal="center" vertical="center" wrapText="1"/>
    </xf>
    <xf numFmtId="0" fontId="57" fillId="0" borderId="15" xfId="4" applyFont="1" applyBorder="1" applyAlignment="1">
      <alignment horizontal="center" vertical="center" wrapText="1"/>
    </xf>
    <xf numFmtId="0" fontId="7" fillId="0" borderId="5" xfId="4" applyFont="1" applyBorder="1" applyAlignment="1">
      <alignment horizontal="center" vertical="center" wrapText="1"/>
    </xf>
    <xf numFmtId="0" fontId="7" fillId="0" borderId="9" xfId="4" applyFont="1" applyBorder="1" applyAlignment="1">
      <alignment horizontal="center" vertical="center" wrapText="1"/>
    </xf>
    <xf numFmtId="0" fontId="7" fillId="0" borderId="6" xfId="4" applyFont="1" applyBorder="1" applyAlignment="1">
      <alignment horizontal="center" vertical="center" wrapText="1"/>
    </xf>
    <xf numFmtId="0" fontId="13" fillId="0" borderId="0" xfId="4" applyFont="1" applyAlignment="1">
      <alignment horizontal="left" vertical="center"/>
    </xf>
    <xf numFmtId="0" fontId="6" fillId="0" borderId="0" xfId="2" applyFont="1" applyAlignment="1">
      <alignment horizontal="center" vertical="center"/>
    </xf>
    <xf numFmtId="0" fontId="70" fillId="0" borderId="0" xfId="2" applyFont="1" applyAlignment="1">
      <alignment horizontal="center" vertical="center"/>
    </xf>
    <xf numFmtId="0" fontId="71" fillId="0" borderId="0" xfId="2" applyFont="1" applyAlignment="1">
      <alignment horizontal="center" vertical="center"/>
    </xf>
    <xf numFmtId="0" fontId="4" fillId="0" borderId="0" xfId="4" applyFont="1" applyAlignment="1">
      <alignment horizontal="center"/>
    </xf>
    <xf numFmtId="0" fontId="11" fillId="0" borderId="0" xfId="2" applyFont="1" applyAlignment="1">
      <alignment horizontal="center" vertical="center"/>
    </xf>
    <xf numFmtId="0" fontId="17" fillId="0" borderId="7" xfId="4" applyFont="1" applyBorder="1" applyAlignment="1">
      <alignment horizontal="center" vertical="center"/>
    </xf>
    <xf numFmtId="0" fontId="3" fillId="0" borderId="7" xfId="4" applyFont="1" applyBorder="1" applyAlignment="1">
      <alignment horizontal="left" vertical="center"/>
    </xf>
    <xf numFmtId="0" fontId="25" fillId="0" borderId="0" xfId="0" applyFont="1" applyAlignment="1">
      <alignment horizontal="center"/>
    </xf>
    <xf numFmtId="0" fontId="26" fillId="0" borderId="0" xfId="0" applyFont="1" applyAlignment="1">
      <alignment horizontal="center"/>
    </xf>
    <xf numFmtId="0" fontId="25" fillId="0" borderId="0" xfId="0" applyFont="1" applyAlignment="1">
      <alignment horizontal="center" wrapText="1"/>
    </xf>
    <xf numFmtId="0" fontId="17" fillId="0" borderId="7" xfId="0" applyFont="1" applyBorder="1" applyAlignment="1">
      <alignment horizontal="center"/>
    </xf>
    <xf numFmtId="0" fontId="28" fillId="0" borderId="7" xfId="0" applyFont="1" applyBorder="1" applyAlignment="1">
      <alignment horizontal="left"/>
    </xf>
    <xf numFmtId="0" fontId="3" fillId="0" borderId="0" xfId="0" applyFont="1" applyAlignment="1">
      <alignment horizontal="center" vertical="top" wrapText="1"/>
    </xf>
    <xf numFmtId="0" fontId="3" fillId="0" borderId="0" xfId="0" applyFont="1" applyAlignment="1">
      <alignment horizontal="center"/>
    </xf>
    <xf numFmtId="0" fontId="3" fillId="4" borderId="2" xfId="0" applyFont="1" applyFill="1" applyBorder="1" applyAlignment="1">
      <alignment horizontal="center" vertical="center"/>
    </xf>
    <xf numFmtId="0" fontId="36" fillId="0" borderId="13" xfId="0" applyFont="1" applyBorder="1" applyAlignment="1">
      <alignment horizontal="left" vertical="center"/>
    </xf>
    <xf numFmtId="0" fontId="65" fillId="0" borderId="1" xfId="0" applyFont="1" applyBorder="1" applyAlignment="1">
      <alignment horizontal="center" vertical="center" wrapText="1"/>
    </xf>
    <xf numFmtId="0" fontId="65" fillId="0" borderId="10" xfId="0" quotePrefix="1" applyFont="1" applyBorder="1" applyAlignment="1">
      <alignment horizontal="center" vertical="center" wrapText="1"/>
    </xf>
    <xf numFmtId="0" fontId="65" fillId="0" borderId="3" xfId="0" quotePrefix="1" applyFont="1" applyBorder="1" applyAlignment="1">
      <alignment horizontal="center" vertical="center" wrapText="1"/>
    </xf>
    <xf numFmtId="0" fontId="0" fillId="0" borderId="0" xfId="0" applyAlignment="1">
      <alignment horizontal="center"/>
    </xf>
    <xf numFmtId="0" fontId="57" fillId="0" borderId="9" xfId="0" applyFont="1" applyBorder="1" applyAlignment="1">
      <alignment horizontal="center"/>
    </xf>
    <xf numFmtId="0" fontId="57" fillId="0" borderId="2" xfId="0" applyFont="1" applyBorder="1" applyAlignment="1">
      <alignment horizontal="center"/>
    </xf>
    <xf numFmtId="0" fontId="57" fillId="0" borderId="5" xfId="0" applyFont="1" applyBorder="1" applyAlignment="1">
      <alignment horizontal="center"/>
    </xf>
    <xf numFmtId="0" fontId="57" fillId="0" borderId="4" xfId="0" applyFont="1" applyBorder="1" applyAlignment="1">
      <alignment horizontal="center"/>
    </xf>
    <xf numFmtId="0" fontId="57" fillId="0" borderId="2" xfId="0" applyFont="1" applyBorder="1" applyAlignment="1">
      <alignment horizontal="center" vertical="top" wrapText="1"/>
    </xf>
    <xf numFmtId="0" fontId="57" fillId="0" borderId="0" xfId="0" applyFont="1" applyAlignment="1">
      <alignment horizontal="center" vertical="top" wrapText="1"/>
    </xf>
    <xf numFmtId="0" fontId="57" fillId="0" borderId="0" xfId="0" applyFont="1" applyAlignment="1">
      <alignment horizontal="center"/>
    </xf>
    <xf numFmtId="0" fontId="57" fillId="4" borderId="2" xfId="0" applyFont="1" applyFill="1" applyBorder="1" applyAlignment="1">
      <alignment horizontal="center"/>
    </xf>
    <xf numFmtId="0" fontId="59" fillId="0" borderId="1" xfId="0" applyFont="1" applyBorder="1" applyAlignment="1">
      <alignment horizontal="center" vertical="center"/>
    </xf>
    <xf numFmtId="0" fontId="59" fillId="0" borderId="10" xfId="0" applyFont="1" applyBorder="1" applyAlignment="1">
      <alignment horizontal="center" vertical="center"/>
    </xf>
    <xf numFmtId="0" fontId="59" fillId="0" borderId="3" xfId="0" applyFont="1" applyBorder="1" applyAlignment="1">
      <alignment horizontal="center" vertical="center"/>
    </xf>
    <xf numFmtId="0" fontId="17" fillId="0" borderId="0" xfId="0" applyFont="1" applyBorder="1" applyAlignment="1">
      <alignment horizontal="center"/>
    </xf>
    <xf numFmtId="0" fontId="57" fillId="0" borderId="1" xfId="0" applyFont="1" applyBorder="1" applyAlignment="1">
      <alignment horizontal="center" vertical="top" wrapText="1"/>
    </xf>
    <xf numFmtId="0" fontId="57" fillId="0" borderId="3" xfId="0" applyFont="1" applyBorder="1" applyAlignment="1">
      <alignment horizontal="center" vertical="top" wrapText="1"/>
    </xf>
    <xf numFmtId="0" fontId="11"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0" fontId="3" fillId="0" borderId="0" xfId="0" applyFont="1" applyAlignment="1">
      <alignment horizontal="left"/>
    </xf>
    <xf numFmtId="0" fontId="0" fillId="0" borderId="0" xfId="0" applyAlignment="1">
      <alignment horizontal="center" vertical="center"/>
    </xf>
    <xf numFmtId="0" fontId="57" fillId="0" borderId="2" xfId="0" applyFont="1" applyBorder="1" applyAlignment="1">
      <alignment horizontal="center" vertical="center" wrapText="1"/>
    </xf>
    <xf numFmtId="0" fontId="57" fillId="0" borderId="0" xfId="0" applyFont="1" applyAlignment="1">
      <alignment horizontal="center" vertical="center" wrapText="1"/>
    </xf>
    <xf numFmtId="0" fontId="57" fillId="4" borderId="2" xfId="0" applyFont="1" applyFill="1" applyBorder="1" applyAlignment="1">
      <alignment horizontal="center" vertical="center"/>
    </xf>
    <xf numFmtId="0" fontId="93" fillId="0" borderId="1" xfId="0" applyFont="1" applyBorder="1" applyAlignment="1">
      <alignment horizontal="center" vertical="center"/>
    </xf>
    <xf numFmtId="0" fontId="93" fillId="0" borderId="10" xfId="0" applyFont="1" applyBorder="1" applyAlignment="1">
      <alignment horizontal="center" vertical="center"/>
    </xf>
    <xf numFmtId="0" fontId="93" fillId="0" borderId="3" xfId="0" applyFont="1" applyBorder="1" applyAlignment="1">
      <alignment horizontal="center" vertical="center"/>
    </xf>
    <xf numFmtId="0" fontId="59" fillId="0" borderId="0" xfId="0" applyFont="1" applyAlignment="1">
      <alignment horizontal="left" vertical="center" wrapText="1"/>
    </xf>
    <xf numFmtId="0" fontId="12" fillId="0" borderId="0" xfId="0" applyFont="1" applyAlignment="1">
      <alignment horizontal="center" vertical="center"/>
    </xf>
    <xf numFmtId="0" fontId="17" fillId="0" borderId="0" xfId="0" applyFont="1" applyBorder="1" applyAlignment="1">
      <alignment horizontal="center" vertical="center"/>
    </xf>
    <xf numFmtId="0" fontId="12" fillId="0" borderId="0" xfId="0" applyFont="1" applyAlignment="1">
      <alignment horizontal="center"/>
    </xf>
    <xf numFmtId="0" fontId="6" fillId="0" borderId="0" xfId="0" applyFont="1" applyAlignment="1">
      <alignment horizontal="center"/>
    </xf>
    <xf numFmtId="0" fontId="3" fillId="0" borderId="7" xfId="0" applyFont="1" applyBorder="1" applyAlignment="1">
      <alignment horizontal="left"/>
    </xf>
    <xf numFmtId="0" fontId="57" fillId="0" borderId="5" xfId="0" applyFont="1" applyBorder="1" applyAlignment="1">
      <alignment horizontal="center" vertical="top" wrapText="1"/>
    </xf>
    <xf numFmtId="0" fontId="57" fillId="0" borderId="9" xfId="0" applyFont="1" applyBorder="1" applyAlignment="1">
      <alignment horizontal="center" vertical="top" wrapText="1"/>
    </xf>
    <xf numFmtId="0" fontId="57" fillId="0" borderId="6" xfId="0" applyFont="1" applyBorder="1" applyAlignment="1">
      <alignment horizontal="center" vertical="top" wrapText="1"/>
    </xf>
    <xf numFmtId="0" fontId="8" fillId="0" borderId="0" xfId="0" applyFont="1" applyAlignment="1">
      <alignment horizontal="center"/>
    </xf>
    <xf numFmtId="0" fontId="57" fillId="0" borderId="2" xfId="0" applyFont="1" applyBorder="1" applyAlignment="1">
      <alignment horizontal="center" vertical="top"/>
    </xf>
    <xf numFmtId="0" fontId="57" fillId="0" borderId="6" xfId="0" applyFont="1" applyBorder="1" applyAlignment="1">
      <alignment horizontal="center" vertical="top"/>
    </xf>
    <xf numFmtId="0" fontId="14" fillId="0" borderId="0" xfId="0" applyFont="1" applyAlignment="1">
      <alignment horizontal="center"/>
    </xf>
    <xf numFmtId="0" fontId="6" fillId="0" borderId="0" xfId="0" applyFont="1" applyAlignment="1">
      <alignment horizontal="center" wrapText="1"/>
    </xf>
    <xf numFmtId="0" fontId="63" fillId="0" borderId="7" xfId="0" applyFont="1" applyBorder="1" applyAlignment="1">
      <alignment horizontal="right"/>
    </xf>
    <xf numFmtId="0" fontId="57" fillId="0" borderId="7" xfId="0" applyFont="1" applyBorder="1" applyAlignment="1">
      <alignment horizontal="left"/>
    </xf>
    <xf numFmtId="0" fontId="3" fillId="0" borderId="0" xfId="0" applyFont="1" applyAlignment="1">
      <alignment horizontal="center" vertical="top"/>
    </xf>
    <xf numFmtId="0" fontId="25" fillId="0" borderId="0" xfId="0" applyFont="1" applyAlignment="1">
      <alignment horizontal="center" vertical="top"/>
    </xf>
    <xf numFmtId="0" fontId="26" fillId="0" borderId="0" xfId="0" applyFont="1" applyAlignment="1">
      <alignment horizontal="center" vertical="top"/>
    </xf>
    <xf numFmtId="0" fontId="25" fillId="0" borderId="0" xfId="0" applyFont="1" applyAlignment="1">
      <alignment horizontal="center" vertical="top" wrapText="1"/>
    </xf>
    <xf numFmtId="0" fontId="3" fillId="4" borderId="2" xfId="0" applyFont="1" applyFill="1" applyBorder="1" applyAlignment="1">
      <alignment horizontal="center" vertical="top"/>
    </xf>
    <xf numFmtId="0" fontId="17" fillId="0" borderId="7" xfId="0" applyFont="1" applyBorder="1" applyAlignment="1">
      <alignment horizontal="center" vertical="top"/>
    </xf>
    <xf numFmtId="0" fontId="28" fillId="0" borderId="7" xfId="0" applyFont="1" applyBorder="1" applyAlignment="1">
      <alignment horizontal="left" vertical="top"/>
    </xf>
    <xf numFmtId="0" fontId="3" fillId="4" borderId="2" xfId="0" applyFont="1" applyFill="1" applyBorder="1" applyAlignment="1">
      <alignment horizontal="center"/>
    </xf>
    <xf numFmtId="0" fontId="8" fillId="0" borderId="0" xfId="0" applyFont="1" applyFill="1"/>
    <xf numFmtId="0" fontId="3" fillId="0" borderId="0" xfId="0" applyFont="1" applyFill="1" applyAlignment="1">
      <alignment horizontal="center" vertical="top" wrapText="1"/>
    </xf>
    <xf numFmtId="0" fontId="3" fillId="0" borderId="0" xfId="0" applyFont="1" applyFill="1" applyAlignment="1">
      <alignment horizontal="center"/>
    </xf>
    <xf numFmtId="0" fontId="7" fillId="0" borderId="0" xfId="0" applyFont="1" applyFill="1" applyAlignment="1">
      <alignment horizontal="center"/>
    </xf>
    <xf numFmtId="0" fontId="11" fillId="0" borderId="0" xfId="0" applyFont="1" applyFill="1" applyAlignment="1">
      <alignment horizontal="center"/>
    </xf>
    <xf numFmtId="0" fontId="3" fillId="0" borderId="5" xfId="0" applyFont="1" applyFill="1" applyBorder="1" applyAlignment="1">
      <alignment horizontal="center"/>
    </xf>
    <xf numFmtId="0" fontId="3" fillId="0" borderId="9" xfId="0" applyFont="1" applyFill="1" applyBorder="1" applyAlignment="1">
      <alignment horizontal="center"/>
    </xf>
    <xf numFmtId="0" fontId="3" fillId="0" borderId="6" xfId="0" applyFont="1" applyFill="1" applyBorder="1" applyAlignment="1">
      <alignment horizontal="center"/>
    </xf>
    <xf numFmtId="0" fontId="17" fillId="0" borderId="7" xfId="0" applyFont="1" applyFill="1" applyBorder="1" applyAlignment="1">
      <alignment horizontal="right"/>
    </xf>
    <xf numFmtId="0" fontId="6" fillId="0" borderId="0" xfId="0" applyFont="1" applyFill="1" applyAlignment="1">
      <alignment horizontal="center" wrapText="1"/>
    </xf>
    <xf numFmtId="0" fontId="3" fillId="0" borderId="2" xfId="0" applyFont="1" applyFill="1" applyBorder="1" applyAlignment="1">
      <alignment horizontal="center" vertical="top" wrapText="1"/>
    </xf>
    <xf numFmtId="0" fontId="3" fillId="0" borderId="7" xfId="0" applyFont="1" applyFill="1" applyBorder="1" applyAlignment="1">
      <alignment horizontal="left"/>
    </xf>
    <xf numFmtId="0" fontId="57" fillId="0" borderId="2" xfId="0" applyFont="1" applyFill="1" applyBorder="1" applyAlignment="1">
      <alignment horizontal="center" vertical="top" wrapText="1"/>
    </xf>
    <xf numFmtId="0" fontId="57" fillId="0" borderId="5" xfId="0" applyFont="1" applyFill="1" applyBorder="1" applyAlignment="1">
      <alignment horizontal="center"/>
    </xf>
    <xf numFmtId="0" fontId="57" fillId="0" borderId="9" xfId="0" applyFont="1" applyFill="1" applyBorder="1" applyAlignment="1">
      <alignment horizontal="center"/>
    </xf>
    <xf numFmtId="0" fontId="57" fillId="0" borderId="6" xfId="0" applyFont="1" applyFill="1" applyBorder="1" applyAlignment="1">
      <alignment horizontal="center"/>
    </xf>
    <xf numFmtId="0" fontId="12" fillId="0" borderId="0" xfId="0" applyFont="1" applyFill="1" applyAlignment="1">
      <alignment horizontal="center"/>
    </xf>
    <xf numFmtId="0" fontId="17" fillId="0" borderId="7" xfId="0" applyFont="1" applyFill="1" applyBorder="1" applyAlignment="1">
      <alignment horizontal="center"/>
    </xf>
    <xf numFmtId="0" fontId="8" fillId="0" borderId="0" xfId="0" applyFont="1"/>
    <xf numFmtId="0" fontId="3" fillId="0" borderId="2" xfId="0" applyFont="1" applyBorder="1" applyAlignment="1">
      <alignment horizontal="center" vertical="top" wrapText="1"/>
    </xf>
    <xf numFmtId="0" fontId="3" fillId="0" borderId="5" xfId="0" applyFont="1" applyBorder="1" applyAlignment="1">
      <alignment horizontal="center"/>
    </xf>
    <xf numFmtId="0" fontId="3" fillId="0" borderId="9" xfId="0" applyFont="1" applyBorder="1" applyAlignment="1">
      <alignment horizontal="center"/>
    </xf>
    <xf numFmtId="0" fontId="3" fillId="0" borderId="6" xfId="0" applyFont="1" applyBorder="1" applyAlignment="1">
      <alignment horizontal="center"/>
    </xf>
    <xf numFmtId="0" fontId="54" fillId="0" borderId="12" xfId="0" applyFont="1" applyBorder="1" applyAlignment="1">
      <alignment horizontal="center" vertical="center"/>
    </xf>
    <xf numFmtId="0" fontId="54" fillId="0" borderId="13" xfId="0" applyFont="1" applyBorder="1" applyAlignment="1">
      <alignment horizontal="center" vertical="center"/>
    </xf>
    <xf numFmtId="0" fontId="54" fillId="0" borderId="14" xfId="0" applyFont="1" applyBorder="1" applyAlignment="1">
      <alignment horizontal="center" vertical="center"/>
    </xf>
    <xf numFmtId="0" fontId="54" fillId="0" borderId="11" xfId="0" applyFont="1" applyBorder="1" applyAlignment="1">
      <alignment horizontal="center" vertical="center"/>
    </xf>
    <xf numFmtId="0" fontId="54" fillId="0" borderId="0" xfId="0" applyFont="1" applyBorder="1" applyAlignment="1">
      <alignment horizontal="center" vertical="center"/>
    </xf>
    <xf numFmtId="0" fontId="54" fillId="0" borderId="17" xfId="0" applyFont="1" applyBorder="1" applyAlignment="1">
      <alignment horizontal="center" vertical="center"/>
    </xf>
    <xf numFmtId="0" fontId="54" fillId="0" borderId="8" xfId="0" applyFont="1" applyBorder="1" applyAlignment="1">
      <alignment horizontal="center" vertical="center"/>
    </xf>
    <xf numFmtId="0" fontId="54" fillId="0" borderId="7" xfId="0" applyFont="1" applyBorder="1" applyAlignment="1">
      <alignment horizontal="center" vertical="center"/>
    </xf>
    <xf numFmtId="0" fontId="54" fillId="0" borderId="15" xfId="0" applyFont="1" applyBorder="1" applyAlignment="1">
      <alignment horizontal="center" vertical="center"/>
    </xf>
    <xf numFmtId="0" fontId="3" fillId="0" borderId="9" xfId="0" applyFont="1" applyBorder="1" applyAlignment="1">
      <alignment horizontal="center" vertical="center"/>
    </xf>
    <xf numFmtId="0" fontId="6" fillId="0" borderId="0" xfId="0" applyFont="1" applyAlignment="1">
      <alignment horizontal="center" vertical="center" wrapText="1"/>
    </xf>
    <xf numFmtId="0" fontId="17" fillId="0" borderId="7" xfId="0" applyFont="1" applyBorder="1" applyAlignment="1">
      <alignment horizontal="center" vertical="center"/>
    </xf>
    <xf numFmtId="0" fontId="8" fillId="0" borderId="0" xfId="0" applyFont="1" applyAlignment="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17"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15" xfId="0" applyFont="1" applyBorder="1" applyAlignment="1">
      <alignment horizontal="center" vertical="center"/>
    </xf>
    <xf numFmtId="0" fontId="3" fillId="0" borderId="0" xfId="0" applyFont="1" applyBorder="1" applyAlignment="1">
      <alignment horizontal="right"/>
    </xf>
    <xf numFmtId="0" fontId="8" fillId="0" borderId="13" xfId="0" applyFont="1" applyFill="1" applyBorder="1" applyAlignment="1">
      <alignment horizontal="left"/>
    </xf>
    <xf numFmtId="0" fontId="14" fillId="0" borderId="0" xfId="0" applyFont="1" applyAlignment="1">
      <alignment horizontal="left"/>
    </xf>
    <xf numFmtId="0" fontId="5" fillId="0" borderId="0" xfId="0" applyFont="1" applyAlignment="1">
      <alignment horizontal="center"/>
    </xf>
    <xf numFmtId="0" fontId="7" fillId="0" borderId="0" xfId="1" applyFont="1" applyAlignment="1">
      <alignment horizontal="center"/>
    </xf>
    <xf numFmtId="0" fontId="11" fillId="0" borderId="0" xfId="1" applyFont="1" applyAlignment="1">
      <alignment horizontal="center"/>
    </xf>
    <xf numFmtId="0" fontId="57" fillId="0" borderId="2" xfId="1" applyFont="1" applyBorder="1" applyAlignment="1">
      <alignment horizontal="center" vertical="top" wrapText="1"/>
    </xf>
    <xf numFmtId="0" fontId="57" fillId="2" borderId="1" xfId="1" applyFont="1" applyFill="1" applyBorder="1" applyAlignment="1">
      <alignment horizontal="center" vertical="top" wrapText="1"/>
    </xf>
    <xf numFmtId="0" fontId="57" fillId="2" borderId="10" xfId="1" applyFont="1" applyFill="1" applyBorder="1" applyAlignment="1">
      <alignment horizontal="center" vertical="top" wrapText="1"/>
    </xf>
    <xf numFmtId="0" fontId="57" fillId="2" borderId="3" xfId="1" applyFont="1" applyFill="1" applyBorder="1" applyAlignment="1">
      <alignment horizontal="center" vertical="top" wrapText="1"/>
    </xf>
    <xf numFmtId="0" fontId="95" fillId="0" borderId="0" xfId="1" applyFont="1" applyBorder="1" applyAlignment="1">
      <alignment horizontal="center"/>
    </xf>
    <xf numFmtId="0" fontId="59" fillId="0" borderId="7" xfId="1" applyFont="1" applyBorder="1" applyAlignment="1">
      <alignment horizontal="left"/>
    </xf>
    <xf numFmtId="0" fontId="63" fillId="0" borderId="7" xfId="0" applyFont="1" applyBorder="1" applyAlignment="1">
      <alignment horizontal="center"/>
    </xf>
    <xf numFmtId="0" fontId="6" fillId="0" borderId="0" xfId="1" applyFont="1" applyAlignment="1">
      <alignment horizontal="center"/>
    </xf>
    <xf numFmtId="0" fontId="57" fillId="0" borderId="2" xfId="1" applyFont="1" applyBorder="1" applyAlignment="1">
      <alignment horizontal="center" vertical="center" wrapText="1"/>
    </xf>
    <xf numFmtId="0" fontId="57" fillId="0" borderId="1" xfId="1" applyFont="1" applyBorder="1" applyAlignment="1">
      <alignment horizontal="center" vertical="top" wrapText="1"/>
    </xf>
    <xf numFmtId="0" fontId="57" fillId="0" borderId="10" xfId="1" applyFont="1" applyBorder="1" applyAlignment="1">
      <alignment horizontal="center" vertical="top" wrapText="1"/>
    </xf>
    <xf numFmtId="0" fontId="57" fillId="0" borderId="3" xfId="1" applyFont="1" applyBorder="1" applyAlignment="1">
      <alignment horizontal="center" vertical="top" wrapText="1"/>
    </xf>
    <xf numFmtId="0" fontId="3" fillId="0" borderId="2" xfId="0" applyFont="1" applyBorder="1" applyAlignment="1">
      <alignment horizontal="center"/>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7" xfId="0" applyFont="1" applyBorder="1" applyAlignment="1">
      <alignment horizontal="center" vertical="center" wrapText="1"/>
    </xf>
    <xf numFmtId="0" fontId="56" fillId="0" borderId="15" xfId="0" applyFont="1" applyBorder="1" applyAlignment="1">
      <alignment horizontal="center" vertical="center" wrapText="1"/>
    </xf>
    <xf numFmtId="0" fontId="59" fillId="0" borderId="0" xfId="0" applyFont="1" applyBorder="1" applyAlignment="1">
      <alignment horizontal="left" vertical="top" wrapText="1"/>
    </xf>
    <xf numFmtId="0" fontId="57" fillId="0" borderId="12" xfId="0" applyFont="1" applyBorder="1" applyAlignment="1">
      <alignment horizontal="center" vertical="top" wrapText="1"/>
    </xf>
    <xf numFmtId="0" fontId="57" fillId="0" borderId="13" xfId="0" applyFont="1" applyBorder="1" applyAlignment="1">
      <alignment horizontal="center" vertical="top" wrapText="1"/>
    </xf>
    <xf numFmtId="0" fontId="57" fillId="0" borderId="14" xfId="0" applyFont="1" applyBorder="1" applyAlignment="1">
      <alignment horizontal="center" vertical="top" wrapText="1"/>
    </xf>
    <xf numFmtId="0" fontId="57" fillId="0" borderId="5" xfId="0" applyFont="1" applyFill="1" applyBorder="1" applyAlignment="1">
      <alignment horizontal="center" vertical="top" wrapText="1"/>
    </xf>
    <xf numFmtId="0" fontId="57" fillId="0" borderId="9" xfId="0" applyFont="1" applyFill="1" applyBorder="1" applyAlignment="1">
      <alignment horizontal="center" vertical="top" wrapText="1"/>
    </xf>
    <xf numFmtId="0" fontId="57" fillId="0" borderId="6" xfId="0" applyFont="1" applyFill="1" applyBorder="1" applyAlignment="1">
      <alignment horizontal="center" vertical="top" wrapText="1"/>
    </xf>
    <xf numFmtId="0" fontId="8" fillId="0" borderId="0" xfId="0" applyFont="1" applyBorder="1" applyAlignment="1">
      <alignment horizontal="left" vertical="center" wrapText="1"/>
    </xf>
    <xf numFmtId="0" fontId="57" fillId="0" borderId="14" xfId="0" applyFont="1" applyBorder="1" applyAlignment="1">
      <alignment horizontal="center" vertical="center" wrapText="1"/>
    </xf>
    <xf numFmtId="0" fontId="57" fillId="0" borderId="5"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6" xfId="0" applyFont="1" applyFill="1" applyBorder="1" applyAlignment="1">
      <alignment horizontal="center" vertical="center" wrapText="1"/>
    </xf>
    <xf numFmtId="0" fontId="4" fillId="0" borderId="0" xfId="0" applyFont="1" applyAlignment="1">
      <alignment horizontal="center" vertical="center"/>
    </xf>
    <xf numFmtId="0" fontId="33" fillId="4" borderId="2" xfId="0" applyFont="1" applyFill="1" applyBorder="1" applyAlignment="1">
      <alignment horizontal="center" vertical="center"/>
    </xf>
    <xf numFmtId="0" fontId="33" fillId="0" borderId="1"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xf>
    <xf numFmtId="0" fontId="33" fillId="0" borderId="9" xfId="0" applyFont="1" applyBorder="1" applyAlignment="1">
      <alignment horizontal="center" vertical="center"/>
    </xf>
    <xf numFmtId="0" fontId="33" fillId="0" borderId="6" xfId="0" applyFont="1" applyBorder="1" applyAlignment="1">
      <alignment horizontal="center" vertical="center"/>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6" xfId="0" applyFont="1" applyBorder="1" applyAlignment="1">
      <alignment horizontal="center" vertical="center" wrapText="1"/>
    </xf>
    <xf numFmtId="0" fontId="57" fillId="0" borderId="0" xfId="0" applyFont="1" applyAlignment="1">
      <alignment horizontal="center" vertical="center"/>
    </xf>
    <xf numFmtId="0" fontId="63" fillId="0" borderId="7" xfId="0" applyFont="1" applyBorder="1" applyAlignment="1">
      <alignment horizontal="center" vertical="center"/>
    </xf>
    <xf numFmtId="0" fontId="57" fillId="0" borderId="5" xfId="0" applyFont="1" applyBorder="1" applyAlignment="1">
      <alignment horizontal="center" vertical="center" wrapText="1"/>
    </xf>
    <xf numFmtId="0" fontId="57" fillId="0" borderId="9" xfId="0" applyFont="1" applyBorder="1" applyAlignment="1">
      <alignment horizontal="center" vertical="center" wrapText="1"/>
    </xf>
    <xf numFmtId="0" fontId="57" fillId="0" borderId="6" xfId="0" applyFont="1" applyBorder="1" applyAlignment="1">
      <alignment horizontal="center" vertical="center" wrapText="1"/>
    </xf>
    <xf numFmtId="0" fontId="57" fillId="0" borderId="7" xfId="0" applyFont="1" applyBorder="1" applyAlignment="1">
      <alignment horizontal="left" vertical="center"/>
    </xf>
    <xf numFmtId="0" fontId="17" fillId="0" borderId="7" xfId="0" applyFont="1" applyBorder="1" applyAlignment="1">
      <alignment horizontal="right" vertical="center"/>
    </xf>
    <xf numFmtId="0" fontId="9" fillId="0" borderId="0" xfId="0" applyFont="1" applyAlignment="1">
      <alignment horizontal="center" vertical="center" wrapText="1"/>
    </xf>
    <xf numFmtId="2" fontId="57" fillId="0" borderId="1" xfId="0" applyNumberFormat="1" applyFont="1" applyBorder="1" applyAlignment="1">
      <alignment horizontal="center" vertical="center"/>
    </xf>
    <xf numFmtId="2" fontId="57" fillId="0" borderId="10" xfId="0" applyNumberFormat="1" applyFont="1" applyBorder="1" applyAlignment="1">
      <alignment horizontal="center" vertical="center"/>
    </xf>
    <xf numFmtId="2" fontId="57" fillId="0" borderId="3" xfId="0" applyNumberFormat="1" applyFont="1" applyBorder="1" applyAlignment="1">
      <alignment horizontal="center" vertical="center"/>
    </xf>
    <xf numFmtId="0" fontId="59" fillId="0" borderId="2" xfId="0" applyFont="1" applyBorder="1" applyAlignment="1">
      <alignment horizontal="center" vertical="center" wrapText="1"/>
    </xf>
    <xf numFmtId="0" fontId="59" fillId="0" borderId="2" xfId="0" applyFont="1" applyBorder="1" applyAlignment="1">
      <alignment horizontal="center" vertical="center"/>
    </xf>
    <xf numFmtId="2" fontId="59" fillId="0" borderId="2" xfId="0" applyNumberFormat="1" applyFont="1" applyBorder="1" applyAlignment="1">
      <alignment horizontal="center" vertical="center" wrapText="1"/>
    </xf>
    <xf numFmtId="0" fontId="17" fillId="0" borderId="0" xfId="0" applyFont="1" applyBorder="1" applyAlignment="1">
      <alignment horizontal="right" vertical="center"/>
    </xf>
    <xf numFmtId="0" fontId="86" fillId="0" borderId="2" xfId="0" applyFont="1" applyBorder="1" applyAlignment="1">
      <alignment horizontal="center" vertical="center" wrapText="1"/>
    </xf>
    <xf numFmtId="0" fontId="57" fillId="3" borderId="2" xfId="0" applyFont="1" applyFill="1" applyBorder="1" applyAlignment="1">
      <alignment horizontal="center" vertical="center"/>
    </xf>
    <xf numFmtId="0" fontId="32" fillId="0" borderId="0" xfId="0" applyFont="1" applyAlignment="1">
      <alignment horizontal="center" vertical="center"/>
    </xf>
    <xf numFmtId="0" fontId="41" fillId="0" borderId="0" xfId="0" applyFont="1" applyBorder="1" applyAlignment="1">
      <alignment horizontal="center" vertical="center"/>
    </xf>
    <xf numFmtId="0" fontId="17" fillId="0" borderId="7" xfId="0" applyFont="1" applyBorder="1" applyAlignment="1">
      <alignment horizontal="left" vertical="center"/>
    </xf>
    <xf numFmtId="0" fontId="25" fillId="0" borderId="0" xfId="0" applyFont="1" applyAlignment="1">
      <alignment horizontal="center" vertical="center"/>
    </xf>
    <xf numFmtId="0" fontId="26" fillId="0" borderId="0" xfId="0" applyFont="1" applyAlignment="1">
      <alignment horizontal="center" vertical="center"/>
    </xf>
    <xf numFmtId="0" fontId="86" fillId="0" borderId="1"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3" xfId="0" applyFont="1" applyBorder="1" applyAlignment="1">
      <alignment horizontal="center" vertical="center" wrapText="1"/>
    </xf>
    <xf numFmtId="0" fontId="0" fillId="0" borderId="7" xfId="0" applyBorder="1" applyAlignment="1">
      <alignment horizontal="left" vertical="center"/>
    </xf>
    <xf numFmtId="0" fontId="26" fillId="0" borderId="0" xfId="0" applyFont="1" applyAlignment="1">
      <alignment horizontal="center" vertical="top" wrapText="1"/>
    </xf>
    <xf numFmtId="0" fontId="28" fillId="0" borderId="2" xfId="0" applyFont="1" applyBorder="1" applyAlignment="1">
      <alignment horizontal="center" vertical="top" wrapText="1"/>
    </xf>
    <xf numFmtId="0" fontId="28" fillId="0" borderId="5" xfId="0" applyFont="1" applyBorder="1" applyAlignment="1">
      <alignment horizontal="center" vertical="top" wrapText="1"/>
    </xf>
    <xf numFmtId="0" fontId="28" fillId="0" borderId="9" xfId="0" applyFont="1" applyBorder="1" applyAlignment="1">
      <alignment horizontal="center" vertical="top" wrapText="1"/>
    </xf>
    <xf numFmtId="0" fontId="28" fillId="0" borderId="6" xfId="0" applyFont="1" applyBorder="1" applyAlignment="1">
      <alignment horizontal="center" vertical="top" wrapText="1"/>
    </xf>
    <xf numFmtId="0" fontId="28" fillId="0" borderId="7" xfId="0" applyFont="1" applyBorder="1" applyAlignment="1">
      <alignment horizontal="left" vertical="top" wrapText="1"/>
    </xf>
    <xf numFmtId="0" fontId="28" fillId="0" borderId="1" xfId="0" applyFont="1" applyBorder="1" applyAlignment="1">
      <alignment horizontal="center" vertical="top" wrapText="1"/>
    </xf>
    <xf numFmtId="0" fontId="28" fillId="0" borderId="3" xfId="0" applyFont="1" applyBorder="1" applyAlignment="1">
      <alignment horizontal="center" vertical="top" wrapText="1"/>
    </xf>
    <xf numFmtId="0" fontId="28" fillId="0" borderId="7"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0" xfId="1" applyFont="1" applyAlignment="1">
      <alignment horizontal="left" vertical="top"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3" fillId="2" borderId="1" xfId="1" applyFont="1" applyFill="1" applyBorder="1" applyAlignment="1">
      <alignment horizontal="center" vertical="center" wrapText="1"/>
    </xf>
    <xf numFmtId="0" fontId="3" fillId="2" borderId="3" xfId="1" quotePrefix="1" applyFont="1" applyFill="1" applyBorder="1" applyAlignment="1">
      <alignment horizontal="center" vertical="center" wrapText="1"/>
    </xf>
    <xf numFmtId="0" fontId="3" fillId="2" borderId="1" xfId="1" quotePrefix="1" applyFont="1" applyFill="1" applyBorder="1" applyAlignment="1">
      <alignment horizontal="center" vertical="center" wrapText="1"/>
    </xf>
    <xf numFmtId="0" fontId="3" fillId="2" borderId="5" xfId="1" quotePrefix="1" applyFont="1" applyFill="1" applyBorder="1" applyAlignment="1">
      <alignment horizontal="center" vertical="center" wrapText="1"/>
    </xf>
    <xf numFmtId="0" fontId="3" fillId="2" borderId="9" xfId="1" quotePrefix="1" applyFont="1" applyFill="1" applyBorder="1" applyAlignment="1">
      <alignment horizontal="center" vertical="center" wrapText="1"/>
    </xf>
    <xf numFmtId="0" fontId="3" fillId="2" borderId="6" xfId="1" quotePrefix="1" applyFont="1" applyFill="1" applyBorder="1" applyAlignment="1">
      <alignment horizontal="center" vertical="center" wrapText="1"/>
    </xf>
    <xf numFmtId="0" fontId="5" fillId="0" borderId="5" xfId="1" applyFont="1" applyBorder="1" applyAlignment="1">
      <alignment horizontal="left" vertical="center"/>
    </xf>
    <xf numFmtId="0" fontId="5" fillId="0" borderId="9" xfId="1" applyFont="1" applyBorder="1" applyAlignment="1">
      <alignment horizontal="left" vertical="center"/>
    </xf>
    <xf numFmtId="0" fontId="5" fillId="0" borderId="6" xfId="1" applyFont="1" applyBorder="1" applyAlignment="1">
      <alignment horizontal="left" vertical="center"/>
    </xf>
    <xf numFmtId="0" fontId="6" fillId="0" borderId="0" xfId="1" applyFont="1" applyAlignment="1"/>
    <xf numFmtId="0" fontId="3" fillId="0" borderId="0" xfId="1" applyFont="1" applyAlignment="1">
      <alignment horizontal="left"/>
    </xf>
    <xf numFmtId="0" fontId="3" fillId="0" borderId="0" xfId="7" applyFont="1" applyAlignment="1">
      <alignment horizontal="left"/>
    </xf>
    <xf numFmtId="0" fontId="86" fillId="0" borderId="1" xfId="0" applyFont="1" applyBorder="1" applyAlignment="1">
      <alignment horizontal="center" vertical="top" wrapText="1"/>
    </xf>
    <xf numFmtId="0" fontId="86" fillId="0" borderId="10" xfId="0" applyFont="1" applyBorder="1" applyAlignment="1">
      <alignment horizontal="center" vertical="top" wrapText="1"/>
    </xf>
    <xf numFmtId="0" fontId="86" fillId="0" borderId="3" xfId="0" applyFont="1" applyBorder="1" applyAlignment="1">
      <alignment horizontal="center" vertical="top" wrapText="1"/>
    </xf>
    <xf numFmtId="0" fontId="86" fillId="0" borderId="2" xfId="0" applyFont="1" applyBorder="1" applyAlignment="1">
      <alignment horizontal="center" vertical="top" wrapText="1"/>
    </xf>
    <xf numFmtId="0" fontId="37" fillId="0" borderId="0" xfId="0" applyFont="1" applyAlignment="1">
      <alignment horizontal="right"/>
    </xf>
    <xf numFmtId="0" fontId="17" fillId="0" borderId="0" xfId="0" applyFont="1" applyBorder="1" applyAlignment="1">
      <alignment horizontal="left"/>
    </xf>
    <xf numFmtId="0" fontId="66" fillId="0" borderId="13" xfId="0" applyFont="1" applyFill="1" applyBorder="1" applyAlignment="1">
      <alignment horizontal="left" vertical="top"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right" vertical="center"/>
    </xf>
    <xf numFmtId="0" fontId="0" fillId="0" borderId="13" xfId="0" applyFill="1" applyBorder="1" applyAlignment="1">
      <alignment horizontal="left" vertical="center"/>
    </xf>
    <xf numFmtId="0" fontId="5" fillId="0" borderId="0" xfId="0" applyFont="1" applyAlignment="1">
      <alignment horizontal="center" vertical="center"/>
    </xf>
    <xf numFmtId="0" fontId="0" fillId="0" borderId="0" xfId="0" applyAlignment="1">
      <alignment horizontal="center" vertical="center" wrapText="1"/>
    </xf>
    <xf numFmtId="0" fontId="7" fillId="0" borderId="0" xfId="0" applyFont="1" applyAlignment="1">
      <alignment horizontal="right" vertical="center" wrapText="1"/>
    </xf>
    <xf numFmtId="0" fontId="3" fillId="4" borderId="2" xfId="0" applyFont="1" applyFill="1" applyBorder="1" applyAlignment="1">
      <alignment horizontal="center" vertical="center" wrapText="1"/>
    </xf>
    <xf numFmtId="0" fontId="0" fillId="0" borderId="0" xfId="0" applyFill="1" applyBorder="1" applyAlignment="1">
      <alignment horizontal="left" vertical="center"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108" fillId="2" borderId="5" xfId="0" applyFont="1" applyFill="1" applyBorder="1" applyAlignment="1">
      <alignment horizontal="center" vertical="center" wrapText="1"/>
    </xf>
    <xf numFmtId="0" fontId="108" fillId="2" borderId="9" xfId="0" applyFont="1" applyFill="1" applyBorder="1" applyAlignment="1">
      <alignment horizontal="center" vertical="center" wrapText="1"/>
    </xf>
    <xf numFmtId="0" fontId="108" fillId="2" borderId="6" xfId="0" applyFont="1" applyFill="1" applyBorder="1" applyAlignment="1">
      <alignment horizontal="center" vertical="center" wrapText="1"/>
    </xf>
    <xf numFmtId="0" fontId="29" fillId="0" borderId="0" xfId="0" applyFont="1" applyBorder="1" applyAlignment="1">
      <alignment horizontal="center" vertical="center"/>
    </xf>
    <xf numFmtId="0" fontId="108" fillId="0" borderId="2" xfId="0" applyFont="1" applyBorder="1" applyAlignment="1">
      <alignment horizontal="center" vertical="center" wrapText="1"/>
    </xf>
    <xf numFmtId="0" fontId="17" fillId="2" borderId="7" xfId="0" applyFont="1" applyFill="1" applyBorder="1" applyAlignment="1">
      <alignment horizontal="center" vertical="center"/>
    </xf>
    <xf numFmtId="0" fontId="28" fillId="0" borderId="7" xfId="0" applyFont="1" applyBorder="1" applyAlignment="1">
      <alignment horizontal="left" vertical="center"/>
    </xf>
    <xf numFmtId="0" fontId="3" fillId="0" borderId="9" xfId="0" applyFont="1" applyBorder="1" applyAlignment="1">
      <alignment horizontal="center" vertical="center" wrapText="1"/>
    </xf>
    <xf numFmtId="0" fontId="3" fillId="2" borderId="2" xfId="0" applyFont="1" applyFill="1" applyBorder="1" applyAlignment="1">
      <alignment horizontal="center" vertical="center" wrapText="1"/>
    </xf>
    <xf numFmtId="0" fontId="0" fillId="0" borderId="7" xfId="0" applyBorder="1" applyAlignment="1">
      <alignment horizontal="center" vertical="center"/>
    </xf>
    <xf numFmtId="0" fontId="28" fillId="0" borderId="1"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horizontal="center" vertical="center"/>
    </xf>
    <xf numFmtId="0" fontId="28" fillId="4" borderId="2" xfId="0" applyFont="1" applyFill="1" applyBorder="1" applyAlignment="1">
      <alignment horizontal="center" vertical="center" wrapText="1"/>
    </xf>
    <xf numFmtId="0" fontId="29" fillId="0" borderId="12" xfId="0" applyFont="1" applyBorder="1" applyAlignment="1">
      <alignment horizontal="left" vertical="center" wrapText="1"/>
    </xf>
    <xf numFmtId="0" fontId="29" fillId="0" borderId="13" xfId="0" quotePrefix="1" applyFont="1" applyBorder="1" applyAlignment="1">
      <alignment horizontal="left" vertical="center" wrapText="1"/>
    </xf>
    <xf numFmtId="0" fontId="29" fillId="0" borderId="14" xfId="0" quotePrefix="1" applyFont="1" applyBorder="1" applyAlignment="1">
      <alignment horizontal="left" vertical="center" wrapText="1"/>
    </xf>
    <xf numFmtId="0" fontId="29" fillId="0" borderId="11" xfId="0" quotePrefix="1" applyFont="1" applyBorder="1" applyAlignment="1">
      <alignment horizontal="left" vertical="center" wrapText="1"/>
    </xf>
    <xf numFmtId="0" fontId="29" fillId="0" borderId="0" xfId="0" quotePrefix="1" applyFont="1" applyBorder="1" applyAlignment="1">
      <alignment horizontal="left" vertical="center" wrapText="1"/>
    </xf>
    <xf numFmtId="0" fontId="29" fillId="0" borderId="17" xfId="0" quotePrefix="1" applyFont="1" applyBorder="1" applyAlignment="1">
      <alignment horizontal="left" vertical="center" wrapText="1"/>
    </xf>
    <xf numFmtId="0" fontId="29" fillId="0" borderId="8" xfId="0" quotePrefix="1" applyFont="1" applyBorder="1" applyAlignment="1">
      <alignment horizontal="left" vertical="center" wrapText="1"/>
    </xf>
    <xf numFmtId="0" fontId="29" fillId="0" borderId="7" xfId="0" quotePrefix="1" applyFont="1" applyBorder="1" applyAlignment="1">
      <alignment horizontal="left" vertical="center" wrapText="1"/>
    </xf>
    <xf numFmtId="0" fontId="29" fillId="0" borderId="15" xfId="0" quotePrefix="1" applyFont="1" applyBorder="1" applyAlignment="1">
      <alignment horizontal="left" vertical="center" wrapText="1"/>
    </xf>
    <xf numFmtId="0" fontId="29" fillId="0" borderId="13" xfId="0" applyFont="1" applyBorder="1" applyAlignment="1">
      <alignment horizontal="left" vertical="center" wrapText="1"/>
    </xf>
    <xf numFmtId="0" fontId="29" fillId="0" borderId="14" xfId="0" applyFont="1" applyBorder="1" applyAlignment="1">
      <alignment horizontal="left" vertical="center" wrapText="1"/>
    </xf>
    <xf numFmtId="0" fontId="29" fillId="0" borderId="11" xfId="0" applyFont="1" applyBorder="1" applyAlignment="1">
      <alignment horizontal="left" vertical="center" wrapText="1"/>
    </xf>
    <xf numFmtId="0" fontId="29" fillId="0" borderId="0" xfId="0" applyFont="1" applyBorder="1" applyAlignment="1">
      <alignment horizontal="left" vertical="center" wrapText="1"/>
    </xf>
    <xf numFmtId="0" fontId="29" fillId="0" borderId="17" xfId="0" applyFont="1" applyBorder="1" applyAlignment="1">
      <alignment horizontal="left" vertical="center" wrapText="1"/>
    </xf>
    <xf numFmtId="0" fontId="29" fillId="0" borderId="8" xfId="0" applyFont="1" applyBorder="1" applyAlignment="1">
      <alignment horizontal="left" vertical="center" wrapText="1"/>
    </xf>
    <xf numFmtId="0" fontId="29" fillId="0" borderId="7" xfId="0" applyFont="1" applyBorder="1" applyAlignment="1">
      <alignment horizontal="left" vertical="center" wrapText="1"/>
    </xf>
    <xf numFmtId="0" fontId="29" fillId="0" borderId="15" xfId="0" applyFont="1" applyBorder="1" applyAlignment="1">
      <alignment horizontal="left" vertical="center" wrapText="1"/>
    </xf>
    <xf numFmtId="0" fontId="109" fillId="0" borderId="12" xfId="0" applyFont="1" applyBorder="1" applyAlignment="1">
      <alignment horizontal="center" vertical="center"/>
    </xf>
    <xf numFmtId="0" fontId="109" fillId="0" borderId="13" xfId="0" applyFont="1" applyBorder="1" applyAlignment="1">
      <alignment horizontal="center" vertical="center"/>
    </xf>
    <xf numFmtId="0" fontId="109" fillId="0" borderId="14" xfId="0" applyFont="1" applyBorder="1" applyAlignment="1">
      <alignment horizontal="center" vertical="center"/>
    </xf>
    <xf numFmtId="0" fontId="109" fillId="0" borderId="11" xfId="0" applyFont="1" applyBorder="1" applyAlignment="1">
      <alignment horizontal="center" vertical="center"/>
    </xf>
    <xf numFmtId="0" fontId="109" fillId="0" borderId="0" xfId="0" applyFont="1" applyBorder="1" applyAlignment="1">
      <alignment horizontal="center" vertical="center"/>
    </xf>
    <xf numFmtId="0" fontId="109" fillId="0" borderId="17" xfId="0" applyFont="1" applyBorder="1" applyAlignment="1">
      <alignment horizontal="center" vertical="center"/>
    </xf>
    <xf numFmtId="0" fontId="109" fillId="0" borderId="8" xfId="0" applyFont="1" applyBorder="1" applyAlignment="1">
      <alignment horizontal="center" vertical="center"/>
    </xf>
    <xf numFmtId="0" fontId="109" fillId="0" borderId="7" xfId="0" applyFont="1" applyBorder="1" applyAlignment="1">
      <alignment horizontal="center" vertical="center"/>
    </xf>
    <xf numFmtId="0" fontId="109" fillId="0" borderId="15" xfId="0" applyFont="1" applyBorder="1" applyAlignment="1">
      <alignment horizontal="center" vertical="center"/>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9" xfId="0" applyFont="1" applyBorder="1" applyAlignment="1">
      <alignment horizontal="center" vertical="top" wrapText="1"/>
    </xf>
    <xf numFmtId="0" fontId="111" fillId="0" borderId="12" xfId="0" applyFont="1" applyBorder="1" applyAlignment="1">
      <alignment horizontal="center" vertical="center"/>
    </xf>
    <xf numFmtId="0" fontId="111" fillId="0" borderId="13" xfId="0" applyFont="1" applyBorder="1" applyAlignment="1">
      <alignment horizontal="center" vertical="center"/>
    </xf>
    <xf numFmtId="0" fontId="111" fillId="0" borderId="14" xfId="0" applyFont="1" applyBorder="1" applyAlignment="1">
      <alignment horizontal="center" vertical="center"/>
    </xf>
    <xf numFmtId="0" fontId="111" fillId="0" borderId="11" xfId="0" applyFont="1" applyBorder="1" applyAlignment="1">
      <alignment horizontal="center" vertical="center"/>
    </xf>
    <xf numFmtId="0" fontId="111" fillId="0" borderId="0" xfId="0" applyFont="1" applyBorder="1" applyAlignment="1">
      <alignment horizontal="center" vertical="center"/>
    </xf>
    <xf numFmtId="0" fontId="111" fillId="0" borderId="17" xfId="0" applyFont="1" applyBorder="1" applyAlignment="1">
      <alignment horizontal="center" vertical="center"/>
    </xf>
    <xf numFmtId="0" fontId="111" fillId="0" borderId="8" xfId="0" applyFont="1" applyBorder="1" applyAlignment="1">
      <alignment horizontal="center" vertical="center"/>
    </xf>
    <xf numFmtId="0" fontId="111" fillId="0" borderId="7" xfId="0" applyFont="1" applyBorder="1" applyAlignment="1">
      <alignment horizontal="center" vertical="center"/>
    </xf>
    <xf numFmtId="0" fontId="111" fillId="0" borderId="15" xfId="0" applyFont="1" applyBorder="1" applyAlignment="1">
      <alignment horizontal="center" vertical="center"/>
    </xf>
    <xf numFmtId="0" fontId="57" fillId="4" borderId="2" xfId="0" applyFont="1" applyFill="1" applyBorder="1" applyAlignment="1">
      <alignment horizontal="center" vertical="center" wrapText="1"/>
    </xf>
    <xf numFmtId="0" fontId="57" fillId="0" borderId="2" xfId="2" applyFont="1" applyBorder="1" applyAlignment="1">
      <alignment horizontal="center" vertical="center" wrapText="1"/>
    </xf>
    <xf numFmtId="0" fontId="5" fillId="0" borderId="0" xfId="2" applyFont="1" applyAlignment="1">
      <alignment horizontal="center" vertical="center"/>
    </xf>
    <xf numFmtId="0" fontId="7" fillId="0" borderId="0" xfId="2" applyFont="1" applyAlignment="1">
      <alignment horizontal="center" vertical="center"/>
    </xf>
    <xf numFmtId="0" fontId="8" fillId="0" borderId="0" xfId="2" applyAlignment="1">
      <alignment horizontal="center" vertical="center"/>
    </xf>
    <xf numFmtId="0" fontId="9" fillId="0" borderId="0" xfId="2" applyFont="1" applyAlignment="1">
      <alignment horizontal="center" vertical="center"/>
    </xf>
    <xf numFmtId="0" fontId="3" fillId="0" borderId="5" xfId="2" applyFont="1" applyBorder="1" applyAlignment="1">
      <alignment horizontal="center" vertical="center"/>
    </xf>
    <xf numFmtId="0" fontId="3" fillId="0" borderId="9" xfId="2" applyFont="1" applyBorder="1" applyAlignment="1">
      <alignment horizontal="center" vertical="center"/>
    </xf>
    <xf numFmtId="0" fontId="3" fillId="0" borderId="2" xfId="2" applyFont="1" applyBorder="1" applyAlignment="1">
      <alignment horizontal="center" vertical="center" wrapText="1"/>
    </xf>
    <xf numFmtId="0" fontId="7" fillId="0" borderId="0" xfId="2" applyFont="1" applyAlignment="1">
      <alignment horizontal="center"/>
    </xf>
    <xf numFmtId="0" fontId="6" fillId="0" borderId="0" xfId="2" applyFont="1" applyAlignment="1">
      <alignment horizontal="center"/>
    </xf>
    <xf numFmtId="0" fontId="3" fillId="0" borderId="1" xfId="2" applyFont="1" applyBorder="1" applyAlignment="1">
      <alignment horizontal="center" vertical="top" wrapText="1"/>
    </xf>
    <xf numFmtId="0" fontId="3" fillId="0" borderId="3" xfId="2" applyFont="1" applyBorder="1" applyAlignment="1">
      <alignment horizontal="center" vertical="top" wrapText="1"/>
    </xf>
    <xf numFmtId="0" fontId="3" fillId="0" borderId="5" xfId="2" applyFont="1" applyBorder="1" applyAlignment="1">
      <alignment horizontal="center" vertical="top"/>
    </xf>
    <xf numFmtId="0" fontId="3" fillId="0" borderId="9" xfId="2" applyFont="1" applyBorder="1" applyAlignment="1">
      <alignment horizontal="center" vertical="top"/>
    </xf>
    <xf numFmtId="0" fontId="3" fillId="0" borderId="16" xfId="2" applyFont="1" applyBorder="1" applyAlignment="1">
      <alignment horizontal="center" vertical="top"/>
    </xf>
    <xf numFmtId="0" fontId="5" fillId="0" borderId="0" xfId="2" applyFont="1" applyAlignment="1">
      <alignment horizontal="center"/>
    </xf>
    <xf numFmtId="0" fontId="0" fillId="0" borderId="0" xfId="0" applyAlignment="1">
      <alignment horizontal="left"/>
    </xf>
    <xf numFmtId="0" fontId="11" fillId="0" borderId="0" xfId="2" applyFont="1" applyAlignment="1">
      <alignment horizontal="center"/>
    </xf>
    <xf numFmtId="0" fontId="3" fillId="0" borderId="2" xfId="2" applyFont="1" applyBorder="1" applyAlignment="1">
      <alignment horizontal="center" vertical="top" wrapText="1"/>
    </xf>
    <xf numFmtId="0" fontId="3" fillId="0" borderId="5" xfId="2" applyFont="1" applyBorder="1" applyAlignment="1">
      <alignment horizontal="center" vertical="top" wrapText="1"/>
    </xf>
    <xf numFmtId="0" fontId="3" fillId="0" borderId="9" xfId="2" applyFont="1" applyBorder="1" applyAlignment="1">
      <alignment horizontal="center" vertical="top" wrapText="1"/>
    </xf>
    <xf numFmtId="0" fontId="3" fillId="0" borderId="6" xfId="2" applyFont="1" applyBorder="1" applyAlignment="1">
      <alignment horizontal="center" vertical="top" wrapText="1"/>
    </xf>
    <xf numFmtId="0" fontId="110" fillId="0" borderId="12" xfId="2" applyFont="1" applyBorder="1" applyAlignment="1">
      <alignment horizontal="center" vertical="center"/>
    </xf>
    <xf numFmtId="0" fontId="110" fillId="0" borderId="13" xfId="2" applyFont="1" applyBorder="1" applyAlignment="1">
      <alignment horizontal="center" vertical="center"/>
    </xf>
    <xf numFmtId="0" fontId="110" fillId="0" borderId="14" xfId="2" applyFont="1" applyBorder="1" applyAlignment="1">
      <alignment horizontal="center" vertical="center"/>
    </xf>
    <xf numFmtId="0" fontId="110" fillId="0" borderId="11" xfId="2" applyFont="1" applyBorder="1" applyAlignment="1">
      <alignment horizontal="center" vertical="center"/>
    </xf>
    <xf numFmtId="0" fontId="110" fillId="0" borderId="0" xfId="2" applyFont="1" applyBorder="1" applyAlignment="1">
      <alignment horizontal="center" vertical="center"/>
    </xf>
    <xf numFmtId="0" fontId="110" fillId="0" borderId="17" xfId="2" applyFont="1" applyBorder="1" applyAlignment="1">
      <alignment horizontal="center" vertical="center"/>
    </xf>
    <xf numFmtId="0" fontId="110" fillId="0" borderId="8" xfId="2" applyFont="1" applyBorder="1" applyAlignment="1">
      <alignment horizontal="center" vertical="center"/>
    </xf>
    <xf numFmtId="0" fontId="110" fillId="0" borderId="7" xfId="2" applyFont="1" applyBorder="1" applyAlignment="1">
      <alignment horizontal="center" vertical="center"/>
    </xf>
    <xf numFmtId="0" fontId="110" fillId="0" borderId="15" xfId="2" applyFont="1" applyBorder="1" applyAlignment="1">
      <alignment horizontal="center" vertical="center"/>
    </xf>
    <xf numFmtId="0" fontId="7" fillId="0" borderId="0" xfId="2" applyFont="1" applyAlignment="1">
      <alignment horizontal="left"/>
    </xf>
    <xf numFmtId="0" fontId="57" fillId="0" borderId="13" xfId="0" applyFont="1" applyBorder="1" applyAlignment="1">
      <alignment horizontal="left" vertical="center"/>
    </xf>
    <xf numFmtId="0" fontId="25" fillId="0" borderId="0" xfId="0" applyFont="1" applyAlignment="1">
      <alignment horizontal="right" vertical="center"/>
    </xf>
    <xf numFmtId="0" fontId="60" fillId="0" borderId="12" xfId="0" applyFont="1" applyBorder="1" applyAlignment="1">
      <alignment horizontal="center" vertical="center" wrapText="1"/>
    </xf>
    <xf numFmtId="0" fontId="60" fillId="0" borderId="13" xfId="0" quotePrefix="1" applyFont="1" applyBorder="1" applyAlignment="1">
      <alignment horizontal="center" vertical="center" wrapText="1"/>
    </xf>
    <xf numFmtId="0" fontId="60" fillId="0" borderId="14" xfId="0" quotePrefix="1" applyFont="1" applyBorder="1" applyAlignment="1">
      <alignment horizontal="center" vertical="center" wrapText="1"/>
    </xf>
    <xf numFmtId="0" fontId="60" fillId="0" borderId="11" xfId="0" quotePrefix="1" applyFont="1" applyBorder="1" applyAlignment="1">
      <alignment horizontal="center" vertical="center" wrapText="1"/>
    </xf>
    <xf numFmtId="0" fontId="60" fillId="0" borderId="0" xfId="0" quotePrefix="1" applyFont="1" applyBorder="1" applyAlignment="1">
      <alignment horizontal="center" vertical="center" wrapText="1"/>
    </xf>
    <xf numFmtId="0" fontId="60" fillId="0" borderId="17" xfId="0" quotePrefix="1" applyFont="1" applyBorder="1" applyAlignment="1">
      <alignment horizontal="center" vertical="center" wrapText="1"/>
    </xf>
    <xf numFmtId="0" fontId="60" fillId="0" borderId="8" xfId="0" quotePrefix="1" applyFont="1" applyBorder="1" applyAlignment="1">
      <alignment horizontal="center" vertical="center" wrapText="1"/>
    </xf>
    <xf numFmtId="0" fontId="60" fillId="0" borderId="7" xfId="0" quotePrefix="1" applyFont="1" applyBorder="1" applyAlignment="1">
      <alignment horizontal="center" vertical="center" wrapText="1"/>
    </xf>
    <xf numFmtId="0" fontId="60" fillId="0" borderId="15" xfId="0" quotePrefix="1" applyFont="1" applyBorder="1" applyAlignment="1">
      <alignment horizontal="center" vertical="center" wrapText="1"/>
    </xf>
    <xf numFmtId="0" fontId="84" fillId="0" borderId="1" xfId="0" applyFont="1" applyBorder="1" applyAlignment="1">
      <alignment horizontal="center" vertical="top" wrapText="1"/>
    </xf>
    <xf numFmtId="0" fontId="84" fillId="0" borderId="3" xfId="0" applyFont="1" applyBorder="1" applyAlignment="1">
      <alignment horizontal="center" vertical="top" wrapText="1"/>
    </xf>
    <xf numFmtId="0" fontId="84" fillId="0" borderId="2" xfId="0" applyFont="1" applyBorder="1" applyAlignment="1">
      <alignment horizontal="center" vertical="top" wrapText="1"/>
    </xf>
    <xf numFmtId="0" fontId="17" fillId="0" borderId="7" xfId="0" applyFont="1" applyBorder="1" applyAlignment="1">
      <alignment horizontal="left"/>
    </xf>
    <xf numFmtId="0" fontId="3" fillId="0" borderId="0" xfId="1" applyFont="1" applyAlignment="1">
      <alignment horizontal="center" vertical="center"/>
    </xf>
    <xf numFmtId="0" fontId="3" fillId="2" borderId="2" xfId="1" quotePrefix="1" applyFont="1" applyFill="1" applyBorder="1" applyAlignment="1">
      <alignment horizontal="center" vertical="center" wrapText="1"/>
    </xf>
    <xf numFmtId="0" fontId="15" fillId="0" borderId="0" xfId="1" applyFont="1" applyAlignment="1">
      <alignment horizontal="center" vertical="center"/>
    </xf>
    <xf numFmtId="0" fontId="28" fillId="0" borderId="10" xfId="0" applyFont="1" applyBorder="1" applyAlignment="1">
      <alignment horizontal="center" vertical="center" wrapText="1"/>
    </xf>
    <xf numFmtId="0" fontId="3" fillId="0" borderId="0" xfId="1" applyFont="1" applyAlignment="1">
      <alignment horizontal="left" vertical="center"/>
    </xf>
    <xf numFmtId="0" fontId="17" fillId="0" borderId="0" xfId="1" applyFont="1" applyAlignment="1">
      <alignment horizontal="center" vertical="center"/>
    </xf>
    <xf numFmtId="0" fontId="3" fillId="2" borderId="2" xfId="1" applyFont="1" applyFill="1" applyBorder="1" applyAlignment="1">
      <alignment horizontal="center" vertical="center" wrapText="1"/>
    </xf>
    <xf numFmtId="0" fontId="8" fillId="0" borderId="13" xfId="1" applyFont="1" applyBorder="1" applyAlignment="1">
      <alignment horizontal="left" vertical="top" wrapText="1"/>
    </xf>
    <xf numFmtId="0" fontId="8" fillId="0" borderId="0" xfId="1" applyFont="1" applyAlignment="1">
      <alignment horizontal="left" vertical="top" wrapText="1"/>
    </xf>
    <xf numFmtId="0" fontId="44" fillId="0" borderId="0"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15" xfId="0" applyFont="1" applyBorder="1" applyAlignment="1">
      <alignment horizontal="center" vertical="center" wrapText="1"/>
    </xf>
    <xf numFmtId="0" fontId="39" fillId="0" borderId="0" xfId="0" applyFont="1" applyBorder="1" applyAlignment="1">
      <alignment horizontal="center" vertical="center"/>
    </xf>
    <xf numFmtId="0" fontId="44" fillId="0" borderId="1"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3" xfId="0" applyFont="1" applyBorder="1" applyAlignment="1">
      <alignment horizontal="center" vertical="center" wrapText="1"/>
    </xf>
    <xf numFmtId="0" fontId="8" fillId="0" borderId="13" xfId="0" applyFont="1" applyBorder="1"/>
    <xf numFmtId="0" fontId="8" fillId="0" borderId="14" xfId="0" applyFont="1" applyBorder="1"/>
    <xf numFmtId="0" fontId="8" fillId="0" borderId="8" xfId="0" applyFont="1" applyBorder="1"/>
    <xf numFmtId="0" fontId="8" fillId="0" borderId="7" xfId="0" applyFont="1" applyBorder="1"/>
    <xf numFmtId="0" fontId="8" fillId="0" borderId="15" xfId="0" applyFont="1" applyBorder="1"/>
    <xf numFmtId="0" fontId="68" fillId="0" borderId="12" xfId="0" applyFont="1" applyBorder="1" applyAlignment="1">
      <alignment horizontal="center" vertical="center"/>
    </xf>
    <xf numFmtId="0" fontId="68" fillId="0" borderId="13" xfId="0" applyFont="1" applyBorder="1" applyAlignment="1">
      <alignment horizontal="center" vertical="center"/>
    </xf>
    <xf numFmtId="0" fontId="68" fillId="0" borderId="14" xfId="0" applyFont="1" applyBorder="1" applyAlignment="1">
      <alignment horizontal="center" vertical="center"/>
    </xf>
    <xf numFmtId="0" fontId="68" fillId="0" borderId="11" xfId="0" applyFont="1" applyBorder="1" applyAlignment="1">
      <alignment horizontal="center" vertical="center"/>
    </xf>
    <xf numFmtId="0" fontId="68" fillId="0" borderId="0" xfId="0" applyFont="1" applyBorder="1" applyAlignment="1">
      <alignment horizontal="center" vertical="center"/>
    </xf>
    <xf numFmtId="0" fontId="68" fillId="0" borderId="17" xfId="0" applyFont="1" applyBorder="1" applyAlignment="1">
      <alignment horizontal="center" vertical="center"/>
    </xf>
    <xf numFmtId="0" fontId="68" fillId="0" borderId="8" xfId="0" applyFont="1" applyBorder="1" applyAlignment="1">
      <alignment horizontal="center" vertical="center"/>
    </xf>
    <xf numFmtId="0" fontId="68" fillId="0" borderId="7" xfId="0" applyFont="1" applyBorder="1" applyAlignment="1">
      <alignment horizontal="center" vertical="center"/>
    </xf>
    <xf numFmtId="0" fontId="68" fillId="0" borderId="15" xfId="0" applyFont="1" applyBorder="1" applyAlignment="1">
      <alignment horizontal="center" vertical="center"/>
    </xf>
    <xf numFmtId="0" fontId="41" fillId="0" borderId="0" xfId="0" applyFont="1" applyAlignment="1">
      <alignment horizontal="center" vertical="center"/>
    </xf>
    <xf numFmtId="0" fontId="42" fillId="0" borderId="0" xfId="0" applyFont="1" applyBorder="1" applyAlignment="1">
      <alignment horizontal="center" vertical="center"/>
    </xf>
    <xf numFmtId="0" fontId="112" fillId="0" borderId="12" xfId="0" applyFont="1" applyBorder="1" applyAlignment="1">
      <alignment horizontal="center" vertical="center" wrapText="1"/>
    </xf>
    <xf numFmtId="0" fontId="112" fillId="0" borderId="13" xfId="0" applyFont="1" applyBorder="1" applyAlignment="1">
      <alignment horizontal="center" vertical="center" wrapText="1"/>
    </xf>
    <xf numFmtId="0" fontId="112" fillId="0" borderId="14" xfId="0" applyFont="1" applyBorder="1" applyAlignment="1">
      <alignment horizontal="center" vertical="center" wrapText="1"/>
    </xf>
    <xf numFmtId="0" fontId="112" fillId="0" borderId="11" xfId="0" applyFont="1" applyBorder="1" applyAlignment="1">
      <alignment horizontal="center" vertical="center" wrapText="1"/>
    </xf>
    <xf numFmtId="0" fontId="112" fillId="0" borderId="0" xfId="0" applyFont="1" applyBorder="1" applyAlignment="1">
      <alignment horizontal="center" vertical="center" wrapText="1"/>
    </xf>
    <xf numFmtId="0" fontId="112" fillId="0" borderId="17" xfId="0" applyFont="1" applyBorder="1" applyAlignment="1">
      <alignment horizontal="center" vertical="center" wrapText="1"/>
    </xf>
    <xf numFmtId="0" fontId="112" fillId="0" borderId="8" xfId="0" applyFont="1" applyBorder="1" applyAlignment="1">
      <alignment horizontal="center" vertical="center" wrapText="1"/>
    </xf>
    <xf numFmtId="0" fontId="112" fillId="0" borderId="7" xfId="0" applyFont="1" applyBorder="1" applyAlignment="1">
      <alignment horizontal="center" vertical="center" wrapText="1"/>
    </xf>
    <xf numFmtId="0" fontId="112" fillId="0" borderId="15" xfId="0" applyFont="1" applyBorder="1" applyAlignment="1">
      <alignment horizontal="center" vertical="center" wrapText="1"/>
    </xf>
    <xf numFmtId="0" fontId="46" fillId="0" borderId="0" xfId="0" applyFont="1" applyAlignment="1">
      <alignment horizontal="center" vertical="center" wrapText="1"/>
    </xf>
    <xf numFmtId="0" fontId="76" fillId="0" borderId="7" xfId="0" applyFont="1" applyBorder="1" applyAlignment="1">
      <alignment horizontal="left" vertical="top"/>
    </xf>
    <xf numFmtId="0" fontId="77" fillId="0" borderId="0" xfId="0" applyFont="1" applyAlignment="1">
      <alignment horizontal="center" vertical="top" wrapText="1"/>
    </xf>
    <xf numFmtId="0" fontId="78" fillId="0" borderId="2" xfId="0" applyFont="1" applyBorder="1" applyAlignment="1">
      <alignment horizontal="center" vertical="top"/>
    </xf>
    <xf numFmtId="0" fontId="78" fillId="0" borderId="2" xfId="0" applyFont="1" applyBorder="1" applyAlignment="1">
      <alignment horizontal="center" vertical="top" wrapText="1"/>
    </xf>
    <xf numFmtId="0" fontId="78" fillId="0" borderId="1" xfId="0" applyFont="1" applyBorder="1" applyAlignment="1">
      <alignment horizontal="center" vertical="top" wrapText="1"/>
    </xf>
    <xf numFmtId="0" fontId="78" fillId="0" borderId="10" xfId="0" applyFont="1" applyBorder="1" applyAlignment="1">
      <alignment horizontal="center" vertical="top" wrapText="1"/>
    </xf>
    <xf numFmtId="0" fontId="78" fillId="0" borderId="3" xfId="0" applyFont="1" applyBorder="1" applyAlignment="1">
      <alignment horizontal="center" vertical="top" wrapText="1"/>
    </xf>
    <xf numFmtId="0" fontId="76" fillId="0" borderId="0" xfId="0" applyFont="1" applyAlignment="1">
      <alignment horizontal="center" vertical="top" wrapText="1"/>
    </xf>
    <xf numFmtId="0" fontId="73" fillId="0" borderId="0" xfId="0" applyFont="1" applyAlignment="1">
      <alignment horizontal="center" vertical="top"/>
    </xf>
    <xf numFmtId="0" fontId="82" fillId="0" borderId="0" xfId="0" applyFont="1" applyAlignment="1">
      <alignment horizontal="right" vertical="top"/>
    </xf>
    <xf numFmtId="0" fontId="75" fillId="0" borderId="0" xfId="0" applyFont="1" applyAlignment="1">
      <alignment horizontal="center" vertical="top" wrapText="1"/>
    </xf>
    <xf numFmtId="0" fontId="76" fillId="0" borderId="0" xfId="0" applyFont="1" applyBorder="1" applyAlignment="1">
      <alignment horizontal="center" vertical="top" wrapText="1"/>
    </xf>
    <xf numFmtId="0" fontId="78" fillId="0" borderId="5" xfId="0" applyFont="1" applyFill="1" applyBorder="1" applyAlignment="1">
      <alignment horizontal="center" vertical="top" wrapText="1"/>
    </xf>
    <xf numFmtId="0" fontId="78" fillId="0" borderId="6" xfId="0" applyFont="1" applyFill="1" applyBorder="1" applyAlignment="1">
      <alignment horizontal="center" vertical="top" wrapText="1"/>
    </xf>
    <xf numFmtId="0" fontId="76" fillId="4" borderId="7" xfId="0" applyFont="1" applyFill="1" applyBorder="1" applyAlignment="1">
      <alignment horizontal="center" vertical="top"/>
    </xf>
    <xf numFmtId="0" fontId="73" fillId="0" borderId="0" xfId="0" applyFont="1" applyAlignment="1">
      <alignment horizontal="center"/>
    </xf>
    <xf numFmtId="0" fontId="74" fillId="0" borderId="0" xfId="0" applyFont="1" applyAlignment="1">
      <alignment horizontal="right"/>
    </xf>
    <xf numFmtId="0" fontId="98" fillId="0" borderId="7" xfId="0" applyFont="1" applyBorder="1" applyAlignment="1">
      <alignment horizontal="left"/>
    </xf>
    <xf numFmtId="0" fontId="98" fillId="4" borderId="7" xfId="0" applyFont="1" applyFill="1" applyBorder="1" applyAlignment="1">
      <alignment horizontal="center"/>
    </xf>
    <xf numFmtId="0" fontId="16" fillId="2" borderId="0" xfId="0" applyFont="1" applyFill="1" applyAlignment="1">
      <alignment horizontal="center" vertical="center" wrapText="1"/>
    </xf>
    <xf numFmtId="0" fontId="7" fillId="2" borderId="0" xfId="0" applyFont="1" applyFill="1" applyAlignment="1">
      <alignment horizontal="center" vertical="center"/>
    </xf>
    <xf numFmtId="0" fontId="5" fillId="2"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3" fillId="2" borderId="7" xfId="0" applyFont="1" applyFill="1" applyBorder="1" applyAlignment="1">
      <alignment horizontal="left" vertical="center"/>
    </xf>
    <xf numFmtId="0" fontId="8" fillId="3" borderId="0" xfId="0" applyFont="1" applyFill="1" applyAlignment="1">
      <alignment horizontal="center" vertical="center"/>
    </xf>
    <xf numFmtId="0" fontId="3" fillId="2" borderId="0" xfId="0" applyFont="1" applyFill="1" applyBorder="1" applyAlignment="1">
      <alignment horizontal="center" vertical="center"/>
    </xf>
    <xf numFmtId="0" fontId="57" fillId="2" borderId="2" xfId="0" applyFont="1" applyFill="1" applyBorder="1" applyAlignment="1">
      <alignment horizontal="center" vertical="center" wrapText="1"/>
    </xf>
    <xf numFmtId="0" fontId="57" fillId="2" borderId="5" xfId="0" applyFont="1" applyFill="1" applyBorder="1" applyAlignment="1">
      <alignment horizontal="center" vertical="center" wrapText="1"/>
    </xf>
    <xf numFmtId="0" fontId="57" fillId="2" borderId="9" xfId="0" applyFont="1" applyFill="1" applyBorder="1" applyAlignment="1">
      <alignment horizontal="center" vertical="center" wrapText="1"/>
    </xf>
    <xf numFmtId="0" fontId="57" fillId="2" borderId="6" xfId="0" applyFont="1" applyFill="1" applyBorder="1" applyAlignment="1">
      <alignment horizontal="center" vertical="center" wrapText="1"/>
    </xf>
    <xf numFmtId="0" fontId="57" fillId="2" borderId="12" xfId="0" applyFont="1" applyFill="1" applyBorder="1" applyAlignment="1">
      <alignment horizontal="center" vertical="center" wrapText="1"/>
    </xf>
    <xf numFmtId="0" fontId="57" fillId="2" borderId="8" xfId="0" applyFont="1" applyFill="1" applyBorder="1" applyAlignment="1">
      <alignment horizontal="center" vertical="center" wrapText="1"/>
    </xf>
    <xf numFmtId="0" fontId="4" fillId="2" borderId="0" xfId="0" applyFont="1" applyFill="1" applyAlignment="1">
      <alignment horizontal="center"/>
    </xf>
    <xf numFmtId="0" fontId="33" fillId="2" borderId="2" xfId="0" applyFont="1" applyFill="1" applyBorder="1" applyAlignment="1">
      <alignment horizontal="center" vertical="top" wrapText="1"/>
    </xf>
    <xf numFmtId="0" fontId="33" fillId="2" borderId="5" xfId="0" applyFont="1" applyFill="1" applyBorder="1" applyAlignment="1">
      <alignment horizontal="center" vertical="top" wrapText="1"/>
    </xf>
    <xf numFmtId="0" fontId="33" fillId="2" borderId="9" xfId="0" applyFont="1" applyFill="1" applyBorder="1" applyAlignment="1">
      <alignment horizontal="center" vertical="top" wrapText="1"/>
    </xf>
    <xf numFmtId="0" fontId="33" fillId="2" borderId="6" xfId="0" applyFont="1" applyFill="1" applyBorder="1" applyAlignment="1">
      <alignment horizontal="center" vertical="top" wrapText="1"/>
    </xf>
    <xf numFmtId="0" fontId="33" fillId="2" borderId="12" xfId="0" applyFont="1" applyFill="1" applyBorder="1" applyAlignment="1">
      <alignment horizontal="center" vertical="top" wrapText="1"/>
    </xf>
    <xf numFmtId="0" fontId="33" fillId="2" borderId="8" xfId="0" applyFont="1" applyFill="1" applyBorder="1" applyAlignment="1">
      <alignment horizontal="center" vertical="top" wrapText="1"/>
    </xf>
    <xf numFmtId="0" fontId="3" fillId="2" borderId="0" xfId="0" applyFont="1" applyFill="1" applyAlignment="1">
      <alignment horizontal="center"/>
    </xf>
    <xf numFmtId="0" fontId="7" fillId="2" borderId="0" xfId="0" applyFont="1" applyFill="1" applyAlignment="1">
      <alignment horizontal="center"/>
    </xf>
    <xf numFmtId="0" fontId="5" fillId="2" borderId="0" xfId="0" applyFont="1" applyFill="1" applyAlignment="1">
      <alignment horizontal="center"/>
    </xf>
    <xf numFmtId="0" fontId="16" fillId="2" borderId="0" xfId="0" applyFont="1" applyFill="1" applyAlignment="1">
      <alignment horizontal="center" wrapText="1"/>
    </xf>
    <xf numFmtId="0" fontId="3" fillId="2" borderId="0" xfId="0" applyFont="1" applyFill="1" applyBorder="1" applyAlignment="1">
      <alignment horizontal="center"/>
    </xf>
    <xf numFmtId="0" fontId="3" fillId="2" borderId="7" xfId="0" applyFont="1" applyFill="1" applyBorder="1" applyAlignment="1">
      <alignment horizontal="left"/>
    </xf>
    <xf numFmtId="0" fontId="8" fillId="3" borderId="0" xfId="0" applyFont="1" applyFill="1" applyAlignment="1">
      <alignment horizontal="center"/>
    </xf>
    <xf numFmtId="0" fontId="4" fillId="2" borderId="0" xfId="0" applyFont="1" applyFill="1" applyAlignment="1">
      <alignment horizontal="right"/>
    </xf>
    <xf numFmtId="0" fontId="57" fillId="2" borderId="1" xfId="0" applyFont="1" applyFill="1" applyBorder="1" applyAlignment="1">
      <alignment horizontal="center" vertical="top" wrapText="1"/>
    </xf>
    <xf numFmtId="0" fontId="57" fillId="2" borderId="3" xfId="0" applyFont="1" applyFill="1" applyBorder="1" applyAlignment="1">
      <alignment horizontal="center" vertical="top" wrapText="1"/>
    </xf>
    <xf numFmtId="0" fontId="3" fillId="2" borderId="0" xfId="0" applyFont="1" applyFill="1" applyBorder="1" applyAlignment="1">
      <alignment horizontal="right"/>
    </xf>
    <xf numFmtId="0" fontId="57" fillId="2" borderId="2" xfId="0" applyFont="1" applyFill="1" applyBorder="1" applyAlignment="1">
      <alignment horizontal="center" vertical="top" wrapText="1"/>
    </xf>
    <xf numFmtId="0" fontId="57" fillId="2" borderId="12" xfId="0" applyFont="1" applyFill="1" applyBorder="1" applyAlignment="1">
      <alignment horizontal="center" vertical="top" wrapText="1"/>
    </xf>
    <xf numFmtId="0" fontId="57" fillId="2" borderId="8" xfId="0" applyFont="1" applyFill="1" applyBorder="1" applyAlignment="1">
      <alignment horizontal="center" vertical="top" wrapText="1"/>
    </xf>
    <xf numFmtId="0" fontId="57" fillId="2" borderId="5" xfId="0" applyFont="1" applyFill="1" applyBorder="1" applyAlignment="1">
      <alignment horizontal="center" vertical="top" wrapText="1"/>
    </xf>
    <xf numFmtId="0" fontId="57" fillId="2" borderId="9" xfId="0" applyFont="1" applyFill="1" applyBorder="1" applyAlignment="1">
      <alignment horizontal="center" vertical="top" wrapText="1"/>
    </xf>
    <xf numFmtId="0" fontId="57" fillId="2" borderId="6" xfId="0" applyFont="1" applyFill="1" applyBorder="1" applyAlignment="1">
      <alignment horizontal="center" vertical="top" wrapText="1"/>
    </xf>
    <xf numFmtId="0" fontId="54" fillId="2" borderId="12" xfId="0" applyFont="1" applyFill="1" applyBorder="1" applyAlignment="1">
      <alignment horizontal="center" vertical="center" wrapText="1"/>
    </xf>
    <xf numFmtId="0" fontId="54" fillId="2" borderId="13" xfId="0" applyFont="1" applyFill="1" applyBorder="1" applyAlignment="1">
      <alignment horizontal="center" vertical="center" wrapText="1"/>
    </xf>
    <xf numFmtId="0" fontId="54" fillId="2" borderId="14" xfId="0" applyFont="1" applyFill="1" applyBorder="1" applyAlignment="1">
      <alignment horizontal="center" vertical="center" wrapText="1"/>
    </xf>
    <xf numFmtId="0" fontId="54" fillId="2" borderId="11" xfId="0" applyFont="1" applyFill="1" applyBorder="1" applyAlignment="1">
      <alignment horizontal="center" vertical="center" wrapText="1"/>
    </xf>
    <xf numFmtId="0" fontId="54" fillId="2" borderId="0" xfId="0" applyFont="1" applyFill="1" applyBorder="1" applyAlignment="1">
      <alignment horizontal="center" vertical="center" wrapText="1"/>
    </xf>
    <xf numFmtId="0" fontId="54" fillId="2" borderId="17" xfId="0" applyFont="1" applyFill="1" applyBorder="1" applyAlignment="1">
      <alignment horizontal="center" vertical="center" wrapText="1"/>
    </xf>
    <xf numFmtId="0" fontId="54" fillId="2" borderId="8" xfId="0" applyFont="1" applyFill="1" applyBorder="1" applyAlignment="1">
      <alignment horizontal="center" vertical="center" wrapText="1"/>
    </xf>
    <xf numFmtId="0" fontId="54" fillId="2" borderId="7" xfId="0" applyFont="1" applyFill="1" applyBorder="1" applyAlignment="1">
      <alignment horizontal="center" vertical="center" wrapText="1"/>
    </xf>
    <xf numFmtId="0" fontId="54" fillId="2" borderId="15" xfId="0" applyFont="1" applyFill="1" applyBorder="1" applyAlignment="1">
      <alignment horizontal="center" vertical="center" wrapText="1"/>
    </xf>
    <xf numFmtId="0" fontId="4" fillId="2" borderId="0" xfId="0" applyFont="1" applyFill="1" applyAlignment="1">
      <alignment horizontal="right" vertical="center"/>
    </xf>
    <xf numFmtId="0" fontId="9" fillId="2" borderId="0" xfId="0" applyFont="1" applyFill="1" applyAlignment="1">
      <alignment horizontal="center" vertical="center" wrapText="1"/>
    </xf>
    <xf numFmtId="0" fontId="57" fillId="2" borderId="1" xfId="0" applyFont="1" applyFill="1" applyBorder="1" applyAlignment="1">
      <alignment horizontal="center" vertical="center" wrapText="1"/>
    </xf>
    <xf numFmtId="0" fontId="57" fillId="2" borderId="3" xfId="0" applyFont="1" applyFill="1" applyBorder="1" applyAlignment="1">
      <alignment horizontal="center" vertical="center" wrapText="1"/>
    </xf>
    <xf numFmtId="0" fontId="3" fillId="2" borderId="0" xfId="0" applyFont="1" applyFill="1" applyBorder="1" applyAlignment="1">
      <alignment horizontal="right" vertical="center"/>
    </xf>
    <xf numFmtId="0" fontId="9" fillId="2" borderId="0" xfId="0" applyFont="1" applyFill="1" applyAlignment="1">
      <alignment horizontal="center" wrapText="1"/>
    </xf>
    <xf numFmtId="0" fontId="100" fillId="0" borderId="2" xfId="1" applyFont="1" applyBorder="1" applyAlignment="1">
      <alignment horizontal="center" vertical="top" wrapText="1"/>
    </xf>
    <xf numFmtId="0" fontId="100" fillId="0" borderId="5" xfId="1" applyFont="1" applyBorder="1" applyAlignment="1">
      <alignment horizontal="center" vertical="top" wrapText="1"/>
    </xf>
    <xf numFmtId="0" fontId="100" fillId="0" borderId="9" xfId="1" applyFont="1" applyBorder="1" applyAlignment="1">
      <alignment horizontal="center" vertical="top" wrapText="1"/>
    </xf>
    <xf numFmtId="0" fontId="100" fillId="0" borderId="6" xfId="1" applyFont="1" applyBorder="1" applyAlignment="1">
      <alignment horizontal="center" vertical="top" wrapText="1"/>
    </xf>
    <xf numFmtId="0" fontId="21" fillId="0" borderId="0" xfId="1" applyFont="1" applyAlignment="1">
      <alignment horizontal="center" vertical="center"/>
    </xf>
    <xf numFmtId="0" fontId="100" fillId="0" borderId="1" xfId="1" applyFont="1" applyBorder="1" applyAlignment="1">
      <alignment horizontal="center" vertical="top" wrapText="1"/>
    </xf>
    <xf numFmtId="0" fontId="100" fillId="0" borderId="3" xfId="1" applyFont="1" applyBorder="1" applyAlignment="1">
      <alignment horizontal="center" vertical="top" wrapText="1"/>
    </xf>
    <xf numFmtId="0" fontId="100" fillId="0" borderId="14" xfId="1" applyFont="1" applyBorder="1" applyAlignment="1">
      <alignment horizontal="center" vertical="top" wrapText="1"/>
    </xf>
    <xf numFmtId="0" fontId="115" fillId="0" borderId="1" xfId="1" applyFont="1" applyBorder="1" applyAlignment="1">
      <alignment horizontal="center" vertical="center" wrapText="1"/>
    </xf>
    <xf numFmtId="0" fontId="115" fillId="0" borderId="3" xfId="1" applyFont="1" applyBorder="1" applyAlignment="1">
      <alignment horizontal="center" vertical="center" wrapText="1"/>
    </xf>
    <xf numFmtId="0" fontId="115" fillId="0" borderId="5" xfId="1" applyFont="1" applyBorder="1" applyAlignment="1">
      <alignment horizontal="center" vertical="center" wrapText="1"/>
    </xf>
    <xf numFmtId="0" fontId="115" fillId="0" borderId="9" xfId="1" applyFont="1" applyBorder="1" applyAlignment="1">
      <alignment horizontal="center" vertical="center" wrapText="1"/>
    </xf>
    <xf numFmtId="0" fontId="115" fillId="0" borderId="6" xfId="1" applyFont="1" applyBorder="1" applyAlignment="1">
      <alignment horizontal="center" vertical="center" wrapText="1"/>
    </xf>
    <xf numFmtId="0" fontId="57" fillId="0" borderId="0" xfId="0" applyFont="1" applyAlignment="1">
      <alignment horizontal="left" vertical="center"/>
    </xf>
    <xf numFmtId="0" fontId="113" fillId="0" borderId="0" xfId="1" applyFont="1" applyAlignment="1">
      <alignment horizontal="center" vertical="center"/>
    </xf>
    <xf numFmtId="0" fontId="18" fillId="0" borderId="7" xfId="1" applyFont="1" applyBorder="1" applyAlignment="1">
      <alignment horizontal="left" vertical="center"/>
    </xf>
    <xf numFmtId="0" fontId="115" fillId="0" borderId="2" xfId="1" applyFont="1" applyBorder="1" applyAlignment="1">
      <alignment horizontal="center" vertical="center" wrapText="1"/>
    </xf>
    <xf numFmtId="0" fontId="33" fillId="4" borderId="2" xfId="0" applyFont="1" applyFill="1" applyBorder="1" applyAlignment="1">
      <alignment horizontal="center" vertical="center" wrapText="1"/>
    </xf>
    <xf numFmtId="0" fontId="8" fillId="0" borderId="0" xfId="0" applyFont="1" applyAlignment="1">
      <alignment horizontal="justify" vertical="top" wrapText="1"/>
    </xf>
    <xf numFmtId="0" fontId="8" fillId="0" borderId="0" xfId="0" applyFont="1" applyAlignment="1">
      <alignment wrapText="1"/>
    </xf>
    <xf numFmtId="0" fontId="100" fillId="0" borderId="10" xfId="1" applyFont="1" applyBorder="1" applyAlignment="1">
      <alignment horizontal="center" vertical="top" wrapText="1"/>
    </xf>
    <xf numFmtId="0" fontId="100" fillId="0" borderId="12" xfId="1" applyFont="1" applyBorder="1" applyAlignment="1">
      <alignment horizontal="center" vertical="top" wrapText="1"/>
    </xf>
    <xf numFmtId="0" fontId="100" fillId="0" borderId="11" xfId="1" applyFont="1" applyBorder="1" applyAlignment="1">
      <alignment horizontal="center" vertical="top" wrapText="1"/>
    </xf>
    <xf numFmtId="0" fontId="100" fillId="0" borderId="17" xfId="1" applyFont="1" applyBorder="1" applyAlignment="1">
      <alignment horizontal="center" vertical="top" wrapText="1"/>
    </xf>
    <xf numFmtId="0" fontId="100" fillId="0" borderId="2" xfId="1" applyFont="1" applyBorder="1" applyAlignment="1">
      <alignment horizontal="center" wrapText="1"/>
    </xf>
    <xf numFmtId="0" fontId="4" fillId="0" borderId="0" xfId="0" applyFont="1" applyAlignment="1">
      <alignment horizontal="right"/>
    </xf>
    <xf numFmtId="0" fontId="100" fillId="0" borderId="5" xfId="1" applyFont="1" applyBorder="1" applyAlignment="1">
      <alignment horizontal="center" wrapText="1"/>
    </xf>
    <xf numFmtId="0" fontId="100" fillId="0" borderId="9" xfId="1" applyFont="1" applyBorder="1" applyAlignment="1">
      <alignment horizontal="center" wrapText="1"/>
    </xf>
    <xf numFmtId="0" fontId="100" fillId="0" borderId="6" xfId="1" applyFont="1" applyBorder="1" applyAlignment="1">
      <alignment horizontal="center" wrapText="1"/>
    </xf>
    <xf numFmtId="0" fontId="117" fillId="0" borderId="0" xfId="1" applyFont="1" applyAlignment="1">
      <alignment horizontal="center"/>
    </xf>
    <xf numFmtId="0" fontId="57" fillId="0" borderId="5" xfId="3" applyFont="1" applyBorder="1" applyAlignment="1">
      <alignment horizontal="center" vertical="center" wrapText="1"/>
    </xf>
    <xf numFmtId="0" fontId="57" fillId="0" borderId="6" xfId="3" applyFont="1" applyBorder="1" applyAlignment="1">
      <alignment horizontal="center" vertical="center" wrapText="1"/>
    </xf>
    <xf numFmtId="0" fontId="6" fillId="0" borderId="5" xfId="3" applyFont="1" applyBorder="1" applyAlignment="1">
      <alignment horizontal="center" vertical="center" wrapText="1"/>
    </xf>
    <xf numFmtId="0" fontId="6" fillId="0" borderId="9" xfId="3" applyFont="1" applyBorder="1" applyAlignment="1">
      <alignment horizontal="center" vertical="center" wrapText="1"/>
    </xf>
    <xf numFmtId="0" fontId="6" fillId="0" borderId="6" xfId="3" applyFont="1" applyBorder="1" applyAlignment="1">
      <alignment horizontal="center" vertical="center" wrapText="1"/>
    </xf>
    <xf numFmtId="0" fontId="57" fillId="0" borderId="2" xfId="3" applyFont="1" applyBorder="1" applyAlignment="1">
      <alignment horizontal="center" vertical="center" wrapText="1"/>
    </xf>
    <xf numFmtId="0" fontId="59" fillId="0" borderId="0" xfId="3" applyFont="1" applyAlignment="1">
      <alignment horizontal="left" vertical="center" wrapText="1"/>
    </xf>
    <xf numFmtId="0" fontId="57" fillId="0" borderId="0" xfId="3" applyFont="1" applyAlignment="1">
      <alignment horizontal="center" vertical="center" wrapText="1"/>
    </xf>
    <xf numFmtId="0" fontId="17" fillId="0" borderId="7" xfId="3" applyFont="1" applyBorder="1" applyAlignment="1">
      <alignment horizontal="center" vertical="center" wrapText="1"/>
    </xf>
    <xf numFmtId="0" fontId="63" fillId="0" borderId="1" xfId="3" applyFont="1" applyBorder="1" applyAlignment="1">
      <alignment horizontal="center" vertical="center" wrapText="1"/>
    </xf>
    <xf numFmtId="0" fontId="63" fillId="0" borderId="3" xfId="3" applyFont="1" applyBorder="1" applyAlignment="1">
      <alignment horizontal="center" vertical="center" wrapText="1"/>
    </xf>
    <xf numFmtId="0" fontId="63" fillId="0" borderId="5" xfId="3" applyFont="1" applyBorder="1" applyAlignment="1">
      <alignment horizontal="center" vertical="center" wrapText="1"/>
    </xf>
    <xf numFmtId="0" fontId="63" fillId="0" borderId="9" xfId="3" applyFont="1" applyBorder="1" applyAlignment="1">
      <alignment horizontal="center" vertical="center" wrapText="1"/>
    </xf>
    <xf numFmtId="0" fontId="63" fillId="0" borderId="6" xfId="3" applyFont="1" applyBorder="1" applyAlignment="1">
      <alignment horizontal="center" vertical="center" wrapText="1"/>
    </xf>
    <xf numFmtId="0" fontId="63" fillId="0" borderId="12" xfId="3" applyFont="1" applyBorder="1" applyAlignment="1">
      <alignment horizontal="center" vertical="center" wrapText="1"/>
    </xf>
    <xf numFmtId="0" fontId="63" fillId="0" borderId="13" xfId="3" applyFont="1" applyBorder="1" applyAlignment="1">
      <alignment horizontal="center" vertical="center" wrapText="1"/>
    </xf>
    <xf numFmtId="0" fontId="63" fillId="0" borderId="14" xfId="3" applyFont="1" applyBorder="1" applyAlignment="1">
      <alignment horizontal="center" vertical="center" wrapText="1"/>
    </xf>
    <xf numFmtId="0" fontId="63" fillId="0" borderId="8" xfId="3" applyFont="1" applyBorder="1" applyAlignment="1">
      <alignment horizontal="center" vertical="center" wrapText="1"/>
    </xf>
    <xf numFmtId="0" fontId="63" fillId="0" borderId="7" xfId="3" applyFont="1" applyBorder="1" applyAlignment="1">
      <alignment horizontal="center" vertical="center" wrapText="1"/>
    </xf>
    <xf numFmtId="0" fontId="63" fillId="0" borderId="15" xfId="3" applyFont="1" applyBorder="1" applyAlignment="1">
      <alignment horizontal="center" vertical="center" wrapText="1"/>
    </xf>
    <xf numFmtId="0" fontId="4" fillId="0" borderId="0" xfId="3" applyFont="1" applyAlignment="1">
      <alignment horizontal="center" vertical="center" wrapText="1"/>
    </xf>
    <xf numFmtId="0" fontId="5" fillId="0" borderId="0" xfId="3" applyFont="1" applyAlignment="1">
      <alignment horizontal="center" vertical="center" wrapText="1"/>
    </xf>
    <xf numFmtId="0" fontId="6" fillId="0" borderId="0" xfId="3" applyFont="1" applyAlignment="1">
      <alignment horizontal="center" vertical="center" wrapText="1"/>
    </xf>
    <xf numFmtId="0" fontId="3" fillId="0" borderId="0" xfId="3" applyFont="1" applyAlignment="1">
      <alignment horizontal="left" vertical="center" wrapText="1"/>
    </xf>
    <xf numFmtId="0" fontId="7" fillId="0" borderId="0" xfId="3" applyFont="1" applyAlignment="1">
      <alignment horizontal="center" vertical="center" wrapText="1"/>
    </xf>
    <xf numFmtId="0" fontId="3" fillId="0" borderId="0" xfId="2" applyFont="1" applyAlignment="1">
      <alignment horizontal="center" vertical="center"/>
    </xf>
    <xf numFmtId="0" fontId="17" fillId="0" borderId="0" xfId="2" applyFont="1" applyBorder="1" applyAlignment="1">
      <alignment horizontal="right" vertical="center"/>
    </xf>
    <xf numFmtId="0" fontId="16" fillId="0" borderId="0" xfId="2" applyFont="1" applyAlignment="1">
      <alignment horizontal="center" vertical="center" wrapText="1"/>
    </xf>
    <xf numFmtId="0" fontId="12" fillId="0" borderId="0" xfId="2" applyFont="1" applyAlignment="1">
      <alignment horizontal="center" vertical="center"/>
    </xf>
    <xf numFmtId="0" fontId="3" fillId="0" borderId="7" xfId="2" applyFont="1" applyBorder="1" applyAlignment="1">
      <alignment horizontal="left" vertical="center"/>
    </xf>
    <xf numFmtId="0" fontId="8" fillId="0" borderId="0" xfId="2" applyFont="1" applyAlignment="1">
      <alignment vertical="center"/>
    </xf>
    <xf numFmtId="0" fontId="49" fillId="0" borderId="2" xfId="2" applyFont="1" applyBorder="1" applyAlignment="1">
      <alignment horizontal="center" vertical="center" wrapText="1"/>
    </xf>
    <xf numFmtId="0" fontId="49" fillId="0" borderId="2" xfId="2" applyFont="1" applyBorder="1" applyAlignment="1">
      <alignment horizontal="center" vertical="center"/>
    </xf>
    <xf numFmtId="0" fontId="49" fillId="4" borderId="2" xfId="0" applyFont="1" applyFill="1" applyBorder="1" applyAlignment="1">
      <alignment horizontal="center" vertical="center" wrapText="1"/>
    </xf>
    <xf numFmtId="0" fontId="54" fillId="0" borderId="12" xfId="2" applyFont="1" applyBorder="1" applyAlignment="1">
      <alignment horizontal="center" vertical="center"/>
    </xf>
    <xf numFmtId="0" fontId="54" fillId="0" borderId="13" xfId="2" applyFont="1" applyBorder="1" applyAlignment="1">
      <alignment horizontal="center" vertical="center"/>
    </xf>
    <xf numFmtId="0" fontId="54" fillId="0" borderId="14" xfId="2" applyFont="1" applyBorder="1" applyAlignment="1">
      <alignment horizontal="center" vertical="center"/>
    </xf>
    <xf numFmtId="0" fontId="54" fillId="0" borderId="11" xfId="2" applyFont="1" applyBorder="1" applyAlignment="1">
      <alignment horizontal="center" vertical="center"/>
    </xf>
    <xf numFmtId="0" fontId="54" fillId="0" borderId="0" xfId="2" applyFont="1" applyBorder="1" applyAlignment="1">
      <alignment horizontal="center" vertical="center"/>
    </xf>
    <xf numFmtId="0" fontId="54" fillId="0" borderId="17" xfId="2" applyFont="1" applyBorder="1" applyAlignment="1">
      <alignment horizontal="center" vertical="center"/>
    </xf>
    <xf numFmtId="0" fontId="54" fillId="0" borderId="8" xfId="2" applyFont="1" applyBorder="1" applyAlignment="1">
      <alignment horizontal="center" vertical="center"/>
    </xf>
    <xf numFmtId="0" fontId="54" fillId="0" borderId="7" xfId="2" applyFont="1" applyBorder="1" applyAlignment="1">
      <alignment horizontal="center" vertical="center"/>
    </xf>
    <xf numFmtId="0" fontId="54" fillId="0" borderId="15" xfId="2" applyFont="1" applyBorder="1" applyAlignment="1">
      <alignment horizontal="center" vertical="center"/>
    </xf>
    <xf numFmtId="0" fontId="14" fillId="0" borderId="0" xfId="2" applyFont="1" applyAlignment="1">
      <alignment horizontal="center" vertical="center"/>
    </xf>
    <xf numFmtId="0" fontId="6" fillId="0" borderId="0" xfId="2" applyFont="1" applyAlignment="1">
      <alignment horizontal="center" vertical="center" wrapText="1"/>
    </xf>
    <xf numFmtId="0" fontId="51" fillId="0" borderId="2" xfId="2" applyFont="1" applyBorder="1" applyAlignment="1">
      <alignment horizontal="center" vertical="center"/>
    </xf>
    <xf numFmtId="0" fontId="3" fillId="0" borderId="2" xfId="0" applyFont="1" applyFill="1" applyBorder="1" applyAlignment="1">
      <alignment horizontal="center" vertical="center"/>
    </xf>
  </cellXfs>
  <cellStyles count="8">
    <cellStyle name="Hyperlink" xfId="6" builtinId="8"/>
    <cellStyle name="Normal" xfId="0" builtinId="0"/>
    <cellStyle name="Normal 2" xfId="1"/>
    <cellStyle name="Normal 2 2" xfId="5"/>
    <cellStyle name="Normal 2 2 2" xfId="7"/>
    <cellStyle name="Normal 3" xfId="2"/>
    <cellStyle name="Normal 3 2" xfId="3"/>
    <cellStyle name="Normal 4" xfId="4"/>
  </cellStyles>
  <dxfs count="0"/>
  <tableStyles count="0" defaultTableStyle="TableStyleMedium9" defaultPivotStyle="PivotStyleLight16"/>
  <colors>
    <mruColors>
      <color rgb="FF663300"/>
      <color rgb="FF993300"/>
      <color rgb="FF0F07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82550</xdr:colOff>
      <xdr:row>2</xdr:row>
      <xdr:rowOff>151261</xdr:rowOff>
    </xdr:from>
    <xdr:ext cx="9271663" cy="4820789"/>
    <xdr:sp macro="" textlink="">
      <xdr:nvSpPr>
        <xdr:cNvPr id="2" name="Rectangle 1"/>
        <xdr:cNvSpPr/>
      </xdr:nvSpPr>
      <xdr:spPr>
        <a:xfrm>
          <a:off x="82550" y="475111"/>
          <a:ext cx="9271663" cy="4820789"/>
        </a:xfrm>
        <a:prstGeom prst="rect">
          <a:avLst/>
        </a:prstGeom>
        <a:noFill/>
      </xdr:spPr>
      <xdr:txBody>
        <a:bodyPr wrap="square" lIns="91440" tIns="45720" rIns="91440" bIns="45720">
          <a:noAutofit/>
        </a:bodyPr>
        <a:lstStyle/>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Annual Work Plan &amp; Budget</a:t>
          </a:r>
        </a:p>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2018-19</a:t>
          </a: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5100"/>
            </a:lnSpc>
          </a:pP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State/UT -</a:t>
          </a: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Jammu &amp; Kashmir</a:t>
          </a:r>
        </a:p>
        <a:p>
          <a:pPr algn="ctr">
            <a:lnSpc>
              <a:spcPts val="5100"/>
            </a:lnSpc>
          </a:pP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Date of Submission ________</a:t>
          </a:r>
          <a:endPar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76200</xdr:colOff>
      <xdr:row>0</xdr:row>
      <xdr:rowOff>45534</xdr:rowOff>
    </xdr:from>
    <xdr:ext cx="5588000" cy="3410998"/>
    <xdr:sp macro="" textlink="">
      <xdr:nvSpPr>
        <xdr:cNvPr id="2" name="Rectangle 1"/>
        <xdr:cNvSpPr/>
      </xdr:nvSpPr>
      <xdr:spPr>
        <a:xfrm>
          <a:off x="76200" y="45534"/>
          <a:ext cx="5588000" cy="3410998"/>
        </a:xfrm>
        <a:prstGeom prst="rect">
          <a:avLst/>
        </a:prstGeom>
        <a:noFill/>
      </xdr:spPr>
      <xdr:txBody>
        <a:bodyPr wrap="square" lIns="91440" tIns="45720" rIns="91440" bIns="45720">
          <a:spAutoFit/>
        </a:bodyPr>
        <a:lstStyle/>
        <a:p>
          <a:pPr algn="ctr"/>
          <a:r>
            <a:rPr lang="en-US" sz="66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Performance during </a:t>
          </a:r>
        </a:p>
        <a:p>
          <a:pPr algn="ctr"/>
          <a:r>
            <a:rPr lang="en-US" sz="8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2017-18</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hyperlink" Target="mailto:dsekplg@gmail.com," TargetMode="External"/><Relationship Id="rId1" Type="http://schemas.openxmlformats.org/officeDocument/2006/relationships/hyperlink" Target="mailto:jdpeducation@gmail.com"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topLeftCell="A10" zoomScaleSheetLayoutView="100" workbookViewId="0">
      <selection activeCell="L5" sqref="L5"/>
    </sheetView>
  </sheetViews>
  <sheetFormatPr defaultRowHeight="12.75" x14ac:dyDescent="0.2"/>
  <cols>
    <col min="15" max="15" width="12.42578125" customWidth="1"/>
  </cols>
  <sheetData/>
  <printOptions horizontalCentered="1"/>
  <pageMargins left="0.98425196850393704" right="0.19685039370078741" top="0.19685039370078741" bottom="0.19685039370078741" header="0.31496062992125984" footer="0.31496062992125984"/>
  <pageSetup paperSize="9" scale="9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view="pageBreakPreview" topLeftCell="A17" zoomScale="96" zoomScaleSheetLayoutView="96" workbookViewId="0">
      <selection activeCell="F37" sqref="F37"/>
    </sheetView>
  </sheetViews>
  <sheetFormatPr defaultRowHeight="12.75" x14ac:dyDescent="0.2"/>
  <cols>
    <col min="1" max="1" width="5.28515625" customWidth="1"/>
    <col min="2" max="2" width="11" customWidth="1"/>
    <col min="3" max="3" width="9.28515625" style="244" customWidth="1"/>
    <col min="4" max="5" width="8.7109375" style="244" customWidth="1"/>
    <col min="6" max="6" width="10.140625" style="244" customWidth="1"/>
    <col min="7" max="7" width="9.85546875" style="239" customWidth="1"/>
    <col min="8" max="8" width="9.5703125" style="244" customWidth="1"/>
    <col min="9" max="9" width="9.7109375" style="244" customWidth="1"/>
    <col min="10" max="10" width="9.42578125" style="244" customWidth="1"/>
    <col min="11" max="11" width="11" style="244" customWidth="1"/>
    <col min="12" max="12" width="10.85546875" style="239" customWidth="1"/>
    <col min="13" max="13" width="10.85546875" style="244" customWidth="1"/>
    <col min="14" max="14" width="14.140625" style="244" customWidth="1"/>
  </cols>
  <sheetData>
    <row r="1" spans="1:19" ht="12.75" customHeight="1" x14ac:dyDescent="0.2">
      <c r="D1" s="892"/>
      <c r="E1" s="892"/>
      <c r="F1" s="892"/>
      <c r="G1" s="892"/>
      <c r="H1" s="892"/>
      <c r="I1" s="892"/>
      <c r="J1" s="892"/>
      <c r="M1" s="245" t="s">
        <v>252</v>
      </c>
    </row>
    <row r="2" spans="1:19" ht="15" x14ac:dyDescent="0.2">
      <c r="A2" s="927" t="s">
        <v>0</v>
      </c>
      <c r="B2" s="927"/>
      <c r="C2" s="927"/>
      <c r="D2" s="927"/>
      <c r="E2" s="927"/>
      <c r="F2" s="927"/>
      <c r="G2" s="927"/>
      <c r="H2" s="927"/>
      <c r="I2" s="927"/>
      <c r="J2" s="927"/>
      <c r="K2" s="927"/>
      <c r="L2" s="927"/>
      <c r="M2" s="927"/>
      <c r="N2" s="927"/>
    </row>
    <row r="3" spans="1:19" ht="18" customHeight="1" x14ac:dyDescent="0.3">
      <c r="A3" s="913" t="s">
        <v>631</v>
      </c>
      <c r="B3" s="913"/>
      <c r="C3" s="913"/>
      <c r="D3" s="913"/>
      <c r="E3" s="913"/>
      <c r="F3" s="913"/>
      <c r="G3" s="913"/>
      <c r="H3" s="913"/>
      <c r="I3" s="913"/>
      <c r="J3" s="913"/>
      <c r="K3" s="913"/>
      <c r="L3" s="913"/>
      <c r="M3" s="913"/>
      <c r="N3" s="913"/>
    </row>
    <row r="4" spans="1:19" ht="15.75" x14ac:dyDescent="0.25">
      <c r="A4" s="928" t="s">
        <v>638</v>
      </c>
      <c r="B4" s="928"/>
      <c r="C4" s="928"/>
      <c r="D4" s="928"/>
      <c r="E4" s="928"/>
      <c r="F4" s="928"/>
      <c r="G4" s="928"/>
      <c r="H4" s="928"/>
      <c r="I4" s="928"/>
      <c r="J4" s="928"/>
      <c r="K4" s="928"/>
      <c r="L4" s="928"/>
      <c r="M4" s="928"/>
      <c r="N4" s="928"/>
    </row>
    <row r="5" spans="1:19" x14ac:dyDescent="0.2">
      <c r="A5" s="929" t="s">
        <v>829</v>
      </c>
      <c r="B5" s="929"/>
      <c r="C5" s="929"/>
      <c r="D5" s="929"/>
      <c r="E5" s="929"/>
      <c r="F5" s="929"/>
      <c r="L5" s="910" t="s">
        <v>899</v>
      </c>
      <c r="M5" s="910"/>
      <c r="N5" s="910"/>
      <c r="O5" s="31"/>
    </row>
    <row r="6" spans="1:19" s="238" customFormat="1" ht="15.75" customHeight="1" x14ac:dyDescent="0.2">
      <c r="A6" s="911" t="s">
        <v>68</v>
      </c>
      <c r="B6" s="911" t="s">
        <v>1</v>
      </c>
      <c r="C6" s="900" t="s">
        <v>2</v>
      </c>
      <c r="D6" s="900"/>
      <c r="E6" s="900"/>
      <c r="F6" s="901"/>
      <c r="G6" s="901"/>
      <c r="H6" s="900" t="s">
        <v>95</v>
      </c>
      <c r="I6" s="900"/>
      <c r="J6" s="900"/>
      <c r="K6" s="900"/>
      <c r="L6" s="900"/>
      <c r="M6" s="911" t="s">
        <v>129</v>
      </c>
      <c r="N6" s="903" t="s">
        <v>130</v>
      </c>
    </row>
    <row r="7" spans="1:19" s="238" customFormat="1" ht="36" x14ac:dyDescent="0.2">
      <c r="A7" s="912"/>
      <c r="B7" s="912"/>
      <c r="C7" s="451" t="s">
        <v>822</v>
      </c>
      <c r="D7" s="451" t="s">
        <v>4</v>
      </c>
      <c r="E7" s="451" t="s">
        <v>347</v>
      </c>
      <c r="F7" s="451" t="s">
        <v>93</v>
      </c>
      <c r="G7" s="451" t="s">
        <v>837</v>
      </c>
      <c r="H7" s="451" t="s">
        <v>822</v>
      </c>
      <c r="I7" s="451" t="s">
        <v>4</v>
      </c>
      <c r="J7" s="451" t="s">
        <v>347</v>
      </c>
      <c r="K7" s="452" t="s">
        <v>93</v>
      </c>
      <c r="L7" s="452" t="s">
        <v>113</v>
      </c>
      <c r="M7" s="912"/>
      <c r="N7" s="903"/>
      <c r="R7" s="494"/>
      <c r="S7" s="494"/>
    </row>
    <row r="8" spans="1:19" s="317" customFormat="1" ht="15" customHeight="1" x14ac:dyDescent="0.2">
      <c r="A8" s="451">
        <v>1</v>
      </c>
      <c r="B8" s="451">
        <v>2</v>
      </c>
      <c r="C8" s="451">
        <v>3</v>
      </c>
      <c r="D8" s="451">
        <v>4</v>
      </c>
      <c r="E8" s="451">
        <v>5</v>
      </c>
      <c r="F8" s="451">
        <v>6</v>
      </c>
      <c r="G8" s="451">
        <v>7</v>
      </c>
      <c r="H8" s="451">
        <v>8</v>
      </c>
      <c r="I8" s="451">
        <v>9</v>
      </c>
      <c r="J8" s="451">
        <v>10</v>
      </c>
      <c r="K8" s="471">
        <v>11</v>
      </c>
      <c r="L8" s="509">
        <v>12</v>
      </c>
      <c r="M8" s="509">
        <v>13</v>
      </c>
      <c r="N8" s="471">
        <v>14</v>
      </c>
    </row>
    <row r="9" spans="1:19" s="238" customFormat="1" ht="15" customHeight="1" x14ac:dyDescent="0.2">
      <c r="A9" s="286">
        <v>1</v>
      </c>
      <c r="B9" s="287" t="s">
        <v>800</v>
      </c>
      <c r="C9" s="418">
        <v>19</v>
      </c>
      <c r="D9" s="286">
        <v>0</v>
      </c>
      <c r="E9" s="286">
        <v>0</v>
      </c>
      <c r="F9" s="286">
        <v>0</v>
      </c>
      <c r="G9" s="471">
        <f>SUM(C9:F9)</f>
        <v>19</v>
      </c>
      <c r="H9" s="418">
        <v>19</v>
      </c>
      <c r="I9" s="286">
        <v>0</v>
      </c>
      <c r="J9" s="286">
        <v>0</v>
      </c>
      <c r="K9" s="286">
        <v>0</v>
      </c>
      <c r="L9" s="471">
        <f>SUM(H9:K9)</f>
        <v>19</v>
      </c>
      <c r="M9" s="286">
        <v>0</v>
      </c>
      <c r="N9" s="921" t="s">
        <v>848</v>
      </c>
    </row>
    <row r="10" spans="1:19" s="238" customFormat="1" ht="15" customHeight="1" x14ac:dyDescent="0.2">
      <c r="A10" s="286">
        <v>2</v>
      </c>
      <c r="B10" s="287" t="s">
        <v>801</v>
      </c>
      <c r="C10" s="418">
        <v>2</v>
      </c>
      <c r="D10" s="286">
        <v>0</v>
      </c>
      <c r="E10" s="286">
        <v>0</v>
      </c>
      <c r="F10" s="286">
        <v>0</v>
      </c>
      <c r="G10" s="471">
        <f t="shared" ref="G10:G18" si="0">SUM(C10:F10)</f>
        <v>2</v>
      </c>
      <c r="H10" s="418">
        <v>2</v>
      </c>
      <c r="I10" s="286">
        <v>0</v>
      </c>
      <c r="J10" s="286">
        <v>0</v>
      </c>
      <c r="K10" s="286">
        <v>0</v>
      </c>
      <c r="L10" s="471">
        <f t="shared" ref="L10:L18" si="1">SUM(H10:K10)</f>
        <v>2</v>
      </c>
      <c r="M10" s="286">
        <v>0</v>
      </c>
      <c r="N10" s="922"/>
    </row>
    <row r="11" spans="1:19" s="238" customFormat="1" ht="15" customHeight="1" x14ac:dyDescent="0.2">
      <c r="A11" s="286">
        <v>3</v>
      </c>
      <c r="B11" s="287" t="s">
        <v>802</v>
      </c>
      <c r="C11" s="418">
        <v>0</v>
      </c>
      <c r="D11" s="286">
        <v>0</v>
      </c>
      <c r="E11" s="286">
        <v>0</v>
      </c>
      <c r="F11" s="286">
        <v>0</v>
      </c>
      <c r="G11" s="471">
        <f t="shared" si="0"/>
        <v>0</v>
      </c>
      <c r="H11" s="418">
        <v>0</v>
      </c>
      <c r="I11" s="286">
        <v>0</v>
      </c>
      <c r="J11" s="286">
        <v>0</v>
      </c>
      <c r="K11" s="286">
        <v>0</v>
      </c>
      <c r="L11" s="471">
        <f t="shared" si="1"/>
        <v>0</v>
      </c>
      <c r="M11" s="286">
        <v>0</v>
      </c>
      <c r="N11" s="922"/>
    </row>
    <row r="12" spans="1:19" s="238" customFormat="1" ht="15" customHeight="1" x14ac:dyDescent="0.2">
      <c r="A12" s="286">
        <v>4</v>
      </c>
      <c r="B12" s="287" t="s">
        <v>803</v>
      </c>
      <c r="C12" s="418">
        <v>5</v>
      </c>
      <c r="D12" s="286">
        <v>0</v>
      </c>
      <c r="E12" s="286">
        <v>0</v>
      </c>
      <c r="F12" s="286">
        <v>0</v>
      </c>
      <c r="G12" s="471">
        <f t="shared" si="0"/>
        <v>5</v>
      </c>
      <c r="H12" s="418">
        <v>5</v>
      </c>
      <c r="I12" s="286">
        <v>0</v>
      </c>
      <c r="J12" s="286">
        <v>0</v>
      </c>
      <c r="K12" s="286">
        <v>0</v>
      </c>
      <c r="L12" s="471">
        <f t="shared" si="1"/>
        <v>5</v>
      </c>
      <c r="M12" s="286">
        <v>0</v>
      </c>
      <c r="N12" s="922"/>
    </row>
    <row r="13" spans="1:19" s="238" customFormat="1" ht="15" customHeight="1" x14ac:dyDescent="0.2">
      <c r="A13" s="286">
        <v>5</v>
      </c>
      <c r="B13" s="287" t="s">
        <v>804</v>
      </c>
      <c r="C13" s="418">
        <v>6</v>
      </c>
      <c r="D13" s="286">
        <v>0</v>
      </c>
      <c r="E13" s="286">
        <v>0</v>
      </c>
      <c r="F13" s="286">
        <v>0</v>
      </c>
      <c r="G13" s="471">
        <f t="shared" si="0"/>
        <v>6</v>
      </c>
      <c r="H13" s="418">
        <v>6</v>
      </c>
      <c r="I13" s="286">
        <v>0</v>
      </c>
      <c r="J13" s="286">
        <v>0</v>
      </c>
      <c r="K13" s="286">
        <v>0</v>
      </c>
      <c r="L13" s="471">
        <f t="shared" si="1"/>
        <v>6</v>
      </c>
      <c r="M13" s="286">
        <v>0</v>
      </c>
      <c r="N13" s="922"/>
    </row>
    <row r="14" spans="1:19" s="238" customFormat="1" ht="15" customHeight="1" x14ac:dyDescent="0.2">
      <c r="A14" s="286">
        <v>6</v>
      </c>
      <c r="B14" s="287" t="s">
        <v>805</v>
      </c>
      <c r="C14" s="418">
        <v>14</v>
      </c>
      <c r="D14" s="286">
        <v>0</v>
      </c>
      <c r="E14" s="286">
        <v>0</v>
      </c>
      <c r="F14" s="286">
        <v>0</v>
      </c>
      <c r="G14" s="471">
        <f t="shared" si="0"/>
        <v>14</v>
      </c>
      <c r="H14" s="418">
        <v>14</v>
      </c>
      <c r="I14" s="286">
        <v>0</v>
      </c>
      <c r="J14" s="286">
        <v>0</v>
      </c>
      <c r="K14" s="286">
        <v>0</v>
      </c>
      <c r="L14" s="471">
        <f t="shared" si="1"/>
        <v>14</v>
      </c>
      <c r="M14" s="286">
        <v>0</v>
      </c>
      <c r="N14" s="922"/>
    </row>
    <row r="15" spans="1:19" s="238" customFormat="1" ht="15" customHeight="1" x14ac:dyDescent="0.2">
      <c r="A15" s="286">
        <v>7</v>
      </c>
      <c r="B15" s="287" t="s">
        <v>806</v>
      </c>
      <c r="C15" s="418">
        <v>1</v>
      </c>
      <c r="D15" s="286">
        <v>0</v>
      </c>
      <c r="E15" s="286">
        <v>0</v>
      </c>
      <c r="F15" s="286">
        <v>0</v>
      </c>
      <c r="G15" s="471">
        <f t="shared" si="0"/>
        <v>1</v>
      </c>
      <c r="H15" s="418">
        <v>1</v>
      </c>
      <c r="I15" s="286">
        <v>0</v>
      </c>
      <c r="J15" s="286">
        <v>0</v>
      </c>
      <c r="K15" s="286">
        <v>0</v>
      </c>
      <c r="L15" s="471">
        <f t="shared" si="1"/>
        <v>1</v>
      </c>
      <c r="M15" s="286">
        <v>0</v>
      </c>
      <c r="N15" s="922"/>
    </row>
    <row r="16" spans="1:19" s="238" customFormat="1" ht="15" customHeight="1" x14ac:dyDescent="0.2">
      <c r="A16" s="286">
        <v>8</v>
      </c>
      <c r="B16" s="287" t="s">
        <v>807</v>
      </c>
      <c r="C16" s="418">
        <v>5</v>
      </c>
      <c r="D16" s="286">
        <v>0</v>
      </c>
      <c r="E16" s="286">
        <v>0</v>
      </c>
      <c r="F16" s="286">
        <v>0</v>
      </c>
      <c r="G16" s="471">
        <f t="shared" si="0"/>
        <v>5</v>
      </c>
      <c r="H16" s="418">
        <v>5</v>
      </c>
      <c r="I16" s="286">
        <v>0</v>
      </c>
      <c r="J16" s="286">
        <v>0</v>
      </c>
      <c r="K16" s="286">
        <v>0</v>
      </c>
      <c r="L16" s="471">
        <f t="shared" si="1"/>
        <v>5</v>
      </c>
      <c r="M16" s="286">
        <v>0</v>
      </c>
      <c r="N16" s="922"/>
    </row>
    <row r="17" spans="1:14" s="238" customFormat="1" ht="15" customHeight="1" x14ac:dyDescent="0.2">
      <c r="A17" s="286">
        <v>9</v>
      </c>
      <c r="B17" s="287" t="s">
        <v>808</v>
      </c>
      <c r="C17" s="418">
        <v>11</v>
      </c>
      <c r="D17" s="286">
        <v>0</v>
      </c>
      <c r="E17" s="286">
        <v>0</v>
      </c>
      <c r="F17" s="286">
        <v>0</v>
      </c>
      <c r="G17" s="471">
        <f t="shared" si="0"/>
        <v>11</v>
      </c>
      <c r="H17" s="418">
        <v>11</v>
      </c>
      <c r="I17" s="286">
        <v>0</v>
      </c>
      <c r="J17" s="286">
        <v>0</v>
      </c>
      <c r="K17" s="286">
        <v>0</v>
      </c>
      <c r="L17" s="471">
        <f t="shared" si="1"/>
        <v>11</v>
      </c>
      <c r="M17" s="286">
        <v>0</v>
      </c>
      <c r="N17" s="922"/>
    </row>
    <row r="18" spans="1:14" s="238" customFormat="1" ht="15" customHeight="1" x14ac:dyDescent="0.2">
      <c r="A18" s="286">
        <v>10</v>
      </c>
      <c r="B18" s="287" t="s">
        <v>809</v>
      </c>
      <c r="C18" s="418">
        <v>11</v>
      </c>
      <c r="D18" s="286">
        <v>0</v>
      </c>
      <c r="E18" s="286">
        <v>0</v>
      </c>
      <c r="F18" s="286">
        <v>0</v>
      </c>
      <c r="G18" s="471">
        <f t="shared" si="0"/>
        <v>11</v>
      </c>
      <c r="H18" s="418">
        <v>11</v>
      </c>
      <c r="I18" s="286">
        <v>0</v>
      </c>
      <c r="J18" s="286">
        <v>0</v>
      </c>
      <c r="K18" s="286">
        <v>0</v>
      </c>
      <c r="L18" s="471">
        <f t="shared" si="1"/>
        <v>11</v>
      </c>
      <c r="M18" s="286">
        <v>0</v>
      </c>
      <c r="N18" s="922"/>
    </row>
    <row r="19" spans="1:14" s="238" customFormat="1" ht="15" customHeight="1" x14ac:dyDescent="0.2">
      <c r="A19" s="286">
        <v>11</v>
      </c>
      <c r="B19" s="287" t="s">
        <v>810</v>
      </c>
      <c r="C19" s="286">
        <v>11</v>
      </c>
      <c r="D19" s="286">
        <v>0</v>
      </c>
      <c r="E19" s="286">
        <v>0</v>
      </c>
      <c r="F19" s="286">
        <v>0</v>
      </c>
      <c r="G19" s="471">
        <f>SUM(C19:F19)</f>
        <v>11</v>
      </c>
      <c r="H19" s="286">
        <v>11</v>
      </c>
      <c r="I19" s="286">
        <v>0</v>
      </c>
      <c r="J19" s="286">
        <v>0</v>
      </c>
      <c r="K19" s="286">
        <v>0</v>
      </c>
      <c r="L19" s="471">
        <f>SUM(H19:K19)</f>
        <v>11</v>
      </c>
      <c r="M19" s="286">
        <v>0</v>
      </c>
      <c r="N19" s="922"/>
    </row>
    <row r="20" spans="1:14" s="238" customFormat="1" ht="15" customHeight="1" x14ac:dyDescent="0.2">
      <c r="A20" s="286">
        <v>12</v>
      </c>
      <c r="B20" s="287" t="s">
        <v>811</v>
      </c>
      <c r="C20" s="286">
        <v>12</v>
      </c>
      <c r="D20" s="286">
        <v>0</v>
      </c>
      <c r="E20" s="286">
        <v>0</v>
      </c>
      <c r="F20" s="286">
        <v>0</v>
      </c>
      <c r="G20" s="471">
        <f t="shared" ref="G20:G30" si="2">SUM(C20:F20)</f>
        <v>12</v>
      </c>
      <c r="H20" s="286">
        <v>12</v>
      </c>
      <c r="I20" s="286">
        <v>0</v>
      </c>
      <c r="J20" s="286">
        <v>0</v>
      </c>
      <c r="K20" s="286">
        <v>0</v>
      </c>
      <c r="L20" s="471">
        <f t="shared" ref="L20:L30" si="3">SUM(H20:K20)</f>
        <v>12</v>
      </c>
      <c r="M20" s="286">
        <v>0</v>
      </c>
      <c r="N20" s="922"/>
    </row>
    <row r="21" spans="1:14" s="238" customFormat="1" ht="15" customHeight="1" x14ac:dyDescent="0.2">
      <c r="A21" s="286">
        <v>13</v>
      </c>
      <c r="B21" s="287" t="s">
        <v>812</v>
      </c>
      <c r="C21" s="286">
        <v>96</v>
      </c>
      <c r="D21" s="286">
        <v>0</v>
      </c>
      <c r="E21" s="286">
        <v>0</v>
      </c>
      <c r="F21" s="286">
        <v>0</v>
      </c>
      <c r="G21" s="471">
        <f t="shared" si="2"/>
        <v>96</v>
      </c>
      <c r="H21" s="286">
        <v>96</v>
      </c>
      <c r="I21" s="286">
        <v>0</v>
      </c>
      <c r="J21" s="286">
        <v>0</v>
      </c>
      <c r="K21" s="286">
        <v>0</v>
      </c>
      <c r="L21" s="471">
        <f t="shared" si="3"/>
        <v>96</v>
      </c>
      <c r="M21" s="286">
        <v>0</v>
      </c>
      <c r="N21" s="922"/>
    </row>
    <row r="22" spans="1:14" s="238" customFormat="1" ht="15" customHeight="1" x14ac:dyDescent="0.2">
      <c r="A22" s="286">
        <v>14</v>
      </c>
      <c r="B22" s="287" t="s">
        <v>813</v>
      </c>
      <c r="C22" s="286">
        <v>51</v>
      </c>
      <c r="D22" s="286">
        <v>0</v>
      </c>
      <c r="E22" s="286">
        <v>0</v>
      </c>
      <c r="F22" s="286">
        <v>0</v>
      </c>
      <c r="G22" s="471">
        <f t="shared" si="2"/>
        <v>51</v>
      </c>
      <c r="H22" s="286">
        <v>51</v>
      </c>
      <c r="I22" s="286">
        <v>0</v>
      </c>
      <c r="J22" s="286">
        <v>0</v>
      </c>
      <c r="K22" s="286">
        <v>0</v>
      </c>
      <c r="L22" s="471">
        <f t="shared" si="3"/>
        <v>51</v>
      </c>
      <c r="M22" s="286">
        <v>0</v>
      </c>
      <c r="N22" s="922"/>
    </row>
    <row r="23" spans="1:14" s="238" customFormat="1" ht="15" customHeight="1" x14ac:dyDescent="0.2">
      <c r="A23" s="286">
        <v>15</v>
      </c>
      <c r="B23" s="287" t="s">
        <v>814</v>
      </c>
      <c r="C23" s="286">
        <v>22</v>
      </c>
      <c r="D23" s="286">
        <v>0</v>
      </c>
      <c r="E23" s="286">
        <v>0</v>
      </c>
      <c r="F23" s="286">
        <v>0</v>
      </c>
      <c r="G23" s="471">
        <f t="shared" si="2"/>
        <v>22</v>
      </c>
      <c r="H23" s="286">
        <v>22</v>
      </c>
      <c r="I23" s="286">
        <v>0</v>
      </c>
      <c r="J23" s="286">
        <v>0</v>
      </c>
      <c r="K23" s="286">
        <v>0</v>
      </c>
      <c r="L23" s="471">
        <f t="shared" si="3"/>
        <v>22</v>
      </c>
      <c r="M23" s="286">
        <v>0</v>
      </c>
      <c r="N23" s="922"/>
    </row>
    <row r="24" spans="1:14" s="238" customFormat="1" ht="15" customHeight="1" x14ac:dyDescent="0.2">
      <c r="A24" s="286">
        <v>16</v>
      </c>
      <c r="B24" s="287" t="s">
        <v>815</v>
      </c>
      <c r="C24" s="286">
        <v>81</v>
      </c>
      <c r="D24" s="286">
        <v>0</v>
      </c>
      <c r="E24" s="286">
        <v>0</v>
      </c>
      <c r="F24" s="286">
        <v>0</v>
      </c>
      <c r="G24" s="471">
        <f t="shared" si="2"/>
        <v>81</v>
      </c>
      <c r="H24" s="286">
        <v>81</v>
      </c>
      <c r="I24" s="286">
        <v>0</v>
      </c>
      <c r="J24" s="286">
        <v>0</v>
      </c>
      <c r="K24" s="286">
        <v>0</v>
      </c>
      <c r="L24" s="471">
        <f t="shared" si="3"/>
        <v>81</v>
      </c>
      <c r="M24" s="286">
        <v>0</v>
      </c>
      <c r="N24" s="922"/>
    </row>
    <row r="25" spans="1:14" s="238" customFormat="1" ht="15" customHeight="1" x14ac:dyDescent="0.2">
      <c r="A25" s="286">
        <v>17</v>
      </c>
      <c r="B25" s="287" t="s">
        <v>816</v>
      </c>
      <c r="C25" s="286">
        <v>16</v>
      </c>
      <c r="D25" s="286">
        <v>0</v>
      </c>
      <c r="E25" s="286">
        <v>0</v>
      </c>
      <c r="F25" s="286">
        <v>0</v>
      </c>
      <c r="G25" s="471">
        <f t="shared" si="2"/>
        <v>16</v>
      </c>
      <c r="H25" s="286">
        <v>16</v>
      </c>
      <c r="I25" s="286">
        <v>0</v>
      </c>
      <c r="J25" s="286">
        <v>0</v>
      </c>
      <c r="K25" s="286">
        <v>0</v>
      </c>
      <c r="L25" s="471">
        <f t="shared" si="3"/>
        <v>16</v>
      </c>
      <c r="M25" s="286">
        <v>0</v>
      </c>
      <c r="N25" s="922"/>
    </row>
    <row r="26" spans="1:14" s="238" customFormat="1" ht="15" customHeight="1" x14ac:dyDescent="0.2">
      <c r="A26" s="286">
        <v>18</v>
      </c>
      <c r="B26" s="287" t="s">
        <v>817</v>
      </c>
      <c r="C26" s="286">
        <v>13</v>
      </c>
      <c r="D26" s="286">
        <v>0</v>
      </c>
      <c r="E26" s="286">
        <v>0</v>
      </c>
      <c r="F26" s="286">
        <v>0</v>
      </c>
      <c r="G26" s="471">
        <f t="shared" si="2"/>
        <v>13</v>
      </c>
      <c r="H26" s="286">
        <v>13</v>
      </c>
      <c r="I26" s="286">
        <v>0</v>
      </c>
      <c r="J26" s="286">
        <v>0</v>
      </c>
      <c r="K26" s="286">
        <v>0</v>
      </c>
      <c r="L26" s="471">
        <f t="shared" si="3"/>
        <v>13</v>
      </c>
      <c r="M26" s="286">
        <v>0</v>
      </c>
      <c r="N26" s="922"/>
    </row>
    <row r="27" spans="1:14" s="238" customFormat="1" ht="15" customHeight="1" x14ac:dyDescent="0.2">
      <c r="A27" s="286">
        <v>19</v>
      </c>
      <c r="B27" s="287" t="s">
        <v>799</v>
      </c>
      <c r="C27" s="286">
        <v>37</v>
      </c>
      <c r="D27" s="286">
        <v>0</v>
      </c>
      <c r="E27" s="286">
        <v>0</v>
      </c>
      <c r="F27" s="286">
        <v>0</v>
      </c>
      <c r="G27" s="471">
        <f t="shared" si="2"/>
        <v>37</v>
      </c>
      <c r="H27" s="286">
        <v>37</v>
      </c>
      <c r="I27" s="286">
        <v>0</v>
      </c>
      <c r="J27" s="286">
        <v>0</v>
      </c>
      <c r="K27" s="286">
        <v>0</v>
      </c>
      <c r="L27" s="471">
        <f t="shared" si="3"/>
        <v>37</v>
      </c>
      <c r="M27" s="286">
        <v>0</v>
      </c>
      <c r="N27" s="922"/>
    </row>
    <row r="28" spans="1:14" s="238" customFormat="1" ht="15" customHeight="1" x14ac:dyDescent="0.2">
      <c r="A28" s="286">
        <v>20</v>
      </c>
      <c r="B28" s="287" t="s">
        <v>818</v>
      </c>
      <c r="C28" s="286">
        <v>67</v>
      </c>
      <c r="D28" s="286">
        <v>0</v>
      </c>
      <c r="E28" s="286">
        <v>0</v>
      </c>
      <c r="F28" s="286">
        <v>0</v>
      </c>
      <c r="G28" s="471">
        <f t="shared" si="2"/>
        <v>67</v>
      </c>
      <c r="H28" s="286">
        <v>67</v>
      </c>
      <c r="I28" s="286">
        <v>0</v>
      </c>
      <c r="J28" s="286">
        <v>0</v>
      </c>
      <c r="K28" s="286">
        <v>0</v>
      </c>
      <c r="L28" s="471">
        <f t="shared" si="3"/>
        <v>67</v>
      </c>
      <c r="M28" s="286">
        <v>0</v>
      </c>
      <c r="N28" s="922"/>
    </row>
    <row r="29" spans="1:14" s="238" customFormat="1" ht="15" customHeight="1" x14ac:dyDescent="0.2">
      <c r="A29" s="289">
        <v>21</v>
      </c>
      <c r="B29" s="287" t="s">
        <v>819</v>
      </c>
      <c r="C29" s="286">
        <v>2</v>
      </c>
      <c r="D29" s="286">
        <v>0</v>
      </c>
      <c r="E29" s="286">
        <v>0</v>
      </c>
      <c r="F29" s="286">
        <v>0</v>
      </c>
      <c r="G29" s="471">
        <f t="shared" si="2"/>
        <v>2</v>
      </c>
      <c r="H29" s="286">
        <v>2</v>
      </c>
      <c r="I29" s="286">
        <v>0</v>
      </c>
      <c r="J29" s="286">
        <v>0</v>
      </c>
      <c r="K29" s="286">
        <v>0</v>
      </c>
      <c r="L29" s="471">
        <f t="shared" si="3"/>
        <v>2</v>
      </c>
      <c r="M29" s="286">
        <v>0</v>
      </c>
      <c r="N29" s="922"/>
    </row>
    <row r="30" spans="1:14" s="238" customFormat="1" ht="15" customHeight="1" x14ac:dyDescent="0.2">
      <c r="A30" s="289">
        <v>22</v>
      </c>
      <c r="B30" s="287" t="s">
        <v>820</v>
      </c>
      <c r="C30" s="286">
        <v>39</v>
      </c>
      <c r="D30" s="286">
        <v>0</v>
      </c>
      <c r="E30" s="286">
        <v>0</v>
      </c>
      <c r="F30" s="286">
        <v>0</v>
      </c>
      <c r="G30" s="471">
        <f t="shared" si="2"/>
        <v>39</v>
      </c>
      <c r="H30" s="286">
        <v>39</v>
      </c>
      <c r="I30" s="286">
        <v>0</v>
      </c>
      <c r="J30" s="286">
        <v>0</v>
      </c>
      <c r="K30" s="286">
        <v>0</v>
      </c>
      <c r="L30" s="471">
        <f t="shared" si="3"/>
        <v>39</v>
      </c>
      <c r="M30" s="286">
        <v>0</v>
      </c>
      <c r="N30" s="922"/>
    </row>
    <row r="31" spans="1:14" s="317" customFormat="1" ht="15" customHeight="1" x14ac:dyDescent="0.2">
      <c r="A31" s="906" t="s">
        <v>821</v>
      </c>
      <c r="B31" s="906"/>
      <c r="C31" s="455">
        <f>SUM(C9:C30)</f>
        <v>521</v>
      </c>
      <c r="D31" s="600">
        <f t="shared" ref="D31:M31" si="4">SUM(D9:D30)</f>
        <v>0</v>
      </c>
      <c r="E31" s="600">
        <f t="shared" si="4"/>
        <v>0</v>
      </c>
      <c r="F31" s="600">
        <f t="shared" si="4"/>
        <v>0</v>
      </c>
      <c r="G31" s="600">
        <f t="shared" si="4"/>
        <v>521</v>
      </c>
      <c r="H31" s="600">
        <f t="shared" si="4"/>
        <v>521</v>
      </c>
      <c r="I31" s="600">
        <f t="shared" si="4"/>
        <v>0</v>
      </c>
      <c r="J31" s="600">
        <f t="shared" si="4"/>
        <v>0</v>
      </c>
      <c r="K31" s="600">
        <f t="shared" si="4"/>
        <v>0</v>
      </c>
      <c r="L31" s="600">
        <f t="shared" si="4"/>
        <v>521</v>
      </c>
      <c r="M31" s="600">
        <f t="shared" si="4"/>
        <v>0</v>
      </c>
      <c r="N31" s="923"/>
    </row>
    <row r="32" spans="1:14" s="238" customFormat="1" ht="12" x14ac:dyDescent="0.2">
      <c r="A32" s="498" t="s">
        <v>5</v>
      </c>
      <c r="C32" s="499"/>
      <c r="D32" s="499"/>
      <c r="E32" s="499"/>
      <c r="F32" s="499"/>
      <c r="G32" s="496"/>
      <c r="H32" s="499"/>
      <c r="I32" s="499"/>
      <c r="J32" s="499"/>
      <c r="K32" s="499"/>
      <c r="L32" s="496"/>
      <c r="M32" s="499"/>
      <c r="N32" s="499"/>
    </row>
    <row r="33" spans="1:14" s="238" customFormat="1" ht="12" x14ac:dyDescent="0.2">
      <c r="A33" s="238" t="s">
        <v>6</v>
      </c>
      <c r="C33" s="499"/>
      <c r="D33" s="499"/>
      <c r="E33" s="499"/>
      <c r="F33" s="499"/>
      <c r="G33" s="496"/>
      <c r="H33" s="499"/>
      <c r="I33" s="499"/>
      <c r="J33" s="499"/>
      <c r="K33" s="499"/>
      <c r="L33" s="496"/>
      <c r="M33" s="499"/>
      <c r="N33" s="499"/>
    </row>
    <row r="34" spans="1:14" s="238" customFormat="1" ht="12" x14ac:dyDescent="0.2">
      <c r="A34" s="238" t="s">
        <v>7</v>
      </c>
      <c r="C34" s="499"/>
      <c r="D34" s="499"/>
      <c r="E34" s="499"/>
      <c r="F34" s="499"/>
      <c r="G34" s="496"/>
      <c r="H34" s="499"/>
      <c r="I34" s="499"/>
      <c r="J34" s="499"/>
      <c r="K34" s="500" t="s">
        <v>8</v>
      </c>
      <c r="L34" s="500" t="s">
        <v>8</v>
      </c>
      <c r="M34" s="500"/>
      <c r="N34" s="500" t="s">
        <v>8</v>
      </c>
    </row>
    <row r="35" spans="1:14" s="238" customFormat="1" ht="12" x14ac:dyDescent="0.2">
      <c r="A35" s="238" t="s">
        <v>418</v>
      </c>
      <c r="C35" s="499"/>
      <c r="D35" s="499"/>
      <c r="E35" s="499"/>
      <c r="F35" s="499"/>
      <c r="G35" s="496"/>
      <c r="H35" s="499"/>
      <c r="I35" s="499"/>
      <c r="J35" s="500"/>
      <c r="K35" s="500"/>
      <c r="L35" s="500"/>
      <c r="M35" s="499"/>
      <c r="N35" s="499"/>
    </row>
    <row r="36" spans="1:14" s="238" customFormat="1" ht="12" x14ac:dyDescent="0.2">
      <c r="C36" s="499" t="s">
        <v>419</v>
      </c>
      <c r="D36" s="499"/>
      <c r="E36" s="501"/>
      <c r="F36" s="501"/>
      <c r="G36" s="500"/>
      <c r="H36" s="501"/>
      <c r="I36" s="501"/>
      <c r="J36" s="501"/>
      <c r="K36" s="503"/>
      <c r="L36" s="904"/>
      <c r="M36" s="904"/>
      <c r="N36" s="904"/>
    </row>
    <row r="37" spans="1:14" s="238" customFormat="1" ht="15" customHeight="1" x14ac:dyDescent="0.2">
      <c r="C37" s="499"/>
      <c r="D37" s="499"/>
      <c r="E37" s="501"/>
      <c r="F37" s="501"/>
      <c r="G37" s="500"/>
      <c r="H37" s="501"/>
      <c r="I37" s="501"/>
      <c r="J37" s="501"/>
      <c r="K37" s="503"/>
      <c r="L37" s="904" t="s">
        <v>797</v>
      </c>
      <c r="M37" s="904"/>
      <c r="N37" s="904"/>
    </row>
    <row r="38" spans="1:14" s="238" customFormat="1" ht="13.5" customHeight="1" x14ac:dyDescent="0.2">
      <c r="A38" s="317" t="s">
        <v>9</v>
      </c>
      <c r="B38" s="317"/>
      <c r="C38" s="496"/>
      <c r="D38" s="496"/>
      <c r="E38" s="496"/>
      <c r="F38" s="496"/>
      <c r="G38" s="496"/>
      <c r="H38" s="496"/>
      <c r="I38" s="499"/>
      <c r="J38" s="499"/>
      <c r="K38" s="503"/>
      <c r="L38" s="904" t="s">
        <v>798</v>
      </c>
      <c r="M38" s="904"/>
      <c r="N38" s="904"/>
    </row>
    <row r="39" spans="1:14" x14ac:dyDescent="0.2">
      <c r="A39" s="898"/>
      <c r="B39" s="898"/>
      <c r="C39" s="898"/>
      <c r="D39" s="898"/>
      <c r="E39" s="898"/>
      <c r="F39" s="898"/>
      <c r="G39" s="898"/>
      <c r="H39" s="898"/>
      <c r="I39" s="898"/>
      <c r="J39" s="898"/>
      <c r="K39" s="898"/>
      <c r="L39" s="898"/>
      <c r="M39" s="898"/>
      <c r="N39" s="898"/>
    </row>
  </sheetData>
  <mergeCells count="18">
    <mergeCell ref="A39:N39"/>
    <mergeCell ref="N6:N7"/>
    <mergeCell ref="A6:A7"/>
    <mergeCell ref="B6:B7"/>
    <mergeCell ref="C6:G6"/>
    <mergeCell ref="H6:L6"/>
    <mergeCell ref="M6:M7"/>
    <mergeCell ref="A31:B31"/>
    <mergeCell ref="L36:N36"/>
    <mergeCell ref="L37:N37"/>
    <mergeCell ref="L38:N38"/>
    <mergeCell ref="N9:N31"/>
    <mergeCell ref="D1:J1"/>
    <mergeCell ref="A2:N2"/>
    <mergeCell ref="A3:N3"/>
    <mergeCell ref="A4:N4"/>
    <mergeCell ref="L5:N5"/>
    <mergeCell ref="A5:F5"/>
  </mergeCells>
  <phoneticPr fontId="0" type="noConversion"/>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view="pageBreakPreview" topLeftCell="A11" zoomScale="95" zoomScaleSheetLayoutView="95" workbookViewId="0">
      <selection activeCell="J26" sqref="J26"/>
    </sheetView>
  </sheetViews>
  <sheetFormatPr defaultColWidth="9.140625" defaultRowHeight="12.75" x14ac:dyDescent="0.2"/>
  <cols>
    <col min="1" max="1" width="4.140625" style="9" customWidth="1"/>
    <col min="2" max="2" width="10.140625" style="9" customWidth="1"/>
    <col min="3" max="3" width="8.28515625" style="246" customWidth="1"/>
    <col min="4" max="4" width="6.7109375" style="246" customWidth="1"/>
    <col min="5" max="6" width="8.5703125" style="246" customWidth="1"/>
    <col min="7" max="7" width="9.140625" style="270" customWidth="1"/>
    <col min="8" max="8" width="8.28515625" style="246" customWidth="1"/>
    <col min="9" max="9" width="5.42578125" style="246" customWidth="1"/>
    <col min="10" max="11" width="8.85546875" style="246" customWidth="1"/>
    <col min="12" max="12" width="10.5703125" style="246" customWidth="1"/>
    <col min="13" max="13" width="8.85546875" style="246" customWidth="1"/>
    <col min="14" max="14" width="6.42578125" style="246" customWidth="1"/>
    <col min="15" max="15" width="8" style="246" customWidth="1"/>
    <col min="16" max="16" width="8.140625" style="246" customWidth="1"/>
    <col min="17" max="17" width="10.140625" style="246" customWidth="1"/>
    <col min="18" max="16384" width="9.140625" style="9"/>
  </cols>
  <sheetData>
    <row r="1" spans="1:19" customFormat="1" ht="12.75" customHeight="1" x14ac:dyDescent="0.2">
      <c r="C1" s="244"/>
      <c r="D1" s="246"/>
      <c r="E1" s="246"/>
      <c r="F1" s="246"/>
      <c r="G1" s="270"/>
      <c r="H1" s="246"/>
      <c r="I1" s="246"/>
      <c r="J1" s="246"/>
      <c r="K1" s="246"/>
      <c r="L1" s="246"/>
      <c r="M1" s="246"/>
      <c r="N1" s="246"/>
      <c r="O1" s="936" t="s">
        <v>54</v>
      </c>
      <c r="P1" s="936"/>
      <c r="Q1" s="936"/>
    </row>
    <row r="2" spans="1:19" customFormat="1" ht="15" x14ac:dyDescent="0.2">
      <c r="A2" s="927" t="s">
        <v>0</v>
      </c>
      <c r="B2" s="927"/>
      <c r="C2" s="927"/>
      <c r="D2" s="927"/>
      <c r="E2" s="927"/>
      <c r="F2" s="927"/>
      <c r="G2" s="927"/>
      <c r="H2" s="927"/>
      <c r="I2" s="927"/>
      <c r="J2" s="927"/>
      <c r="K2" s="927"/>
      <c r="L2" s="927"/>
      <c r="M2" s="927"/>
      <c r="N2" s="927"/>
      <c r="O2" s="927"/>
      <c r="P2" s="927"/>
      <c r="Q2" s="927"/>
    </row>
    <row r="3" spans="1:19" customFormat="1" ht="20.25" x14ac:dyDescent="0.3">
      <c r="A3" s="913" t="s">
        <v>631</v>
      </c>
      <c r="B3" s="913"/>
      <c r="C3" s="913"/>
      <c r="D3" s="913"/>
      <c r="E3" s="913"/>
      <c r="F3" s="913"/>
      <c r="G3" s="913"/>
      <c r="H3" s="913"/>
      <c r="I3" s="913"/>
      <c r="J3" s="913"/>
      <c r="K3" s="913"/>
      <c r="L3" s="913"/>
      <c r="M3" s="913"/>
      <c r="N3" s="913"/>
      <c r="O3" s="913"/>
      <c r="P3" s="913"/>
      <c r="Q3" s="913"/>
    </row>
    <row r="4" spans="1:19" customFormat="1" ht="15.75" customHeight="1" x14ac:dyDescent="0.25">
      <c r="A4" s="937" t="s">
        <v>639</v>
      </c>
      <c r="B4" s="937"/>
      <c r="C4" s="937"/>
      <c r="D4" s="937"/>
      <c r="E4" s="937"/>
      <c r="F4" s="937"/>
      <c r="G4" s="937"/>
      <c r="H4" s="937"/>
      <c r="I4" s="937"/>
      <c r="J4" s="937"/>
      <c r="K4" s="937"/>
      <c r="L4" s="937"/>
      <c r="M4" s="937"/>
      <c r="N4" s="937"/>
      <c r="O4" s="937"/>
      <c r="P4" s="937"/>
      <c r="Q4" s="937"/>
    </row>
    <row r="5" spans="1:19" ht="16.5" customHeight="1" x14ac:dyDescent="0.2">
      <c r="A5" s="929" t="s">
        <v>829</v>
      </c>
      <c r="B5" s="929"/>
      <c r="C5" s="929"/>
      <c r="D5" s="929"/>
      <c r="E5" s="929"/>
      <c r="N5" s="889" t="s">
        <v>899</v>
      </c>
      <c r="O5" s="889"/>
      <c r="P5" s="889"/>
      <c r="Q5" s="889"/>
    </row>
    <row r="6" spans="1:19" s="238" customFormat="1" ht="13.5" customHeight="1" x14ac:dyDescent="0.2">
      <c r="A6" s="903" t="s">
        <v>68</v>
      </c>
      <c r="B6" s="903" t="s">
        <v>1</v>
      </c>
      <c r="C6" s="934" t="s">
        <v>640</v>
      </c>
      <c r="D6" s="934"/>
      <c r="E6" s="934"/>
      <c r="F6" s="934"/>
      <c r="G6" s="934"/>
      <c r="H6" s="935" t="s">
        <v>677</v>
      </c>
      <c r="I6" s="934"/>
      <c r="J6" s="934"/>
      <c r="K6" s="934"/>
      <c r="L6" s="934"/>
      <c r="M6" s="930" t="s">
        <v>104</v>
      </c>
      <c r="N6" s="931"/>
      <c r="O6" s="931"/>
      <c r="P6" s="931"/>
      <c r="Q6" s="932"/>
    </row>
    <row r="7" spans="1:19" s="317" customFormat="1" ht="35.25" customHeight="1" x14ac:dyDescent="0.2">
      <c r="A7" s="903"/>
      <c r="B7" s="903"/>
      <c r="C7" s="451" t="s">
        <v>206</v>
      </c>
      <c r="D7" s="451" t="s">
        <v>207</v>
      </c>
      <c r="E7" s="451" t="s">
        <v>347</v>
      </c>
      <c r="F7" s="451" t="s">
        <v>212</v>
      </c>
      <c r="G7" s="451" t="s">
        <v>112</v>
      </c>
      <c r="H7" s="510" t="s">
        <v>206</v>
      </c>
      <c r="I7" s="451" t="s">
        <v>207</v>
      </c>
      <c r="J7" s="451" t="s">
        <v>347</v>
      </c>
      <c r="K7" s="452" t="s">
        <v>212</v>
      </c>
      <c r="L7" s="451" t="s">
        <v>956</v>
      </c>
      <c r="M7" s="451" t="s">
        <v>206</v>
      </c>
      <c r="N7" s="451" t="s">
        <v>207</v>
      </c>
      <c r="O7" s="451" t="s">
        <v>347</v>
      </c>
      <c r="P7" s="452" t="s">
        <v>957</v>
      </c>
      <c r="Q7" s="451" t="s">
        <v>114</v>
      </c>
      <c r="R7" s="318"/>
    </row>
    <row r="8" spans="1:19" s="513" customFormat="1" ht="15" customHeight="1" x14ac:dyDescent="0.2">
      <c r="A8" s="511">
        <v>1</v>
      </c>
      <c r="B8" s="511">
        <v>2</v>
      </c>
      <c r="C8" s="511">
        <v>3</v>
      </c>
      <c r="D8" s="511">
        <v>4</v>
      </c>
      <c r="E8" s="511">
        <v>5</v>
      </c>
      <c r="F8" s="511">
        <v>6</v>
      </c>
      <c r="G8" s="512">
        <v>7</v>
      </c>
      <c r="H8" s="511">
        <v>8</v>
      </c>
      <c r="I8" s="511">
        <v>9</v>
      </c>
      <c r="J8" s="511">
        <v>10</v>
      </c>
      <c r="K8" s="511">
        <v>11</v>
      </c>
      <c r="L8" s="511">
        <v>12</v>
      </c>
      <c r="M8" s="511">
        <v>13</v>
      </c>
      <c r="N8" s="511">
        <v>14</v>
      </c>
      <c r="O8" s="511">
        <v>15</v>
      </c>
      <c r="P8" s="511">
        <v>16</v>
      </c>
      <c r="Q8" s="511">
        <v>17</v>
      </c>
    </row>
    <row r="9" spans="1:19" s="238" customFormat="1" ht="15" customHeight="1" x14ac:dyDescent="0.2">
      <c r="A9" s="286">
        <v>1</v>
      </c>
      <c r="B9" s="287" t="s">
        <v>800</v>
      </c>
      <c r="C9" s="286">
        <v>33236</v>
      </c>
      <c r="D9" s="286">
        <v>0</v>
      </c>
      <c r="E9" s="286">
        <v>0</v>
      </c>
      <c r="F9" s="286">
        <v>0</v>
      </c>
      <c r="G9" s="471">
        <f>SUM(C9:F9)</f>
        <v>33236</v>
      </c>
      <c r="H9" s="786">
        <v>24338</v>
      </c>
      <c r="I9" s="286">
        <v>0</v>
      </c>
      <c r="J9" s="286">
        <v>0</v>
      </c>
      <c r="K9" s="286">
        <v>0</v>
      </c>
      <c r="L9" s="514">
        <f>SUM(H9:K9)</f>
        <v>24338</v>
      </c>
      <c r="M9" s="514">
        <v>4502618</v>
      </c>
      <c r="N9" s="286">
        <v>0</v>
      </c>
      <c r="O9" s="286">
        <v>0</v>
      </c>
      <c r="P9" s="286">
        <v>0</v>
      </c>
      <c r="Q9" s="514">
        <f>SUM(M9:P9)</f>
        <v>4502618</v>
      </c>
      <c r="S9" s="515"/>
    </row>
    <row r="10" spans="1:19" s="238" customFormat="1" ht="15" customHeight="1" x14ac:dyDescent="0.2">
      <c r="A10" s="286">
        <v>2</v>
      </c>
      <c r="B10" s="287" t="s">
        <v>801</v>
      </c>
      <c r="C10" s="286">
        <v>9011</v>
      </c>
      <c r="D10" s="286">
        <v>0</v>
      </c>
      <c r="E10" s="286">
        <v>0</v>
      </c>
      <c r="F10" s="286">
        <v>0</v>
      </c>
      <c r="G10" s="471">
        <f t="shared" ref="G10:G18" si="0">SUM(C10:F10)</f>
        <v>9011</v>
      </c>
      <c r="H10" s="786">
        <v>5617</v>
      </c>
      <c r="I10" s="286">
        <v>0</v>
      </c>
      <c r="J10" s="286">
        <v>0</v>
      </c>
      <c r="K10" s="286">
        <v>0</v>
      </c>
      <c r="L10" s="514">
        <f t="shared" ref="L10:L18" si="1">SUM(H10:K10)</f>
        <v>5617</v>
      </c>
      <c r="M10" s="514">
        <v>1151398</v>
      </c>
      <c r="N10" s="286">
        <v>0</v>
      </c>
      <c r="O10" s="286">
        <v>0</v>
      </c>
      <c r="P10" s="286">
        <v>0</v>
      </c>
      <c r="Q10" s="514">
        <f t="shared" ref="Q10:Q18" si="2">SUM(M10:P10)</f>
        <v>1151398</v>
      </c>
      <c r="S10" s="515"/>
    </row>
    <row r="11" spans="1:19" s="238" customFormat="1" ht="15" customHeight="1" x14ac:dyDescent="0.2">
      <c r="A11" s="286">
        <v>3</v>
      </c>
      <c r="B11" s="287" t="s">
        <v>802</v>
      </c>
      <c r="C11" s="286">
        <v>32214</v>
      </c>
      <c r="D11" s="286">
        <v>0</v>
      </c>
      <c r="E11" s="286">
        <v>0</v>
      </c>
      <c r="F11" s="286">
        <v>0</v>
      </c>
      <c r="G11" s="471">
        <f t="shared" si="0"/>
        <v>32214</v>
      </c>
      <c r="H11" s="786">
        <v>16516</v>
      </c>
      <c r="I11" s="286">
        <v>0</v>
      </c>
      <c r="J11" s="286">
        <v>0</v>
      </c>
      <c r="K11" s="286">
        <v>0</v>
      </c>
      <c r="L11" s="514">
        <f t="shared" si="1"/>
        <v>16516</v>
      </c>
      <c r="M11" s="514">
        <v>3270225</v>
      </c>
      <c r="N11" s="286">
        <v>0</v>
      </c>
      <c r="O11" s="286">
        <v>0</v>
      </c>
      <c r="P11" s="286">
        <v>0</v>
      </c>
      <c r="Q11" s="514">
        <f t="shared" si="2"/>
        <v>3270225</v>
      </c>
      <c r="S11" s="515"/>
    </row>
    <row r="12" spans="1:19" s="238" customFormat="1" ht="15" customHeight="1" x14ac:dyDescent="0.2">
      <c r="A12" s="286">
        <v>4</v>
      </c>
      <c r="B12" s="287" t="s">
        <v>803</v>
      </c>
      <c r="C12" s="286">
        <v>40439</v>
      </c>
      <c r="D12" s="286">
        <v>0</v>
      </c>
      <c r="E12" s="286">
        <v>500</v>
      </c>
      <c r="F12" s="286">
        <v>0</v>
      </c>
      <c r="G12" s="471">
        <f t="shared" si="0"/>
        <v>40939</v>
      </c>
      <c r="H12" s="786">
        <v>21696</v>
      </c>
      <c r="I12" s="286">
        <v>0</v>
      </c>
      <c r="J12" s="286">
        <v>0</v>
      </c>
      <c r="K12" s="286">
        <v>0</v>
      </c>
      <c r="L12" s="514">
        <f t="shared" si="1"/>
        <v>21696</v>
      </c>
      <c r="M12" s="514">
        <v>5076820</v>
      </c>
      <c r="N12" s="286">
        <v>0</v>
      </c>
      <c r="O12" s="286">
        <v>0</v>
      </c>
      <c r="P12" s="286">
        <v>0</v>
      </c>
      <c r="Q12" s="514">
        <f t="shared" si="2"/>
        <v>5076820</v>
      </c>
      <c r="S12" s="515"/>
    </row>
    <row r="13" spans="1:19" s="238" customFormat="1" ht="15" customHeight="1" x14ac:dyDescent="0.2">
      <c r="A13" s="286">
        <v>5</v>
      </c>
      <c r="B13" s="287" t="s">
        <v>804</v>
      </c>
      <c r="C13" s="286">
        <v>34419</v>
      </c>
      <c r="D13" s="286">
        <v>0</v>
      </c>
      <c r="E13" s="286">
        <v>0</v>
      </c>
      <c r="F13" s="286">
        <v>0</v>
      </c>
      <c r="G13" s="471">
        <f t="shared" si="0"/>
        <v>34419</v>
      </c>
      <c r="H13" s="786">
        <v>23185</v>
      </c>
      <c r="I13" s="286">
        <v>0</v>
      </c>
      <c r="J13" s="286">
        <v>0</v>
      </c>
      <c r="K13" s="286">
        <v>0</v>
      </c>
      <c r="L13" s="514">
        <f t="shared" si="1"/>
        <v>23185</v>
      </c>
      <c r="M13" s="514">
        <v>4173360</v>
      </c>
      <c r="N13" s="286">
        <v>0</v>
      </c>
      <c r="O13" s="286">
        <v>0</v>
      </c>
      <c r="P13" s="286">
        <v>0</v>
      </c>
      <c r="Q13" s="514">
        <f t="shared" si="2"/>
        <v>4173360</v>
      </c>
      <c r="S13" s="515"/>
    </row>
    <row r="14" spans="1:19" s="238" customFormat="1" ht="15" customHeight="1" x14ac:dyDescent="0.2">
      <c r="A14" s="286">
        <v>6</v>
      </c>
      <c r="B14" s="287" t="s">
        <v>805</v>
      </c>
      <c r="C14" s="286">
        <v>36692</v>
      </c>
      <c r="D14" s="286">
        <v>0</v>
      </c>
      <c r="E14" s="286">
        <v>0</v>
      </c>
      <c r="F14" s="286">
        <v>0</v>
      </c>
      <c r="G14" s="471">
        <f t="shared" si="0"/>
        <v>36692</v>
      </c>
      <c r="H14" s="786">
        <v>29705</v>
      </c>
      <c r="I14" s="286">
        <v>0</v>
      </c>
      <c r="J14" s="286">
        <v>0</v>
      </c>
      <c r="K14" s="286">
        <v>0</v>
      </c>
      <c r="L14" s="514">
        <f t="shared" si="1"/>
        <v>29705</v>
      </c>
      <c r="M14" s="514">
        <v>5495397</v>
      </c>
      <c r="N14" s="286">
        <v>0</v>
      </c>
      <c r="O14" s="286">
        <v>0</v>
      </c>
      <c r="P14" s="286">
        <v>0</v>
      </c>
      <c r="Q14" s="514">
        <f t="shared" si="2"/>
        <v>5495397</v>
      </c>
      <c r="S14" s="515"/>
    </row>
    <row r="15" spans="1:19" s="238" customFormat="1" ht="15" customHeight="1" x14ac:dyDescent="0.2">
      <c r="A15" s="286">
        <v>7</v>
      </c>
      <c r="B15" s="287" t="s">
        <v>806</v>
      </c>
      <c r="C15" s="286">
        <v>32516</v>
      </c>
      <c r="D15" s="286">
        <v>0</v>
      </c>
      <c r="E15" s="286">
        <v>0</v>
      </c>
      <c r="F15" s="286">
        <v>0</v>
      </c>
      <c r="G15" s="471">
        <f t="shared" si="0"/>
        <v>32516</v>
      </c>
      <c r="H15" s="786">
        <v>19367</v>
      </c>
      <c r="I15" s="286">
        <v>0</v>
      </c>
      <c r="J15" s="286">
        <v>0</v>
      </c>
      <c r="K15" s="286">
        <v>0</v>
      </c>
      <c r="L15" s="514">
        <f t="shared" si="1"/>
        <v>19367</v>
      </c>
      <c r="M15" s="514">
        <v>3912107</v>
      </c>
      <c r="N15" s="286">
        <v>0</v>
      </c>
      <c r="O15" s="286">
        <v>0</v>
      </c>
      <c r="P15" s="286">
        <v>0</v>
      </c>
      <c r="Q15" s="514">
        <f t="shared" si="2"/>
        <v>3912107</v>
      </c>
      <c r="S15" s="515"/>
    </row>
    <row r="16" spans="1:19" s="238" customFormat="1" ht="15" customHeight="1" x14ac:dyDescent="0.2">
      <c r="A16" s="286">
        <v>8</v>
      </c>
      <c r="B16" s="287" t="s">
        <v>807</v>
      </c>
      <c r="C16" s="286">
        <v>21107</v>
      </c>
      <c r="D16" s="286">
        <v>0</v>
      </c>
      <c r="E16" s="286">
        <v>0</v>
      </c>
      <c r="F16" s="286">
        <v>0</v>
      </c>
      <c r="G16" s="471">
        <f t="shared" si="0"/>
        <v>21107</v>
      </c>
      <c r="H16" s="786">
        <v>14927</v>
      </c>
      <c r="I16" s="286">
        <v>0</v>
      </c>
      <c r="J16" s="286">
        <v>0</v>
      </c>
      <c r="K16" s="286">
        <v>0</v>
      </c>
      <c r="L16" s="514">
        <f t="shared" si="1"/>
        <v>14927</v>
      </c>
      <c r="M16" s="514">
        <v>2851105</v>
      </c>
      <c r="N16" s="286">
        <v>0</v>
      </c>
      <c r="O16" s="286">
        <v>0</v>
      </c>
      <c r="P16" s="286">
        <v>0</v>
      </c>
      <c r="Q16" s="514">
        <f t="shared" si="2"/>
        <v>2851105</v>
      </c>
      <c r="S16" s="515"/>
    </row>
    <row r="17" spans="1:19" s="238" customFormat="1" ht="15" customHeight="1" x14ac:dyDescent="0.2">
      <c r="A17" s="286">
        <v>9</v>
      </c>
      <c r="B17" s="287" t="s">
        <v>808</v>
      </c>
      <c r="C17" s="286">
        <v>53050</v>
      </c>
      <c r="D17" s="286">
        <v>0</v>
      </c>
      <c r="E17" s="286">
        <v>0</v>
      </c>
      <c r="F17" s="286">
        <v>0</v>
      </c>
      <c r="G17" s="471">
        <f t="shared" si="0"/>
        <v>53050</v>
      </c>
      <c r="H17" s="786">
        <v>35249</v>
      </c>
      <c r="I17" s="286">
        <v>0</v>
      </c>
      <c r="J17" s="286">
        <v>0</v>
      </c>
      <c r="K17" s="286">
        <v>0</v>
      </c>
      <c r="L17" s="514">
        <f t="shared" si="1"/>
        <v>35249</v>
      </c>
      <c r="M17" s="514">
        <v>7331888</v>
      </c>
      <c r="N17" s="286">
        <v>0</v>
      </c>
      <c r="O17" s="286">
        <v>0</v>
      </c>
      <c r="P17" s="286">
        <v>0</v>
      </c>
      <c r="Q17" s="514">
        <f t="shared" si="2"/>
        <v>7331888</v>
      </c>
      <c r="S17" s="515"/>
    </row>
    <row r="18" spans="1:19" s="238" customFormat="1" ht="15" customHeight="1" x14ac:dyDescent="0.2">
      <c r="A18" s="286">
        <v>10</v>
      </c>
      <c r="B18" s="287" t="s">
        <v>809</v>
      </c>
      <c r="C18" s="286">
        <v>45205</v>
      </c>
      <c r="D18" s="286">
        <v>0</v>
      </c>
      <c r="E18" s="286">
        <v>0</v>
      </c>
      <c r="F18" s="286">
        <v>0</v>
      </c>
      <c r="G18" s="471">
        <f t="shared" si="0"/>
        <v>45205</v>
      </c>
      <c r="H18" s="786">
        <v>32040</v>
      </c>
      <c r="I18" s="286">
        <v>0</v>
      </c>
      <c r="J18" s="286">
        <v>0</v>
      </c>
      <c r="K18" s="286">
        <v>0</v>
      </c>
      <c r="L18" s="514">
        <f t="shared" si="1"/>
        <v>32040</v>
      </c>
      <c r="M18" s="514">
        <v>6952780</v>
      </c>
      <c r="N18" s="286">
        <v>0</v>
      </c>
      <c r="O18" s="286">
        <v>0</v>
      </c>
      <c r="P18" s="286">
        <v>0</v>
      </c>
      <c r="Q18" s="514">
        <f t="shared" si="2"/>
        <v>6952780</v>
      </c>
      <c r="S18" s="515"/>
    </row>
    <row r="19" spans="1:19" s="238" customFormat="1" ht="15" customHeight="1" x14ac:dyDescent="0.2">
      <c r="A19" s="286">
        <v>11</v>
      </c>
      <c r="B19" s="287" t="s">
        <v>810</v>
      </c>
      <c r="C19" s="286">
        <v>13896</v>
      </c>
      <c r="D19" s="286">
        <v>0</v>
      </c>
      <c r="E19" s="286">
        <v>0</v>
      </c>
      <c r="F19" s="286">
        <v>0</v>
      </c>
      <c r="G19" s="471">
        <f>SUM(C19:F19)</f>
        <v>13896</v>
      </c>
      <c r="H19" s="786">
        <v>8092</v>
      </c>
      <c r="I19" s="286">
        <v>0</v>
      </c>
      <c r="J19" s="286">
        <v>0</v>
      </c>
      <c r="K19" s="286">
        <v>0</v>
      </c>
      <c r="L19" s="514">
        <f>SUM(H19:K19)</f>
        <v>8092</v>
      </c>
      <c r="M19" s="514">
        <v>1488986</v>
      </c>
      <c r="N19" s="286">
        <v>0</v>
      </c>
      <c r="O19" s="286">
        <v>0</v>
      </c>
      <c r="P19" s="286">
        <v>0</v>
      </c>
      <c r="Q19" s="514">
        <f>SUM(M19:P19)</f>
        <v>1488986</v>
      </c>
    </row>
    <row r="20" spans="1:19" s="238" customFormat="1" ht="15" customHeight="1" x14ac:dyDescent="0.2">
      <c r="A20" s="286">
        <v>12</v>
      </c>
      <c r="B20" s="287" t="s">
        <v>811</v>
      </c>
      <c r="C20" s="286">
        <v>17898</v>
      </c>
      <c r="D20" s="286">
        <v>387</v>
      </c>
      <c r="E20" s="286">
        <v>0</v>
      </c>
      <c r="F20" s="286">
        <v>0</v>
      </c>
      <c r="G20" s="471">
        <f t="shared" ref="G20:G30" si="3">SUM(C20:F20)</f>
        <v>18285</v>
      </c>
      <c r="H20" s="786">
        <v>3688</v>
      </c>
      <c r="I20" s="286">
        <v>387</v>
      </c>
      <c r="J20" s="286">
        <v>0</v>
      </c>
      <c r="K20" s="286">
        <v>0</v>
      </c>
      <c r="L20" s="514">
        <f t="shared" ref="L20:L30" si="4">SUM(H20:K20)</f>
        <v>4075</v>
      </c>
      <c r="M20" s="514">
        <v>780387</v>
      </c>
      <c r="N20" s="516">
        <v>14223</v>
      </c>
      <c r="O20" s="286">
        <v>0</v>
      </c>
      <c r="P20" s="286">
        <v>0</v>
      </c>
      <c r="Q20" s="514">
        <f t="shared" ref="Q20:Q30" si="5">SUM(M20:P20)</f>
        <v>794610</v>
      </c>
    </row>
    <row r="21" spans="1:19" s="238" customFormat="1" ht="15" customHeight="1" x14ac:dyDescent="0.2">
      <c r="A21" s="286">
        <v>13</v>
      </c>
      <c r="B21" s="287" t="s">
        <v>812</v>
      </c>
      <c r="C21" s="286">
        <v>37118</v>
      </c>
      <c r="D21" s="286">
        <v>0</v>
      </c>
      <c r="E21" s="286">
        <v>0</v>
      </c>
      <c r="F21" s="286">
        <v>0</v>
      </c>
      <c r="G21" s="471">
        <f t="shared" si="3"/>
        <v>37118</v>
      </c>
      <c r="H21" s="786">
        <v>30166</v>
      </c>
      <c r="I21" s="286">
        <v>0</v>
      </c>
      <c r="J21" s="286">
        <v>0</v>
      </c>
      <c r="K21" s="286">
        <v>0</v>
      </c>
      <c r="L21" s="514">
        <f t="shared" si="4"/>
        <v>30166</v>
      </c>
      <c r="M21" s="514">
        <v>5067959</v>
      </c>
      <c r="N21" s="286">
        <v>0</v>
      </c>
      <c r="O21" s="286">
        <v>0</v>
      </c>
      <c r="P21" s="286">
        <v>0</v>
      </c>
      <c r="Q21" s="514">
        <f t="shared" si="5"/>
        <v>5067959</v>
      </c>
    </row>
    <row r="22" spans="1:19" s="238" customFormat="1" ht="15" customHeight="1" x14ac:dyDescent="0.2">
      <c r="A22" s="286">
        <v>14</v>
      </c>
      <c r="B22" s="287" t="s">
        <v>813</v>
      </c>
      <c r="C22" s="286">
        <v>45105</v>
      </c>
      <c r="D22" s="286">
        <v>0</v>
      </c>
      <c r="E22" s="286">
        <v>0</v>
      </c>
      <c r="F22" s="286">
        <v>0</v>
      </c>
      <c r="G22" s="471">
        <f t="shared" si="3"/>
        <v>45105</v>
      </c>
      <c r="H22" s="786">
        <v>22891</v>
      </c>
      <c r="I22" s="286">
        <v>0</v>
      </c>
      <c r="J22" s="286">
        <v>0</v>
      </c>
      <c r="K22" s="286">
        <v>0</v>
      </c>
      <c r="L22" s="514">
        <f t="shared" si="4"/>
        <v>22891</v>
      </c>
      <c r="M22" s="514">
        <v>2952920</v>
      </c>
      <c r="N22" s="286">
        <v>0</v>
      </c>
      <c r="O22" s="286">
        <v>0</v>
      </c>
      <c r="P22" s="286">
        <v>0</v>
      </c>
      <c r="Q22" s="514">
        <f t="shared" si="5"/>
        <v>2952920</v>
      </c>
    </row>
    <row r="23" spans="1:19" s="238" customFormat="1" ht="15" customHeight="1" x14ac:dyDescent="0.2">
      <c r="A23" s="286">
        <v>15</v>
      </c>
      <c r="B23" s="287" t="s">
        <v>814</v>
      </c>
      <c r="C23" s="286">
        <v>23547</v>
      </c>
      <c r="D23" s="286">
        <v>0</v>
      </c>
      <c r="E23" s="286">
        <v>0</v>
      </c>
      <c r="F23" s="286">
        <v>0</v>
      </c>
      <c r="G23" s="471">
        <f t="shared" si="3"/>
        <v>23547</v>
      </c>
      <c r="H23" s="786">
        <v>9546</v>
      </c>
      <c r="I23" s="286">
        <v>0</v>
      </c>
      <c r="J23" s="286">
        <v>0</v>
      </c>
      <c r="K23" s="286">
        <v>0</v>
      </c>
      <c r="L23" s="514">
        <f t="shared" si="4"/>
        <v>9546</v>
      </c>
      <c r="M23" s="514">
        <v>1746818</v>
      </c>
      <c r="N23" s="286">
        <v>0</v>
      </c>
      <c r="O23" s="286">
        <v>0</v>
      </c>
      <c r="P23" s="286">
        <v>0</v>
      </c>
      <c r="Q23" s="514">
        <f t="shared" si="5"/>
        <v>1746818</v>
      </c>
    </row>
    <row r="24" spans="1:19" s="238" customFormat="1" ht="15" customHeight="1" x14ac:dyDescent="0.2">
      <c r="A24" s="286">
        <v>16</v>
      </c>
      <c r="B24" s="287" t="s">
        <v>815</v>
      </c>
      <c r="C24" s="286">
        <v>20269</v>
      </c>
      <c r="D24" s="286">
        <v>0</v>
      </c>
      <c r="E24" s="286">
        <v>0</v>
      </c>
      <c r="F24" s="286">
        <v>0</v>
      </c>
      <c r="G24" s="471">
        <f t="shared" si="3"/>
        <v>20269</v>
      </c>
      <c r="H24" s="786">
        <v>16376</v>
      </c>
      <c r="I24" s="286">
        <v>0</v>
      </c>
      <c r="J24" s="286">
        <v>0</v>
      </c>
      <c r="K24" s="286">
        <v>0</v>
      </c>
      <c r="L24" s="514">
        <f t="shared" si="4"/>
        <v>16376</v>
      </c>
      <c r="M24" s="514">
        <v>2996882</v>
      </c>
      <c r="N24" s="286">
        <v>0</v>
      </c>
      <c r="O24" s="286">
        <v>0</v>
      </c>
      <c r="P24" s="286">
        <v>0</v>
      </c>
      <c r="Q24" s="514">
        <f t="shared" si="5"/>
        <v>2996882</v>
      </c>
    </row>
    <row r="25" spans="1:19" s="238" customFormat="1" ht="15" customHeight="1" x14ac:dyDescent="0.2">
      <c r="A25" s="286">
        <v>17</v>
      </c>
      <c r="B25" s="287" t="s">
        <v>816</v>
      </c>
      <c r="C25" s="286">
        <v>15038</v>
      </c>
      <c r="D25" s="286">
        <v>0</v>
      </c>
      <c r="E25" s="286">
        <v>0</v>
      </c>
      <c r="F25" s="286">
        <v>0</v>
      </c>
      <c r="G25" s="471">
        <f t="shared" si="3"/>
        <v>15038</v>
      </c>
      <c r="H25" s="786">
        <v>7766</v>
      </c>
      <c r="I25" s="286">
        <v>0</v>
      </c>
      <c r="J25" s="286">
        <v>0</v>
      </c>
      <c r="K25" s="286">
        <v>0</v>
      </c>
      <c r="L25" s="514">
        <f t="shared" si="4"/>
        <v>7766</v>
      </c>
      <c r="M25" s="514">
        <v>1498523</v>
      </c>
      <c r="N25" s="286">
        <v>0</v>
      </c>
      <c r="O25" s="286">
        <v>0</v>
      </c>
      <c r="P25" s="286">
        <v>0</v>
      </c>
      <c r="Q25" s="514">
        <f t="shared" si="5"/>
        <v>1498523</v>
      </c>
    </row>
    <row r="26" spans="1:19" s="238" customFormat="1" ht="15" customHeight="1" x14ac:dyDescent="0.2">
      <c r="A26" s="286">
        <v>18</v>
      </c>
      <c r="B26" s="287" t="s">
        <v>817</v>
      </c>
      <c r="C26" s="286">
        <v>44278</v>
      </c>
      <c r="D26" s="286">
        <v>0</v>
      </c>
      <c r="E26" s="286">
        <v>0</v>
      </c>
      <c r="F26" s="286">
        <v>0</v>
      </c>
      <c r="G26" s="471">
        <f t="shared" si="3"/>
        <v>44278</v>
      </c>
      <c r="H26" s="786">
        <v>32942</v>
      </c>
      <c r="I26" s="286">
        <v>0</v>
      </c>
      <c r="J26" s="286">
        <v>0</v>
      </c>
      <c r="K26" s="286">
        <v>0</v>
      </c>
      <c r="L26" s="514">
        <f t="shared" si="4"/>
        <v>32942</v>
      </c>
      <c r="M26" s="514">
        <v>6292016</v>
      </c>
      <c r="N26" s="286">
        <v>0</v>
      </c>
      <c r="O26" s="286">
        <v>0</v>
      </c>
      <c r="P26" s="286">
        <v>0</v>
      </c>
      <c r="Q26" s="514">
        <f t="shared" si="5"/>
        <v>6292016</v>
      </c>
    </row>
    <row r="27" spans="1:19" s="238" customFormat="1" ht="15" customHeight="1" x14ac:dyDescent="0.2">
      <c r="A27" s="286">
        <v>19</v>
      </c>
      <c r="B27" s="287" t="s">
        <v>799</v>
      </c>
      <c r="C27" s="286">
        <v>25184</v>
      </c>
      <c r="D27" s="286">
        <v>0</v>
      </c>
      <c r="E27" s="286">
        <v>0</v>
      </c>
      <c r="F27" s="286">
        <v>0</v>
      </c>
      <c r="G27" s="471">
        <f t="shared" si="3"/>
        <v>25184</v>
      </c>
      <c r="H27" s="786">
        <v>10154</v>
      </c>
      <c r="I27" s="286">
        <v>0</v>
      </c>
      <c r="J27" s="286">
        <v>0</v>
      </c>
      <c r="K27" s="286">
        <v>0</v>
      </c>
      <c r="L27" s="514">
        <f t="shared" si="4"/>
        <v>10154</v>
      </c>
      <c r="M27" s="514">
        <v>1898820</v>
      </c>
      <c r="N27" s="286">
        <v>0</v>
      </c>
      <c r="O27" s="286">
        <v>0</v>
      </c>
      <c r="P27" s="286">
        <v>0</v>
      </c>
      <c r="Q27" s="514">
        <f t="shared" si="5"/>
        <v>1898820</v>
      </c>
    </row>
    <row r="28" spans="1:19" s="238" customFormat="1" ht="15" customHeight="1" x14ac:dyDescent="0.2">
      <c r="A28" s="286">
        <v>20</v>
      </c>
      <c r="B28" s="287" t="s">
        <v>818</v>
      </c>
      <c r="C28" s="286">
        <v>55180</v>
      </c>
      <c r="D28" s="286">
        <v>0</v>
      </c>
      <c r="E28" s="286">
        <v>0</v>
      </c>
      <c r="F28" s="286">
        <v>0</v>
      </c>
      <c r="G28" s="471">
        <f t="shared" si="3"/>
        <v>55180</v>
      </c>
      <c r="H28" s="786">
        <v>46675</v>
      </c>
      <c r="I28" s="286">
        <v>0</v>
      </c>
      <c r="J28" s="286">
        <v>0</v>
      </c>
      <c r="K28" s="286">
        <v>0</v>
      </c>
      <c r="L28" s="514">
        <f t="shared" si="4"/>
        <v>46675</v>
      </c>
      <c r="M28" s="514">
        <v>6067697</v>
      </c>
      <c r="N28" s="286">
        <v>0</v>
      </c>
      <c r="O28" s="286">
        <v>0</v>
      </c>
      <c r="P28" s="286">
        <v>0</v>
      </c>
      <c r="Q28" s="514">
        <f t="shared" si="5"/>
        <v>6067697</v>
      </c>
    </row>
    <row r="29" spans="1:19" s="238" customFormat="1" ht="15" customHeight="1" x14ac:dyDescent="0.2">
      <c r="A29" s="289">
        <v>21</v>
      </c>
      <c r="B29" s="287" t="s">
        <v>819</v>
      </c>
      <c r="C29" s="286">
        <v>2615</v>
      </c>
      <c r="D29" s="286">
        <v>640</v>
      </c>
      <c r="E29" s="286">
        <v>0</v>
      </c>
      <c r="F29" s="286">
        <v>0</v>
      </c>
      <c r="G29" s="471">
        <f t="shared" si="3"/>
        <v>3255</v>
      </c>
      <c r="H29" s="786">
        <v>2280</v>
      </c>
      <c r="I29" s="286">
        <v>640</v>
      </c>
      <c r="J29" s="286">
        <v>0</v>
      </c>
      <c r="K29" s="286">
        <v>0</v>
      </c>
      <c r="L29" s="514">
        <f t="shared" si="4"/>
        <v>2920</v>
      </c>
      <c r="M29" s="514">
        <v>508043</v>
      </c>
      <c r="N29" s="516">
        <v>84677</v>
      </c>
      <c r="O29" s="286">
        <v>0</v>
      </c>
      <c r="P29" s="286">
        <v>0</v>
      </c>
      <c r="Q29" s="514">
        <f t="shared" si="5"/>
        <v>592720</v>
      </c>
    </row>
    <row r="30" spans="1:19" s="238" customFormat="1" ht="15" customHeight="1" x14ac:dyDescent="0.2">
      <c r="A30" s="289">
        <v>22</v>
      </c>
      <c r="B30" s="287" t="s">
        <v>820</v>
      </c>
      <c r="C30" s="286">
        <v>7169</v>
      </c>
      <c r="D30" s="286">
        <v>0</v>
      </c>
      <c r="E30" s="286">
        <v>0</v>
      </c>
      <c r="F30" s="286">
        <v>0</v>
      </c>
      <c r="G30" s="471">
        <f t="shared" si="3"/>
        <v>7169</v>
      </c>
      <c r="H30" s="786">
        <v>5861</v>
      </c>
      <c r="I30" s="286">
        <v>0</v>
      </c>
      <c r="J30" s="286">
        <v>0</v>
      </c>
      <c r="K30" s="286">
        <v>0</v>
      </c>
      <c r="L30" s="514">
        <f t="shared" si="4"/>
        <v>5861</v>
      </c>
      <c r="M30" s="514">
        <v>1014011</v>
      </c>
      <c r="N30" s="286">
        <v>0</v>
      </c>
      <c r="O30" s="286">
        <v>0</v>
      </c>
      <c r="P30" s="286">
        <v>0</v>
      </c>
      <c r="Q30" s="514">
        <f t="shared" si="5"/>
        <v>1014011</v>
      </c>
    </row>
    <row r="31" spans="1:19" s="317" customFormat="1" ht="15" customHeight="1" x14ac:dyDescent="0.2">
      <c r="A31" s="906" t="s">
        <v>821</v>
      </c>
      <c r="B31" s="906"/>
      <c r="C31" s="455">
        <f>SUM(C9:C30)</f>
        <v>645186</v>
      </c>
      <c r="D31" s="600">
        <f t="shared" ref="D31:Q31" si="6">SUM(D9:D30)</f>
        <v>1027</v>
      </c>
      <c r="E31" s="600">
        <f t="shared" si="6"/>
        <v>500</v>
      </c>
      <c r="F31" s="600">
        <f t="shared" si="6"/>
        <v>0</v>
      </c>
      <c r="G31" s="600">
        <f t="shared" si="6"/>
        <v>646713</v>
      </c>
      <c r="H31" s="351">
        <f t="shared" si="6"/>
        <v>419077</v>
      </c>
      <c r="I31" s="600">
        <f t="shared" si="6"/>
        <v>1027</v>
      </c>
      <c r="J31" s="600">
        <f t="shared" si="6"/>
        <v>0</v>
      </c>
      <c r="K31" s="600">
        <f t="shared" si="6"/>
        <v>0</v>
      </c>
      <c r="L31" s="351">
        <f t="shared" si="6"/>
        <v>420104</v>
      </c>
      <c r="M31" s="600">
        <f t="shared" si="6"/>
        <v>77030760</v>
      </c>
      <c r="N31" s="600">
        <f t="shared" si="6"/>
        <v>98900</v>
      </c>
      <c r="O31" s="600">
        <f t="shared" si="6"/>
        <v>0</v>
      </c>
      <c r="P31" s="600">
        <f t="shared" si="6"/>
        <v>0</v>
      </c>
      <c r="Q31" s="600">
        <f t="shared" si="6"/>
        <v>77129660</v>
      </c>
    </row>
    <row r="32" spans="1:19" s="238" customFormat="1" ht="12" x14ac:dyDescent="0.2">
      <c r="A32" s="498" t="s">
        <v>5</v>
      </c>
      <c r="C32" s="499"/>
      <c r="D32" s="499"/>
      <c r="E32" s="499"/>
      <c r="F32" s="499"/>
      <c r="G32" s="496"/>
      <c r="H32" s="499"/>
      <c r="I32" s="499"/>
      <c r="J32" s="499"/>
      <c r="K32" s="499"/>
      <c r="L32" s="499"/>
      <c r="M32" s="499"/>
      <c r="N32" s="499"/>
      <c r="O32" s="499"/>
      <c r="P32" s="499"/>
      <c r="Q32" s="499"/>
    </row>
    <row r="33" spans="1:18" s="238" customFormat="1" ht="12" x14ac:dyDescent="0.2">
      <c r="A33" s="238" t="s">
        <v>6</v>
      </c>
      <c r="C33" s="499"/>
      <c r="D33" s="499"/>
      <c r="E33" s="499"/>
      <c r="F33" s="499"/>
      <c r="G33" s="496"/>
      <c r="H33" s="499"/>
      <c r="I33" s="499"/>
      <c r="J33" s="499"/>
      <c r="K33" s="499"/>
      <c r="L33" s="499"/>
      <c r="M33" s="499"/>
      <c r="N33" s="499"/>
      <c r="O33" s="499"/>
      <c r="P33" s="499"/>
      <c r="Q33" s="499"/>
    </row>
    <row r="34" spans="1:18" s="238" customFormat="1" ht="12" x14ac:dyDescent="0.2">
      <c r="A34" s="238" t="s">
        <v>7</v>
      </c>
      <c r="C34" s="499"/>
      <c r="D34" s="499"/>
      <c r="E34" s="499"/>
      <c r="F34" s="499"/>
      <c r="G34" s="496"/>
      <c r="H34" s="499"/>
      <c r="I34" s="500"/>
      <c r="J34" s="500"/>
      <c r="K34" s="500"/>
      <c r="L34" s="500"/>
      <c r="M34" s="499"/>
      <c r="N34" s="499"/>
      <c r="O34" s="499"/>
      <c r="P34" s="499"/>
      <c r="Q34" s="499"/>
    </row>
    <row r="35" spans="1:18" s="238" customFormat="1" ht="12" x14ac:dyDescent="0.2">
      <c r="A35" s="238" t="s">
        <v>418</v>
      </c>
      <c r="C35" s="499"/>
      <c r="D35" s="499"/>
      <c r="E35" s="499"/>
      <c r="F35" s="499"/>
      <c r="G35" s="496"/>
      <c r="H35" s="499"/>
      <c r="I35" s="499"/>
      <c r="J35" s="500"/>
      <c r="K35" s="500"/>
      <c r="L35" s="500"/>
      <c r="M35" s="499"/>
      <c r="N35" s="499"/>
      <c r="O35" s="499"/>
      <c r="P35" s="499"/>
      <c r="Q35" s="499"/>
    </row>
    <row r="36" spans="1:18" s="238" customFormat="1" ht="12" x14ac:dyDescent="0.2">
      <c r="C36" s="499" t="s">
        <v>419</v>
      </c>
      <c r="D36" s="499"/>
      <c r="E36" s="501"/>
      <c r="F36" s="501"/>
      <c r="G36" s="500"/>
      <c r="H36" s="501"/>
      <c r="I36" s="501"/>
      <c r="J36" s="501"/>
      <c r="K36" s="501"/>
      <c r="L36" s="501"/>
      <c r="M36" s="501"/>
      <c r="N36" s="499"/>
      <c r="O36" s="499"/>
      <c r="P36" s="499"/>
      <c r="Q36" s="499"/>
    </row>
    <row r="37" spans="1:18" s="238" customFormat="1" ht="12" x14ac:dyDescent="0.2">
      <c r="A37" s="317" t="s">
        <v>9</v>
      </c>
      <c r="B37" s="317"/>
      <c r="C37" s="496"/>
      <c r="D37" s="496"/>
      <c r="E37" s="496"/>
      <c r="F37" s="496"/>
      <c r="G37" s="496"/>
      <c r="H37" s="499"/>
      <c r="I37" s="496"/>
      <c r="J37" s="499"/>
      <c r="K37" s="499"/>
      <c r="L37" s="499"/>
      <c r="M37" s="904"/>
      <c r="N37" s="904"/>
      <c r="O37" s="904"/>
      <c r="P37" s="904"/>
      <c r="Q37" s="503"/>
    </row>
    <row r="38" spans="1:18" s="238" customFormat="1" ht="12.75" customHeight="1" x14ac:dyDescent="0.2">
      <c r="A38" s="502"/>
      <c r="B38" s="502"/>
      <c r="C38" s="503"/>
      <c r="D38" s="503"/>
      <c r="E38" s="503"/>
      <c r="F38" s="503"/>
      <c r="G38" s="503"/>
      <c r="H38" s="503"/>
      <c r="I38" s="503"/>
      <c r="J38" s="503"/>
      <c r="K38" s="503"/>
      <c r="L38" s="503"/>
      <c r="M38" s="904" t="s">
        <v>797</v>
      </c>
      <c r="N38" s="904"/>
      <c r="O38" s="904"/>
      <c r="P38" s="904"/>
      <c r="Q38" s="503"/>
    </row>
    <row r="39" spans="1:18" s="238" customFormat="1" ht="12.75" customHeight="1" x14ac:dyDescent="0.2">
      <c r="A39" s="502"/>
      <c r="B39" s="502"/>
      <c r="C39" s="503"/>
      <c r="D39" s="503"/>
      <c r="E39" s="503"/>
      <c r="F39" s="503"/>
      <c r="G39" s="503"/>
      <c r="H39" s="503"/>
      <c r="I39" s="503"/>
      <c r="J39" s="503"/>
      <c r="K39" s="503"/>
      <c r="L39" s="503"/>
      <c r="M39" s="904" t="s">
        <v>798</v>
      </c>
      <c r="N39" s="904"/>
      <c r="O39" s="904"/>
      <c r="P39" s="904"/>
      <c r="Q39" s="503"/>
      <c r="R39" s="502"/>
    </row>
    <row r="40" spans="1:18" x14ac:dyDescent="0.2">
      <c r="A40" s="933"/>
      <c r="B40" s="933"/>
      <c r="C40" s="933"/>
      <c r="D40" s="933"/>
      <c r="E40" s="933"/>
      <c r="F40" s="933"/>
      <c r="G40" s="933"/>
      <c r="H40" s="933"/>
      <c r="I40" s="933"/>
      <c r="J40" s="933"/>
      <c r="K40" s="933"/>
      <c r="L40" s="933"/>
    </row>
  </sheetData>
  <mergeCells count="16">
    <mergeCell ref="O1:Q1"/>
    <mergeCell ref="N5:Q5"/>
    <mergeCell ref="A2:Q2"/>
    <mergeCell ref="A3:Q3"/>
    <mergeCell ref="A4:Q4"/>
    <mergeCell ref="A5:E5"/>
    <mergeCell ref="M6:Q6"/>
    <mergeCell ref="M37:P37"/>
    <mergeCell ref="M38:P38"/>
    <mergeCell ref="M39:P39"/>
    <mergeCell ref="A40:L40"/>
    <mergeCell ref="A6:A7"/>
    <mergeCell ref="B6:B7"/>
    <mergeCell ref="C6:G6"/>
    <mergeCell ref="H6:L6"/>
    <mergeCell ref="A31:B31"/>
  </mergeCells>
  <phoneticPr fontId="0" type="noConversion"/>
  <printOptions horizontalCentered="1"/>
  <pageMargins left="0.39370078740157483" right="0.39370078740157483" top="0.19685039370078741" bottom="0.19685039370078741" header="0.31496062992125984" footer="0.31496062992125984"/>
  <pageSetup paperSize="9"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view="pageBreakPreview" topLeftCell="A14" zoomScaleSheetLayoutView="100" workbookViewId="0">
      <selection activeCell="K24" sqref="K24"/>
    </sheetView>
  </sheetViews>
  <sheetFormatPr defaultColWidth="9.140625" defaultRowHeight="12.75" x14ac:dyDescent="0.2"/>
  <cols>
    <col min="1" max="1" width="4" style="9" customWidth="1"/>
    <col min="2" max="2" width="9.7109375" style="9" customWidth="1"/>
    <col min="3" max="3" width="8.28515625" style="255" customWidth="1"/>
    <col min="4" max="4" width="5.85546875" style="255" customWidth="1"/>
    <col min="5" max="5" width="8.42578125" style="255" customWidth="1"/>
    <col min="6" max="6" width="9.28515625" style="255" customWidth="1"/>
    <col min="7" max="7" width="9.85546875" style="253" customWidth="1"/>
    <col min="8" max="8" width="7.28515625" style="255" customWidth="1"/>
    <col min="9" max="9" width="6.85546875" style="255" customWidth="1"/>
    <col min="10" max="10" width="7.85546875" style="255" customWidth="1"/>
    <col min="11" max="11" width="9.140625" style="255" customWidth="1"/>
    <col min="12" max="12" width="9.5703125" style="255" customWidth="1"/>
    <col min="13" max="13" width="9.7109375" style="255" customWidth="1"/>
    <col min="14" max="14" width="7.42578125" style="255" customWidth="1"/>
    <col min="15" max="15" width="9.140625" style="255" customWidth="1"/>
    <col min="16" max="16" width="8.5703125" style="255" customWidth="1"/>
    <col min="17" max="17" width="10.28515625" style="255" customWidth="1"/>
    <col min="18" max="18" width="9.140625" style="9" hidden="1" customWidth="1"/>
    <col min="19" max="16384" width="9.140625" style="9"/>
  </cols>
  <sheetData>
    <row r="1" spans="1:19" customFormat="1" ht="12.75" customHeight="1" x14ac:dyDescent="0.2">
      <c r="C1" s="254"/>
      <c r="D1" s="255"/>
      <c r="E1" s="255"/>
      <c r="F1" s="255"/>
      <c r="G1" s="253"/>
      <c r="H1" s="255"/>
      <c r="I1" s="255"/>
      <c r="J1" s="255"/>
      <c r="K1" s="255"/>
      <c r="L1" s="255"/>
      <c r="M1" s="255"/>
      <c r="N1" s="255"/>
      <c r="O1" s="936" t="s">
        <v>55</v>
      </c>
      <c r="P1" s="936"/>
      <c r="Q1" s="936"/>
    </row>
    <row r="2" spans="1:19" customFormat="1" ht="15.75" x14ac:dyDescent="0.25">
      <c r="A2" s="914" t="s">
        <v>0</v>
      </c>
      <c r="B2" s="914"/>
      <c r="C2" s="914"/>
      <c r="D2" s="914"/>
      <c r="E2" s="914"/>
      <c r="F2" s="914"/>
      <c r="G2" s="914"/>
      <c r="H2" s="914"/>
      <c r="I2" s="914"/>
      <c r="J2" s="914"/>
      <c r="K2" s="914"/>
      <c r="L2" s="914"/>
      <c r="M2" s="914"/>
      <c r="N2" s="914"/>
      <c r="O2" s="914"/>
      <c r="P2" s="914"/>
      <c r="Q2" s="914"/>
    </row>
    <row r="3" spans="1:19" customFormat="1" ht="20.25" x14ac:dyDescent="0.3">
      <c r="A3" s="913" t="s">
        <v>631</v>
      </c>
      <c r="B3" s="913"/>
      <c r="C3" s="913"/>
      <c r="D3" s="913"/>
      <c r="E3" s="913"/>
      <c r="F3" s="913"/>
      <c r="G3" s="913"/>
      <c r="H3" s="913"/>
      <c r="I3" s="913"/>
      <c r="J3" s="913"/>
      <c r="K3" s="913"/>
      <c r="L3" s="913"/>
      <c r="M3" s="913"/>
      <c r="N3" s="913"/>
      <c r="O3" s="913"/>
      <c r="P3" s="913"/>
      <c r="Q3" s="913"/>
    </row>
    <row r="4" spans="1:19" customFormat="1" ht="15.75" customHeight="1" x14ac:dyDescent="0.25">
      <c r="A4" s="937" t="s">
        <v>642</v>
      </c>
      <c r="B4" s="937"/>
      <c r="C4" s="937"/>
      <c r="D4" s="937"/>
      <c r="E4" s="937"/>
      <c r="F4" s="937"/>
      <c r="G4" s="937"/>
      <c r="H4" s="937"/>
      <c r="I4" s="937"/>
      <c r="J4" s="937"/>
      <c r="K4" s="937"/>
      <c r="L4" s="937"/>
      <c r="M4" s="937"/>
      <c r="N4" s="937"/>
      <c r="O4" s="937"/>
      <c r="P4" s="937"/>
      <c r="Q4" s="937"/>
    </row>
    <row r="5" spans="1:19" s="238" customFormat="1" ht="12.6" customHeight="1" x14ac:dyDescent="0.2">
      <c r="A5" s="939" t="s">
        <v>829</v>
      </c>
      <c r="B5" s="939"/>
      <c r="C5" s="939"/>
      <c r="D5" s="939"/>
      <c r="E5" s="939"/>
      <c r="F5" s="499"/>
      <c r="G5" s="496"/>
      <c r="H5" s="499"/>
      <c r="I5" s="499"/>
      <c r="J5" s="499"/>
      <c r="K5" s="499"/>
      <c r="L5" s="499"/>
      <c r="M5" s="499"/>
      <c r="N5" s="938" t="s">
        <v>899</v>
      </c>
      <c r="O5" s="938"/>
      <c r="P5" s="938"/>
      <c r="Q5" s="938"/>
      <c r="R5" s="938"/>
    </row>
    <row r="6" spans="1:19" s="317" customFormat="1" ht="13.5" customHeight="1" x14ac:dyDescent="0.2">
      <c r="A6" s="903" t="s">
        <v>68</v>
      </c>
      <c r="B6" s="903" t="s">
        <v>1</v>
      </c>
      <c r="C6" s="934" t="s">
        <v>847</v>
      </c>
      <c r="D6" s="934"/>
      <c r="E6" s="934"/>
      <c r="F6" s="934"/>
      <c r="G6" s="934"/>
      <c r="H6" s="935" t="s">
        <v>677</v>
      </c>
      <c r="I6" s="934"/>
      <c r="J6" s="934"/>
      <c r="K6" s="934"/>
      <c r="L6" s="934"/>
      <c r="M6" s="930" t="s">
        <v>104</v>
      </c>
      <c r="N6" s="931"/>
      <c r="O6" s="931"/>
      <c r="P6" s="931"/>
      <c r="Q6" s="932"/>
    </row>
    <row r="7" spans="1:19" s="317" customFormat="1" ht="38.25" customHeight="1" x14ac:dyDescent="0.2">
      <c r="A7" s="903"/>
      <c r="B7" s="903"/>
      <c r="C7" s="451" t="s">
        <v>823</v>
      </c>
      <c r="D7" s="451" t="s">
        <v>207</v>
      </c>
      <c r="E7" s="451" t="s">
        <v>347</v>
      </c>
      <c r="F7" s="452" t="s">
        <v>212</v>
      </c>
      <c r="G7" s="452" t="s">
        <v>836</v>
      </c>
      <c r="H7" s="451" t="s">
        <v>824</v>
      </c>
      <c r="I7" s="451" t="s">
        <v>207</v>
      </c>
      <c r="J7" s="451" t="s">
        <v>347</v>
      </c>
      <c r="K7" s="451" t="s">
        <v>212</v>
      </c>
      <c r="L7" s="451" t="s">
        <v>113</v>
      </c>
      <c r="M7" s="451" t="s">
        <v>824</v>
      </c>
      <c r="N7" s="451" t="s">
        <v>207</v>
      </c>
      <c r="O7" s="451" t="s">
        <v>347</v>
      </c>
      <c r="P7" s="452" t="s">
        <v>212</v>
      </c>
      <c r="Q7" s="451" t="s">
        <v>114</v>
      </c>
      <c r="R7" s="517"/>
      <c r="S7" s="318"/>
    </row>
    <row r="8" spans="1:19" s="317" customFormat="1" ht="10.5" customHeight="1" x14ac:dyDescent="0.2">
      <c r="A8" s="492">
        <v>1</v>
      </c>
      <c r="B8" s="492">
        <v>2</v>
      </c>
      <c r="C8" s="492">
        <v>3</v>
      </c>
      <c r="D8" s="492">
        <v>4</v>
      </c>
      <c r="E8" s="492">
        <v>5</v>
      </c>
      <c r="F8" s="627">
        <v>6</v>
      </c>
      <c r="G8" s="492">
        <v>7</v>
      </c>
      <c r="H8" s="492">
        <v>8</v>
      </c>
      <c r="I8" s="492">
        <v>9</v>
      </c>
      <c r="J8" s="492">
        <v>10</v>
      </c>
      <c r="K8" s="492">
        <v>11</v>
      </c>
      <c r="L8" s="492">
        <v>12</v>
      </c>
      <c r="M8" s="492">
        <v>13</v>
      </c>
      <c r="N8" s="628">
        <v>14</v>
      </c>
      <c r="O8" s="629">
        <v>15</v>
      </c>
      <c r="P8" s="492">
        <v>16</v>
      </c>
      <c r="Q8" s="492">
        <v>17</v>
      </c>
    </row>
    <row r="9" spans="1:19" s="238" customFormat="1" ht="15" customHeight="1" x14ac:dyDescent="0.2">
      <c r="A9" s="286">
        <v>1</v>
      </c>
      <c r="B9" s="287" t="s">
        <v>800</v>
      </c>
      <c r="C9" s="286">
        <v>20064</v>
      </c>
      <c r="D9" s="286">
        <v>0</v>
      </c>
      <c r="E9" s="286">
        <v>0</v>
      </c>
      <c r="F9" s="286">
        <v>0</v>
      </c>
      <c r="G9" s="518">
        <f>SUM(C9:F9)</f>
        <v>20064</v>
      </c>
      <c r="H9" s="514">
        <v>14460</v>
      </c>
      <c r="I9" s="286">
        <v>0</v>
      </c>
      <c r="J9" s="286">
        <v>0</v>
      </c>
      <c r="K9" s="286">
        <v>0</v>
      </c>
      <c r="L9" s="514">
        <f>SUM(H9:K9)</f>
        <v>14460</v>
      </c>
      <c r="M9" s="514">
        <v>2660673</v>
      </c>
      <c r="N9" s="286">
        <v>0</v>
      </c>
      <c r="O9" s="286">
        <v>0</v>
      </c>
      <c r="P9" s="286">
        <v>0</v>
      </c>
      <c r="Q9" s="514">
        <f>SUM(M9:P9)</f>
        <v>2660673</v>
      </c>
    </row>
    <row r="10" spans="1:19" s="238" customFormat="1" ht="15" customHeight="1" x14ac:dyDescent="0.2">
      <c r="A10" s="286">
        <v>2</v>
      </c>
      <c r="B10" s="287" t="s">
        <v>801</v>
      </c>
      <c r="C10" s="286">
        <v>5349</v>
      </c>
      <c r="D10" s="286">
        <v>0</v>
      </c>
      <c r="E10" s="286">
        <v>0</v>
      </c>
      <c r="F10" s="286">
        <v>0</v>
      </c>
      <c r="G10" s="518">
        <f t="shared" ref="G10:G18" si="0">SUM(C10:F10)</f>
        <v>5349</v>
      </c>
      <c r="H10" s="514">
        <v>3600</v>
      </c>
      <c r="I10" s="286">
        <v>0</v>
      </c>
      <c r="J10" s="286">
        <v>0</v>
      </c>
      <c r="K10" s="286">
        <v>0</v>
      </c>
      <c r="L10" s="514">
        <f t="shared" ref="L10:L18" si="1">SUM(H10:K10)</f>
        <v>3600</v>
      </c>
      <c r="M10" s="514">
        <v>730721</v>
      </c>
      <c r="N10" s="286">
        <v>0</v>
      </c>
      <c r="O10" s="286">
        <v>0</v>
      </c>
      <c r="P10" s="286">
        <v>0</v>
      </c>
      <c r="Q10" s="514">
        <f t="shared" ref="Q10:Q18" si="2">SUM(M10:P10)</f>
        <v>730721</v>
      </c>
    </row>
    <row r="11" spans="1:19" s="238" customFormat="1" ht="15" customHeight="1" x14ac:dyDescent="0.2">
      <c r="A11" s="286">
        <v>3</v>
      </c>
      <c r="B11" s="287" t="s">
        <v>802</v>
      </c>
      <c r="C11" s="286">
        <v>20168</v>
      </c>
      <c r="D11" s="286">
        <v>0</v>
      </c>
      <c r="E11" s="286">
        <v>0</v>
      </c>
      <c r="F11" s="286">
        <v>0</v>
      </c>
      <c r="G11" s="518">
        <f t="shared" si="0"/>
        <v>20168</v>
      </c>
      <c r="H11" s="514">
        <v>10465</v>
      </c>
      <c r="I11" s="286">
        <v>0</v>
      </c>
      <c r="J11" s="286">
        <v>0</v>
      </c>
      <c r="K11" s="286">
        <v>0</v>
      </c>
      <c r="L11" s="514">
        <f t="shared" si="1"/>
        <v>10465</v>
      </c>
      <c r="M11" s="514">
        <v>2113897</v>
      </c>
      <c r="N11" s="286">
        <v>0</v>
      </c>
      <c r="O11" s="286">
        <v>0</v>
      </c>
      <c r="P11" s="286">
        <v>0</v>
      </c>
      <c r="Q11" s="514">
        <f t="shared" si="2"/>
        <v>2113897</v>
      </c>
    </row>
    <row r="12" spans="1:19" s="238" customFormat="1" ht="15" customHeight="1" x14ac:dyDescent="0.2">
      <c r="A12" s="286">
        <v>4</v>
      </c>
      <c r="B12" s="287" t="s">
        <v>803</v>
      </c>
      <c r="C12" s="286">
        <v>23992</v>
      </c>
      <c r="D12" s="286">
        <v>0</v>
      </c>
      <c r="E12" s="286">
        <v>0</v>
      </c>
      <c r="F12" s="286">
        <v>0</v>
      </c>
      <c r="G12" s="518">
        <f t="shared" si="0"/>
        <v>23992</v>
      </c>
      <c r="H12" s="514">
        <v>12583</v>
      </c>
      <c r="I12" s="286">
        <v>0</v>
      </c>
      <c r="J12" s="286">
        <v>0</v>
      </c>
      <c r="K12" s="286">
        <v>0</v>
      </c>
      <c r="L12" s="514">
        <f t="shared" si="1"/>
        <v>12583</v>
      </c>
      <c r="M12" s="514">
        <v>2944424</v>
      </c>
      <c r="N12" s="286">
        <v>0</v>
      </c>
      <c r="O12" s="286">
        <v>5712</v>
      </c>
      <c r="P12" s="286">
        <v>0</v>
      </c>
      <c r="Q12" s="514">
        <f t="shared" si="2"/>
        <v>2950136</v>
      </c>
    </row>
    <row r="13" spans="1:19" s="238" customFormat="1" ht="15" customHeight="1" x14ac:dyDescent="0.2">
      <c r="A13" s="286">
        <v>5</v>
      </c>
      <c r="B13" s="287" t="s">
        <v>804</v>
      </c>
      <c r="C13" s="286">
        <v>16106</v>
      </c>
      <c r="D13" s="286">
        <v>0</v>
      </c>
      <c r="E13" s="286">
        <v>0</v>
      </c>
      <c r="F13" s="286">
        <v>0</v>
      </c>
      <c r="G13" s="518">
        <f t="shared" si="0"/>
        <v>16106</v>
      </c>
      <c r="H13" s="514">
        <v>9763</v>
      </c>
      <c r="I13" s="286">
        <v>0</v>
      </c>
      <c r="J13" s="286">
        <v>0</v>
      </c>
      <c r="K13" s="286">
        <v>0</v>
      </c>
      <c r="L13" s="514">
        <f t="shared" si="1"/>
        <v>9763</v>
      </c>
      <c r="M13" s="514">
        <v>1737806</v>
      </c>
      <c r="N13" s="286">
        <v>0</v>
      </c>
      <c r="O13" s="286">
        <v>0</v>
      </c>
      <c r="P13" s="286">
        <v>0</v>
      </c>
      <c r="Q13" s="514">
        <f t="shared" si="2"/>
        <v>1737806</v>
      </c>
    </row>
    <row r="14" spans="1:19" s="238" customFormat="1" ht="15" customHeight="1" x14ac:dyDescent="0.2">
      <c r="A14" s="286">
        <v>6</v>
      </c>
      <c r="B14" s="287" t="s">
        <v>805</v>
      </c>
      <c r="C14" s="286">
        <v>19061</v>
      </c>
      <c r="D14" s="286">
        <v>0</v>
      </c>
      <c r="E14" s="286">
        <v>0</v>
      </c>
      <c r="F14" s="286">
        <v>0</v>
      </c>
      <c r="G14" s="518">
        <f t="shared" si="0"/>
        <v>19061</v>
      </c>
      <c r="H14" s="514">
        <v>14619</v>
      </c>
      <c r="I14" s="286">
        <v>0</v>
      </c>
      <c r="J14" s="286">
        <v>0</v>
      </c>
      <c r="K14" s="286">
        <v>0</v>
      </c>
      <c r="L14" s="514">
        <f t="shared" si="1"/>
        <v>14619</v>
      </c>
      <c r="M14" s="514">
        <v>2660572</v>
      </c>
      <c r="N14" s="286">
        <v>0</v>
      </c>
      <c r="O14" s="286">
        <v>0</v>
      </c>
      <c r="P14" s="286">
        <v>0</v>
      </c>
      <c r="Q14" s="514">
        <f t="shared" si="2"/>
        <v>2660572</v>
      </c>
    </row>
    <row r="15" spans="1:19" s="238" customFormat="1" ht="15" customHeight="1" x14ac:dyDescent="0.2">
      <c r="A15" s="286">
        <v>7</v>
      </c>
      <c r="B15" s="287" t="s">
        <v>806</v>
      </c>
      <c r="C15" s="286">
        <v>15218</v>
      </c>
      <c r="D15" s="286">
        <v>0</v>
      </c>
      <c r="E15" s="286">
        <v>0</v>
      </c>
      <c r="F15" s="286">
        <v>0</v>
      </c>
      <c r="G15" s="518">
        <f t="shared" si="0"/>
        <v>15218</v>
      </c>
      <c r="H15" s="514">
        <v>9671</v>
      </c>
      <c r="I15" s="286">
        <v>0</v>
      </c>
      <c r="J15" s="286">
        <v>0</v>
      </c>
      <c r="K15" s="286">
        <v>0</v>
      </c>
      <c r="L15" s="514">
        <f t="shared" si="1"/>
        <v>9671</v>
      </c>
      <c r="M15" s="514">
        <v>1953543</v>
      </c>
      <c r="N15" s="286">
        <v>0</v>
      </c>
      <c r="O15" s="286">
        <v>0</v>
      </c>
      <c r="P15" s="286">
        <v>0</v>
      </c>
      <c r="Q15" s="514">
        <f t="shared" si="2"/>
        <v>1953543</v>
      </c>
    </row>
    <row r="16" spans="1:19" s="238" customFormat="1" ht="15" customHeight="1" x14ac:dyDescent="0.2">
      <c r="A16" s="286">
        <v>8</v>
      </c>
      <c r="B16" s="287" t="s">
        <v>807</v>
      </c>
      <c r="C16" s="286">
        <v>9556</v>
      </c>
      <c r="D16" s="286">
        <v>0</v>
      </c>
      <c r="E16" s="286">
        <v>0</v>
      </c>
      <c r="F16" s="286">
        <v>0</v>
      </c>
      <c r="G16" s="518">
        <f t="shared" si="0"/>
        <v>9556</v>
      </c>
      <c r="H16" s="514">
        <v>7960</v>
      </c>
      <c r="I16" s="286">
        <v>0</v>
      </c>
      <c r="J16" s="286">
        <v>0</v>
      </c>
      <c r="K16" s="286">
        <v>0</v>
      </c>
      <c r="L16" s="514">
        <f t="shared" si="1"/>
        <v>7960</v>
      </c>
      <c r="M16" s="514">
        <v>1520301</v>
      </c>
      <c r="N16" s="286">
        <v>0</v>
      </c>
      <c r="O16" s="286">
        <v>0</v>
      </c>
      <c r="P16" s="286">
        <v>0</v>
      </c>
      <c r="Q16" s="514">
        <f t="shared" si="2"/>
        <v>1520301</v>
      </c>
    </row>
    <row r="17" spans="1:17" s="238" customFormat="1" ht="15" customHeight="1" x14ac:dyDescent="0.2">
      <c r="A17" s="286">
        <v>9</v>
      </c>
      <c r="B17" s="287" t="s">
        <v>808</v>
      </c>
      <c r="C17" s="286">
        <v>21102</v>
      </c>
      <c r="D17" s="286">
        <v>0</v>
      </c>
      <c r="E17" s="286">
        <v>0</v>
      </c>
      <c r="F17" s="286">
        <v>0</v>
      </c>
      <c r="G17" s="518">
        <f t="shared" si="0"/>
        <v>21102</v>
      </c>
      <c r="H17" s="514">
        <v>18037</v>
      </c>
      <c r="I17" s="286">
        <v>0</v>
      </c>
      <c r="J17" s="286">
        <v>0</v>
      </c>
      <c r="K17" s="286">
        <v>0</v>
      </c>
      <c r="L17" s="514">
        <f t="shared" si="1"/>
        <v>18037</v>
      </c>
      <c r="M17" s="514">
        <v>3751615</v>
      </c>
      <c r="N17" s="286">
        <v>0</v>
      </c>
      <c r="O17" s="286">
        <v>0</v>
      </c>
      <c r="P17" s="286">
        <v>0</v>
      </c>
      <c r="Q17" s="514">
        <f t="shared" si="2"/>
        <v>3751615</v>
      </c>
    </row>
    <row r="18" spans="1:17" s="238" customFormat="1" ht="15" customHeight="1" x14ac:dyDescent="0.2">
      <c r="A18" s="286">
        <v>10</v>
      </c>
      <c r="B18" s="287" t="s">
        <v>809</v>
      </c>
      <c r="C18" s="286">
        <v>22606</v>
      </c>
      <c r="D18" s="286">
        <v>0</v>
      </c>
      <c r="E18" s="286">
        <v>0</v>
      </c>
      <c r="F18" s="286">
        <v>0</v>
      </c>
      <c r="G18" s="518">
        <f t="shared" si="0"/>
        <v>22606</v>
      </c>
      <c r="H18" s="514">
        <v>14623</v>
      </c>
      <c r="I18" s="286">
        <v>0</v>
      </c>
      <c r="J18" s="286">
        <v>0</v>
      </c>
      <c r="K18" s="286">
        <v>0</v>
      </c>
      <c r="L18" s="514">
        <f t="shared" si="1"/>
        <v>14623</v>
      </c>
      <c r="M18" s="514">
        <v>3070766</v>
      </c>
      <c r="N18" s="286">
        <v>0</v>
      </c>
      <c r="O18" s="286">
        <v>0</v>
      </c>
      <c r="P18" s="286">
        <v>0</v>
      </c>
      <c r="Q18" s="514">
        <f t="shared" si="2"/>
        <v>3070766</v>
      </c>
    </row>
    <row r="19" spans="1:17" s="238" customFormat="1" ht="15" customHeight="1" x14ac:dyDescent="0.2">
      <c r="A19" s="286">
        <v>11</v>
      </c>
      <c r="B19" s="287" t="s">
        <v>810</v>
      </c>
      <c r="C19" s="286">
        <v>6274</v>
      </c>
      <c r="D19" s="286">
        <v>0</v>
      </c>
      <c r="E19" s="286">
        <v>0</v>
      </c>
      <c r="F19" s="286">
        <v>0</v>
      </c>
      <c r="G19" s="518">
        <f>SUM(C19:F19)</f>
        <v>6274</v>
      </c>
      <c r="H19" s="514">
        <v>4227</v>
      </c>
      <c r="I19" s="286">
        <v>0</v>
      </c>
      <c r="J19" s="286">
        <v>0</v>
      </c>
      <c r="K19" s="286">
        <v>0</v>
      </c>
      <c r="L19" s="514">
        <f>SUM(H19:K19)</f>
        <v>4227</v>
      </c>
      <c r="M19" s="514">
        <v>777827</v>
      </c>
      <c r="N19" s="286">
        <v>0</v>
      </c>
      <c r="O19" s="286">
        <v>0</v>
      </c>
      <c r="P19" s="286">
        <v>0</v>
      </c>
      <c r="Q19" s="514">
        <f>SUM(M19:P19)</f>
        <v>777827</v>
      </c>
    </row>
    <row r="20" spans="1:17" s="238" customFormat="1" ht="15" customHeight="1" x14ac:dyDescent="0.2">
      <c r="A20" s="286">
        <v>12</v>
      </c>
      <c r="B20" s="287" t="s">
        <v>811</v>
      </c>
      <c r="C20" s="286">
        <v>6715</v>
      </c>
      <c r="D20" s="286">
        <v>142</v>
      </c>
      <c r="E20" s="286">
        <v>0</v>
      </c>
      <c r="F20" s="286">
        <v>0</v>
      </c>
      <c r="G20" s="518">
        <f t="shared" ref="G20:G30" si="3">SUM(C20:F20)</f>
        <v>6857</v>
      </c>
      <c r="H20" s="514">
        <v>2065</v>
      </c>
      <c r="I20" s="286">
        <v>142</v>
      </c>
      <c r="J20" s="286">
        <v>0</v>
      </c>
      <c r="K20" s="286">
        <v>0</v>
      </c>
      <c r="L20" s="514">
        <f t="shared" ref="L20:L30" si="4">SUM(H20:K20)</f>
        <v>2207</v>
      </c>
      <c r="M20" s="514">
        <v>415275</v>
      </c>
      <c r="N20" s="516">
        <v>10744</v>
      </c>
      <c r="O20" s="286">
        <v>0</v>
      </c>
      <c r="P20" s="286">
        <v>0</v>
      </c>
      <c r="Q20" s="514">
        <f t="shared" ref="Q20:Q30" si="5">SUM(M20:P20)</f>
        <v>426019</v>
      </c>
    </row>
    <row r="21" spans="1:17" s="238" customFormat="1" ht="15" customHeight="1" x14ac:dyDescent="0.2">
      <c r="A21" s="286">
        <v>13</v>
      </c>
      <c r="B21" s="287" t="s">
        <v>812</v>
      </c>
      <c r="C21" s="286">
        <v>18901</v>
      </c>
      <c r="D21" s="286">
        <v>0</v>
      </c>
      <c r="E21" s="286">
        <v>0</v>
      </c>
      <c r="F21" s="286">
        <v>0</v>
      </c>
      <c r="G21" s="518">
        <f t="shared" si="3"/>
        <v>18901</v>
      </c>
      <c r="H21" s="514">
        <v>15986</v>
      </c>
      <c r="I21" s="286">
        <v>0</v>
      </c>
      <c r="J21" s="286">
        <v>0</v>
      </c>
      <c r="K21" s="286">
        <v>0</v>
      </c>
      <c r="L21" s="514">
        <f t="shared" si="4"/>
        <v>15986</v>
      </c>
      <c r="M21" s="514">
        <v>2669611</v>
      </c>
      <c r="N21" s="286">
        <v>0</v>
      </c>
      <c r="O21" s="286">
        <v>0</v>
      </c>
      <c r="P21" s="286">
        <v>0</v>
      </c>
      <c r="Q21" s="514">
        <f t="shared" si="5"/>
        <v>2669611</v>
      </c>
    </row>
    <row r="22" spans="1:17" s="238" customFormat="1" ht="15" customHeight="1" x14ac:dyDescent="0.2">
      <c r="A22" s="286">
        <v>14</v>
      </c>
      <c r="B22" s="287" t="s">
        <v>813</v>
      </c>
      <c r="C22" s="286">
        <v>21301</v>
      </c>
      <c r="D22" s="286">
        <v>0</v>
      </c>
      <c r="E22" s="286">
        <v>0</v>
      </c>
      <c r="F22" s="286">
        <v>0</v>
      </c>
      <c r="G22" s="518">
        <f t="shared" si="3"/>
        <v>21301</v>
      </c>
      <c r="H22" s="514">
        <v>10074</v>
      </c>
      <c r="I22" s="286">
        <v>0</v>
      </c>
      <c r="J22" s="286">
        <v>0</v>
      </c>
      <c r="K22" s="286">
        <v>0</v>
      </c>
      <c r="L22" s="514">
        <f t="shared" si="4"/>
        <v>10074</v>
      </c>
      <c r="M22" s="514">
        <v>1299544</v>
      </c>
      <c r="N22" s="286">
        <v>0</v>
      </c>
      <c r="O22" s="286">
        <v>0</v>
      </c>
      <c r="P22" s="286">
        <v>0</v>
      </c>
      <c r="Q22" s="514">
        <f t="shared" si="5"/>
        <v>1299544</v>
      </c>
    </row>
    <row r="23" spans="1:17" s="238" customFormat="1" ht="15" customHeight="1" x14ac:dyDescent="0.2">
      <c r="A23" s="286">
        <v>15</v>
      </c>
      <c r="B23" s="287" t="s">
        <v>814</v>
      </c>
      <c r="C23" s="286">
        <v>10127</v>
      </c>
      <c r="D23" s="286">
        <v>0</v>
      </c>
      <c r="E23" s="286">
        <v>0</v>
      </c>
      <c r="F23" s="286">
        <v>0</v>
      </c>
      <c r="G23" s="518">
        <f t="shared" si="3"/>
        <v>10127</v>
      </c>
      <c r="H23" s="514">
        <v>5527</v>
      </c>
      <c r="I23" s="286">
        <v>0</v>
      </c>
      <c r="J23" s="286">
        <v>0</v>
      </c>
      <c r="K23" s="286">
        <v>0</v>
      </c>
      <c r="L23" s="514">
        <f t="shared" si="4"/>
        <v>5527</v>
      </c>
      <c r="M23" s="514">
        <v>1011478</v>
      </c>
      <c r="N23" s="286">
        <v>0</v>
      </c>
      <c r="O23" s="286">
        <v>0</v>
      </c>
      <c r="P23" s="286">
        <v>0</v>
      </c>
      <c r="Q23" s="514">
        <f t="shared" si="5"/>
        <v>1011478</v>
      </c>
    </row>
    <row r="24" spans="1:17" s="238" customFormat="1" ht="15" customHeight="1" x14ac:dyDescent="0.2">
      <c r="A24" s="286">
        <v>16</v>
      </c>
      <c r="B24" s="287" t="s">
        <v>815</v>
      </c>
      <c r="C24" s="286">
        <v>9057</v>
      </c>
      <c r="D24" s="286">
        <v>0</v>
      </c>
      <c r="E24" s="286">
        <v>0</v>
      </c>
      <c r="F24" s="286">
        <v>0</v>
      </c>
      <c r="G24" s="518">
        <f t="shared" si="3"/>
        <v>9057</v>
      </c>
      <c r="H24" s="514">
        <v>7660</v>
      </c>
      <c r="I24" s="286">
        <v>0</v>
      </c>
      <c r="J24" s="286">
        <v>0</v>
      </c>
      <c r="K24" s="286">
        <v>0</v>
      </c>
      <c r="L24" s="514">
        <f t="shared" si="4"/>
        <v>7660</v>
      </c>
      <c r="M24" s="514">
        <v>1401748</v>
      </c>
      <c r="N24" s="286">
        <v>0</v>
      </c>
      <c r="O24" s="286">
        <v>0</v>
      </c>
      <c r="P24" s="286">
        <v>0</v>
      </c>
      <c r="Q24" s="514">
        <f t="shared" si="5"/>
        <v>1401748</v>
      </c>
    </row>
    <row r="25" spans="1:17" s="238" customFormat="1" ht="15" customHeight="1" x14ac:dyDescent="0.2">
      <c r="A25" s="286">
        <v>17</v>
      </c>
      <c r="B25" s="287" t="s">
        <v>816</v>
      </c>
      <c r="C25" s="286">
        <v>5610</v>
      </c>
      <c r="D25" s="286">
        <v>0</v>
      </c>
      <c r="E25" s="286">
        <v>0</v>
      </c>
      <c r="F25" s="286">
        <v>0</v>
      </c>
      <c r="G25" s="518">
        <f t="shared" si="3"/>
        <v>5610</v>
      </c>
      <c r="H25" s="514">
        <v>3389</v>
      </c>
      <c r="I25" s="286">
        <v>0</v>
      </c>
      <c r="J25" s="286">
        <v>0</v>
      </c>
      <c r="K25" s="286">
        <v>0</v>
      </c>
      <c r="L25" s="514">
        <f t="shared" si="4"/>
        <v>3389</v>
      </c>
      <c r="M25" s="514">
        <v>654157</v>
      </c>
      <c r="N25" s="286">
        <v>0</v>
      </c>
      <c r="O25" s="286">
        <v>0</v>
      </c>
      <c r="P25" s="286">
        <v>0</v>
      </c>
      <c r="Q25" s="514">
        <f t="shared" si="5"/>
        <v>654157</v>
      </c>
    </row>
    <row r="26" spans="1:17" s="238" customFormat="1" ht="15" customHeight="1" x14ac:dyDescent="0.2">
      <c r="A26" s="286">
        <v>18</v>
      </c>
      <c r="B26" s="287" t="s">
        <v>817</v>
      </c>
      <c r="C26" s="286">
        <v>24797</v>
      </c>
      <c r="D26" s="286">
        <v>0</v>
      </c>
      <c r="E26" s="286">
        <v>0</v>
      </c>
      <c r="F26" s="286">
        <v>0</v>
      </c>
      <c r="G26" s="518">
        <f t="shared" si="3"/>
        <v>24797</v>
      </c>
      <c r="H26" s="514">
        <v>20185</v>
      </c>
      <c r="I26" s="286">
        <v>0</v>
      </c>
      <c r="J26" s="286">
        <v>0</v>
      </c>
      <c r="K26" s="286">
        <v>0</v>
      </c>
      <c r="L26" s="514">
        <f t="shared" si="4"/>
        <v>20185</v>
      </c>
      <c r="M26" s="514">
        <v>3855427</v>
      </c>
      <c r="N26" s="286">
        <v>0</v>
      </c>
      <c r="O26" s="286">
        <v>0</v>
      </c>
      <c r="P26" s="286">
        <v>0</v>
      </c>
      <c r="Q26" s="514">
        <f t="shared" si="5"/>
        <v>3855427</v>
      </c>
    </row>
    <row r="27" spans="1:17" s="238" customFormat="1" ht="15" customHeight="1" x14ac:dyDescent="0.2">
      <c r="A27" s="286">
        <v>19</v>
      </c>
      <c r="B27" s="287" t="s">
        <v>799</v>
      </c>
      <c r="C27" s="286">
        <v>12275</v>
      </c>
      <c r="D27" s="286">
        <v>0</v>
      </c>
      <c r="E27" s="286">
        <v>0</v>
      </c>
      <c r="F27" s="286">
        <v>0</v>
      </c>
      <c r="G27" s="518">
        <f t="shared" si="3"/>
        <v>12275</v>
      </c>
      <c r="H27" s="514">
        <v>5164</v>
      </c>
      <c r="I27" s="286">
        <v>0</v>
      </c>
      <c r="J27" s="286">
        <v>0</v>
      </c>
      <c r="K27" s="286">
        <v>0</v>
      </c>
      <c r="L27" s="514">
        <f t="shared" si="4"/>
        <v>5164</v>
      </c>
      <c r="M27" s="514">
        <v>965758</v>
      </c>
      <c r="N27" s="286">
        <v>0</v>
      </c>
      <c r="O27" s="286">
        <v>0</v>
      </c>
      <c r="P27" s="286">
        <v>0</v>
      </c>
      <c r="Q27" s="514">
        <f t="shared" si="5"/>
        <v>965758</v>
      </c>
    </row>
    <row r="28" spans="1:17" s="238" customFormat="1" ht="15" customHeight="1" x14ac:dyDescent="0.2">
      <c r="A28" s="286">
        <v>20</v>
      </c>
      <c r="B28" s="287" t="s">
        <v>818</v>
      </c>
      <c r="C28" s="286">
        <v>26634</v>
      </c>
      <c r="D28" s="286">
        <v>0</v>
      </c>
      <c r="E28" s="286">
        <v>0</v>
      </c>
      <c r="F28" s="286">
        <v>0</v>
      </c>
      <c r="G28" s="518">
        <f t="shared" si="3"/>
        <v>26634</v>
      </c>
      <c r="H28" s="514">
        <v>21713</v>
      </c>
      <c r="I28" s="286">
        <v>0</v>
      </c>
      <c r="J28" s="286">
        <v>0</v>
      </c>
      <c r="K28" s="286">
        <v>0</v>
      </c>
      <c r="L28" s="514">
        <f t="shared" si="4"/>
        <v>21713</v>
      </c>
      <c r="M28" s="514">
        <v>2562120</v>
      </c>
      <c r="N28" s="286">
        <v>0</v>
      </c>
      <c r="O28" s="286">
        <v>0</v>
      </c>
      <c r="P28" s="286">
        <v>0</v>
      </c>
      <c r="Q28" s="514">
        <f t="shared" si="5"/>
        <v>2562120</v>
      </c>
    </row>
    <row r="29" spans="1:17" s="238" customFormat="1" ht="15" customHeight="1" x14ac:dyDescent="0.2">
      <c r="A29" s="289">
        <v>21</v>
      </c>
      <c r="B29" s="287" t="s">
        <v>819</v>
      </c>
      <c r="C29" s="286">
        <v>1485</v>
      </c>
      <c r="D29" s="286">
        <v>387</v>
      </c>
      <c r="E29" s="286">
        <v>0</v>
      </c>
      <c r="F29" s="286">
        <v>0</v>
      </c>
      <c r="G29" s="518">
        <f t="shared" si="3"/>
        <v>1872</v>
      </c>
      <c r="H29" s="514">
        <v>1090</v>
      </c>
      <c r="I29" s="286">
        <v>387</v>
      </c>
      <c r="J29" s="286">
        <v>0</v>
      </c>
      <c r="K29" s="286">
        <v>0</v>
      </c>
      <c r="L29" s="514">
        <f t="shared" si="4"/>
        <v>1477</v>
      </c>
      <c r="M29" s="514">
        <v>285028</v>
      </c>
      <c r="N29" s="516">
        <v>11874</v>
      </c>
      <c r="O29" s="286">
        <v>0</v>
      </c>
      <c r="P29" s="286">
        <v>0</v>
      </c>
      <c r="Q29" s="514">
        <f t="shared" si="5"/>
        <v>296902</v>
      </c>
    </row>
    <row r="30" spans="1:17" s="238" customFormat="1" ht="15" customHeight="1" x14ac:dyDescent="0.2">
      <c r="A30" s="289">
        <v>22</v>
      </c>
      <c r="B30" s="287" t="s">
        <v>820</v>
      </c>
      <c r="C30" s="286">
        <v>3822</v>
      </c>
      <c r="D30" s="286">
        <v>0</v>
      </c>
      <c r="E30" s="286">
        <v>0</v>
      </c>
      <c r="F30" s="286">
        <v>0</v>
      </c>
      <c r="G30" s="518">
        <f t="shared" si="3"/>
        <v>3822</v>
      </c>
      <c r="H30" s="514">
        <v>3453</v>
      </c>
      <c r="I30" s="286">
        <v>0</v>
      </c>
      <c r="J30" s="286">
        <v>0</v>
      </c>
      <c r="K30" s="286">
        <v>0</v>
      </c>
      <c r="L30" s="514">
        <f t="shared" si="4"/>
        <v>3453</v>
      </c>
      <c r="M30" s="514">
        <v>597400</v>
      </c>
      <c r="N30" s="286">
        <v>0</v>
      </c>
      <c r="O30" s="286">
        <v>0</v>
      </c>
      <c r="P30" s="286">
        <v>0</v>
      </c>
      <c r="Q30" s="514">
        <f t="shared" si="5"/>
        <v>597400</v>
      </c>
    </row>
    <row r="31" spans="1:17" s="317" customFormat="1" ht="15" customHeight="1" x14ac:dyDescent="0.2">
      <c r="A31" s="906" t="s">
        <v>821</v>
      </c>
      <c r="B31" s="906"/>
      <c r="C31" s="455">
        <f>SUM(C9:C30)</f>
        <v>320220</v>
      </c>
      <c r="D31" s="600">
        <f t="shared" ref="D31:Q31" si="6">SUM(D9:D30)</f>
        <v>529</v>
      </c>
      <c r="E31" s="600">
        <f t="shared" si="6"/>
        <v>0</v>
      </c>
      <c r="F31" s="600">
        <f t="shared" si="6"/>
        <v>0</v>
      </c>
      <c r="G31" s="600">
        <f t="shared" si="6"/>
        <v>320749</v>
      </c>
      <c r="H31" s="600">
        <f t="shared" si="6"/>
        <v>216314</v>
      </c>
      <c r="I31" s="600">
        <f t="shared" si="6"/>
        <v>529</v>
      </c>
      <c r="J31" s="600">
        <f t="shared" si="6"/>
        <v>0</v>
      </c>
      <c r="K31" s="600">
        <f t="shared" si="6"/>
        <v>0</v>
      </c>
      <c r="L31" s="600">
        <f t="shared" si="6"/>
        <v>216843</v>
      </c>
      <c r="M31" s="600">
        <f t="shared" si="6"/>
        <v>39639691</v>
      </c>
      <c r="N31" s="600">
        <f t="shared" si="6"/>
        <v>22618</v>
      </c>
      <c r="O31" s="600">
        <f t="shared" si="6"/>
        <v>5712</v>
      </c>
      <c r="P31" s="600">
        <f t="shared" si="6"/>
        <v>0</v>
      </c>
      <c r="Q31" s="600">
        <f t="shared" si="6"/>
        <v>39668021</v>
      </c>
    </row>
    <row r="32" spans="1:17" s="238" customFormat="1" ht="14.1" customHeight="1" x14ac:dyDescent="0.2">
      <c r="A32" s="498" t="s">
        <v>5</v>
      </c>
      <c r="C32" s="499"/>
      <c r="D32" s="499"/>
      <c r="E32" s="499"/>
      <c r="F32" s="499"/>
      <c r="G32" s="496"/>
      <c r="H32" s="499"/>
      <c r="I32" s="499"/>
      <c r="J32" s="499"/>
      <c r="K32" s="499"/>
      <c r="L32" s="499"/>
      <c r="M32" s="499"/>
      <c r="N32" s="499"/>
      <c r="O32" s="499"/>
      <c r="P32" s="499"/>
      <c r="Q32" s="499"/>
    </row>
    <row r="33" spans="1:17" s="238" customFormat="1" ht="14.1" customHeight="1" x14ac:dyDescent="0.2">
      <c r="A33" s="238" t="s">
        <v>6</v>
      </c>
      <c r="C33" s="499"/>
      <c r="D33" s="499"/>
      <c r="E33" s="499"/>
      <c r="F33" s="499"/>
      <c r="G33" s="496"/>
      <c r="H33" s="499"/>
      <c r="I33" s="499"/>
      <c r="J33" s="499"/>
      <c r="K33" s="499"/>
      <c r="L33" s="499"/>
      <c r="M33" s="499"/>
      <c r="N33" s="499"/>
      <c r="O33" s="499"/>
      <c r="P33" s="499"/>
      <c r="Q33" s="499"/>
    </row>
    <row r="34" spans="1:17" s="238" customFormat="1" ht="14.1" customHeight="1" x14ac:dyDescent="0.2">
      <c r="A34" s="238" t="s">
        <v>7</v>
      </c>
      <c r="C34" s="499"/>
      <c r="D34" s="499"/>
      <c r="E34" s="499"/>
      <c r="F34" s="499"/>
      <c r="G34" s="496"/>
      <c r="H34" s="499"/>
      <c r="I34" s="500"/>
      <c r="J34" s="500"/>
      <c r="K34" s="500"/>
      <c r="L34" s="500"/>
      <c r="M34" s="499"/>
      <c r="N34" s="499"/>
      <c r="O34" s="499"/>
      <c r="P34" s="499"/>
      <c r="Q34" s="499"/>
    </row>
    <row r="35" spans="1:17" s="238" customFormat="1" ht="15" customHeight="1" x14ac:dyDescent="0.2">
      <c r="A35" s="238" t="s">
        <v>418</v>
      </c>
      <c r="C35" s="499"/>
      <c r="D35" s="499"/>
      <c r="E35" s="499"/>
      <c r="F35" s="499"/>
      <c r="G35" s="496"/>
      <c r="H35" s="499"/>
      <c r="I35" s="499"/>
      <c r="J35" s="500"/>
      <c r="K35" s="500"/>
      <c r="L35" s="500"/>
      <c r="M35" s="499"/>
      <c r="N35" s="499"/>
      <c r="O35" s="499"/>
      <c r="P35" s="499"/>
      <c r="Q35" s="499"/>
    </row>
    <row r="36" spans="1:17" s="238" customFormat="1" ht="12.75" customHeight="1" x14ac:dyDescent="0.2">
      <c r="C36" s="499" t="s">
        <v>420</v>
      </c>
      <c r="D36" s="499"/>
      <c r="E36" s="501"/>
      <c r="F36" s="501"/>
      <c r="G36" s="500"/>
      <c r="H36" s="501"/>
      <c r="I36" s="501"/>
      <c r="J36" s="501"/>
      <c r="K36" s="501"/>
      <c r="L36" s="501"/>
      <c r="M36" s="501"/>
      <c r="N36" s="904"/>
      <c r="O36" s="904"/>
      <c r="P36" s="904"/>
      <c r="Q36" s="904"/>
    </row>
    <row r="37" spans="1:17" s="238" customFormat="1" ht="12.75" customHeight="1" x14ac:dyDescent="0.2">
      <c r="C37" s="499"/>
      <c r="D37" s="499"/>
      <c r="E37" s="499"/>
      <c r="F37" s="499"/>
      <c r="G37" s="496"/>
      <c r="H37" s="499"/>
      <c r="I37" s="499"/>
      <c r="J37" s="499"/>
      <c r="K37" s="499"/>
      <c r="L37" s="499"/>
      <c r="M37" s="499"/>
      <c r="N37" s="904" t="s">
        <v>797</v>
      </c>
      <c r="O37" s="904"/>
      <c r="P37" s="904"/>
      <c r="Q37" s="904"/>
    </row>
    <row r="38" spans="1:17" s="238" customFormat="1" ht="12.75" customHeight="1" x14ac:dyDescent="0.2">
      <c r="A38" s="317" t="s">
        <v>9</v>
      </c>
      <c r="B38" s="317"/>
      <c r="C38" s="496"/>
      <c r="D38" s="496"/>
      <c r="E38" s="496"/>
      <c r="F38" s="496"/>
      <c r="G38" s="496"/>
      <c r="H38" s="499"/>
      <c r="I38" s="496"/>
      <c r="J38" s="499"/>
      <c r="K38" s="499"/>
      <c r="L38" s="499"/>
      <c r="M38" s="499"/>
      <c r="N38" s="904" t="s">
        <v>798</v>
      </c>
      <c r="O38" s="904"/>
      <c r="P38" s="904"/>
      <c r="Q38" s="904"/>
    </row>
    <row r="39" spans="1:17" x14ac:dyDescent="0.2">
      <c r="A39" s="933"/>
      <c r="B39" s="933"/>
      <c r="C39" s="933"/>
      <c r="D39" s="933"/>
      <c r="E39" s="933"/>
      <c r="F39" s="933"/>
      <c r="G39" s="933"/>
      <c r="H39" s="933"/>
      <c r="I39" s="933"/>
      <c r="J39" s="933"/>
      <c r="K39" s="933"/>
      <c r="L39" s="933"/>
    </row>
  </sheetData>
  <mergeCells count="16">
    <mergeCell ref="A31:B31"/>
    <mergeCell ref="A39:L39"/>
    <mergeCell ref="O1:Q1"/>
    <mergeCell ref="M6:Q6"/>
    <mergeCell ref="A6:A7"/>
    <mergeCell ref="B6:B7"/>
    <mergeCell ref="N5:R5"/>
    <mergeCell ref="C6:G6"/>
    <mergeCell ref="H6:L6"/>
    <mergeCell ref="A2:Q2"/>
    <mergeCell ref="A3:Q3"/>
    <mergeCell ref="A4:Q4"/>
    <mergeCell ref="N36:Q36"/>
    <mergeCell ref="A5:E5"/>
    <mergeCell ref="N37:Q37"/>
    <mergeCell ref="N38:Q38"/>
  </mergeCells>
  <phoneticPr fontId="0" type="noConversion"/>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topLeftCell="A16" zoomScaleSheetLayoutView="100" workbookViewId="0">
      <selection activeCell="D33" sqref="D33:G33"/>
    </sheetView>
  </sheetViews>
  <sheetFormatPr defaultColWidth="9.140625" defaultRowHeight="12.75" x14ac:dyDescent="0.2"/>
  <cols>
    <col min="1" max="1" width="5.28515625" style="323" customWidth="1"/>
    <col min="2" max="2" width="14.28515625" style="323" customWidth="1"/>
    <col min="3" max="3" width="21.5703125" style="325" customWidth="1"/>
    <col min="4" max="4" width="21.5703125" style="323" customWidth="1"/>
    <col min="5" max="5" width="21.85546875" style="323" customWidth="1"/>
    <col min="6" max="7" width="21.5703125" style="323" customWidth="1"/>
    <col min="8" max="16384" width="9.140625" style="323"/>
  </cols>
  <sheetData>
    <row r="1" spans="1:7" ht="18" x14ac:dyDescent="0.2">
      <c r="A1" s="941" t="s">
        <v>0</v>
      </c>
      <c r="B1" s="941"/>
      <c r="C1" s="941"/>
      <c r="D1" s="941"/>
      <c r="E1" s="941"/>
      <c r="G1" s="324" t="s">
        <v>678</v>
      </c>
    </row>
    <row r="2" spans="1:7" ht="21" x14ac:dyDescent="0.2">
      <c r="A2" s="942" t="s">
        <v>631</v>
      </c>
      <c r="B2" s="942"/>
      <c r="C2" s="942"/>
      <c r="D2" s="942"/>
      <c r="E2" s="942"/>
      <c r="F2" s="942"/>
      <c r="G2" s="942"/>
    </row>
    <row r="3" spans="1:7" ht="18" customHeight="1" x14ac:dyDescent="0.2">
      <c r="A3" s="943" t="s">
        <v>679</v>
      </c>
      <c r="B3" s="943"/>
      <c r="C3" s="943"/>
      <c r="D3" s="943"/>
      <c r="E3" s="943"/>
      <c r="F3" s="943"/>
      <c r="G3" s="943"/>
    </row>
    <row r="4" spans="1:7" ht="17.25" customHeight="1" x14ac:dyDescent="0.2">
      <c r="A4" s="946" t="s">
        <v>828</v>
      </c>
      <c r="B4" s="946"/>
      <c r="C4" s="946"/>
      <c r="F4" s="945" t="s">
        <v>899</v>
      </c>
      <c r="G4" s="945"/>
    </row>
    <row r="5" spans="1:7" ht="32.25" customHeight="1" x14ac:dyDescent="0.2">
      <c r="A5" s="321" t="s">
        <v>68</v>
      </c>
      <c r="B5" s="407" t="s">
        <v>1</v>
      </c>
      <c r="C5" s="83" t="s">
        <v>680</v>
      </c>
      <c r="D5" s="83" t="s">
        <v>681</v>
      </c>
      <c r="E5" s="83" t="s">
        <v>682</v>
      </c>
      <c r="F5" s="83" t="s">
        <v>683</v>
      </c>
      <c r="G5" s="79" t="s">
        <v>684</v>
      </c>
    </row>
    <row r="6" spans="1:7" s="324" customFormat="1" ht="15" customHeight="1" x14ac:dyDescent="0.2">
      <c r="A6" s="44" t="s">
        <v>260</v>
      </c>
      <c r="B6" s="44" t="s">
        <v>261</v>
      </c>
      <c r="C6" s="256" t="s">
        <v>262</v>
      </c>
      <c r="D6" s="44" t="s">
        <v>263</v>
      </c>
      <c r="E6" s="44" t="s">
        <v>264</v>
      </c>
      <c r="F6" s="44" t="s">
        <v>265</v>
      </c>
      <c r="G6" s="44" t="s">
        <v>266</v>
      </c>
    </row>
    <row r="7" spans="1:7" s="324" customFormat="1" ht="15" customHeight="1" x14ac:dyDescent="0.2">
      <c r="A7" s="326">
        <v>1</v>
      </c>
      <c r="B7" s="327" t="s">
        <v>800</v>
      </c>
      <c r="C7" s="256">
        <v>53300</v>
      </c>
      <c r="D7" s="256">
        <v>37858</v>
      </c>
      <c r="E7" s="256">
        <v>9265</v>
      </c>
      <c r="F7" s="256">
        <f>C7-D7-E7</f>
        <v>6177</v>
      </c>
      <c r="G7" s="256"/>
    </row>
    <row r="8" spans="1:7" s="324" customFormat="1" ht="15" customHeight="1" x14ac:dyDescent="0.2">
      <c r="A8" s="326">
        <v>2</v>
      </c>
      <c r="B8" s="327" t="s">
        <v>801</v>
      </c>
      <c r="C8" s="256">
        <v>14360</v>
      </c>
      <c r="D8" s="256">
        <v>10254</v>
      </c>
      <c r="E8" s="256">
        <v>4106</v>
      </c>
      <c r="F8" s="256">
        <f t="shared" ref="F8:F16" si="0">C8-D8-E8</f>
        <v>0</v>
      </c>
      <c r="G8" s="256"/>
    </row>
    <row r="9" spans="1:7" s="324" customFormat="1" ht="15" customHeight="1" x14ac:dyDescent="0.2">
      <c r="A9" s="326">
        <v>3</v>
      </c>
      <c r="B9" s="327" t="s">
        <v>802</v>
      </c>
      <c r="C9" s="256">
        <v>52326</v>
      </c>
      <c r="D9" s="256">
        <v>37140</v>
      </c>
      <c r="E9" s="256">
        <v>6705</v>
      </c>
      <c r="F9" s="256">
        <f t="shared" si="0"/>
        <v>8481</v>
      </c>
      <c r="G9" s="256"/>
    </row>
    <row r="10" spans="1:7" s="324" customFormat="1" ht="15" customHeight="1" x14ac:dyDescent="0.2">
      <c r="A10" s="326">
        <v>4</v>
      </c>
      <c r="B10" s="327" t="s">
        <v>803</v>
      </c>
      <c r="C10" s="256">
        <v>65627</v>
      </c>
      <c r="D10" s="256">
        <v>46465</v>
      </c>
      <c r="E10" s="256">
        <v>19162</v>
      </c>
      <c r="F10" s="256">
        <f t="shared" si="0"/>
        <v>0</v>
      </c>
      <c r="G10" s="256"/>
    </row>
    <row r="11" spans="1:7" s="324" customFormat="1" ht="15" customHeight="1" x14ac:dyDescent="0.2">
      <c r="A11" s="326">
        <v>5</v>
      </c>
      <c r="B11" s="327" t="s">
        <v>804</v>
      </c>
      <c r="C11" s="256">
        <v>50525</v>
      </c>
      <c r="D11" s="256">
        <v>13935</v>
      </c>
      <c r="E11" s="256">
        <v>3459</v>
      </c>
      <c r="F11" s="256">
        <f t="shared" si="0"/>
        <v>33131</v>
      </c>
      <c r="G11" s="256"/>
    </row>
    <row r="12" spans="1:7" s="324" customFormat="1" ht="15" customHeight="1" x14ac:dyDescent="0.2">
      <c r="A12" s="326">
        <v>6</v>
      </c>
      <c r="B12" s="327" t="s">
        <v>805</v>
      </c>
      <c r="C12" s="256">
        <v>55753</v>
      </c>
      <c r="D12" s="256">
        <v>40936</v>
      </c>
      <c r="E12" s="256">
        <v>817</v>
      </c>
      <c r="F12" s="256">
        <f t="shared" si="0"/>
        <v>14000</v>
      </c>
      <c r="G12" s="256"/>
    </row>
    <row r="13" spans="1:7" s="324" customFormat="1" ht="15" customHeight="1" x14ac:dyDescent="0.2">
      <c r="A13" s="326">
        <v>7</v>
      </c>
      <c r="B13" s="327" t="s">
        <v>806</v>
      </c>
      <c r="C13" s="256">
        <v>47734</v>
      </c>
      <c r="D13" s="256">
        <v>30446</v>
      </c>
      <c r="E13" s="256">
        <v>2909</v>
      </c>
      <c r="F13" s="256">
        <f t="shared" si="0"/>
        <v>14379</v>
      </c>
      <c r="G13" s="256"/>
    </row>
    <row r="14" spans="1:7" s="324" customFormat="1" ht="15" customHeight="1" x14ac:dyDescent="0.2">
      <c r="A14" s="326">
        <v>8</v>
      </c>
      <c r="B14" s="327" t="s">
        <v>807</v>
      </c>
      <c r="C14" s="256">
        <v>30663</v>
      </c>
      <c r="D14" s="256">
        <v>21875</v>
      </c>
      <c r="E14" s="256">
        <v>8418</v>
      </c>
      <c r="F14" s="256">
        <f t="shared" si="0"/>
        <v>370</v>
      </c>
      <c r="G14" s="256"/>
    </row>
    <row r="15" spans="1:7" s="324" customFormat="1" ht="15" customHeight="1" x14ac:dyDescent="0.2">
      <c r="A15" s="326">
        <v>9</v>
      </c>
      <c r="B15" s="327" t="s">
        <v>808</v>
      </c>
      <c r="C15" s="256">
        <v>74152</v>
      </c>
      <c r="D15" s="256">
        <v>33489</v>
      </c>
      <c r="E15" s="256">
        <v>28403</v>
      </c>
      <c r="F15" s="256">
        <f t="shared" si="0"/>
        <v>12260</v>
      </c>
      <c r="G15" s="256"/>
    </row>
    <row r="16" spans="1:7" s="324" customFormat="1" ht="15" customHeight="1" x14ac:dyDescent="0.2">
      <c r="A16" s="326">
        <v>10</v>
      </c>
      <c r="B16" s="327" t="s">
        <v>809</v>
      </c>
      <c r="C16" s="256">
        <v>67811</v>
      </c>
      <c r="D16" s="256">
        <v>54249</v>
      </c>
      <c r="E16" s="256">
        <v>13562</v>
      </c>
      <c r="F16" s="256">
        <f t="shared" si="0"/>
        <v>0</v>
      </c>
      <c r="G16" s="256"/>
    </row>
    <row r="17" spans="1:9" s="324" customFormat="1" ht="15" customHeight="1" x14ac:dyDescent="0.2">
      <c r="A17" s="326">
        <v>11</v>
      </c>
      <c r="B17" s="327" t="s">
        <v>810</v>
      </c>
      <c r="C17" s="256">
        <v>20170</v>
      </c>
      <c r="D17" s="405">
        <v>17145</v>
      </c>
      <c r="E17" s="405">
        <v>2017</v>
      </c>
      <c r="F17" s="256">
        <f t="shared" ref="F17:F28" si="1">C17-D17-E17</f>
        <v>1008</v>
      </c>
      <c r="G17" s="44"/>
    </row>
    <row r="18" spans="1:9" s="324" customFormat="1" ht="15" customHeight="1" x14ac:dyDescent="0.2">
      <c r="A18" s="326">
        <v>12</v>
      </c>
      <c r="B18" s="327" t="s">
        <v>811</v>
      </c>
      <c r="C18" s="256">
        <v>25142</v>
      </c>
      <c r="D18" s="405">
        <v>21371</v>
      </c>
      <c r="E18" s="405">
        <v>2514</v>
      </c>
      <c r="F18" s="256">
        <f t="shared" si="1"/>
        <v>1257</v>
      </c>
      <c r="G18" s="44"/>
    </row>
    <row r="19" spans="1:9" s="324" customFormat="1" ht="15" customHeight="1" x14ac:dyDescent="0.2">
      <c r="A19" s="326">
        <v>13</v>
      </c>
      <c r="B19" s="327" t="s">
        <v>812</v>
      </c>
      <c r="C19" s="256">
        <v>56019</v>
      </c>
      <c r="D19" s="405">
        <v>47616</v>
      </c>
      <c r="E19" s="405">
        <v>5602</v>
      </c>
      <c r="F19" s="256">
        <f t="shared" si="1"/>
        <v>2801</v>
      </c>
      <c r="G19" s="44"/>
    </row>
    <row r="20" spans="1:9" s="324" customFormat="1" ht="15" customHeight="1" x14ac:dyDescent="0.2">
      <c r="A20" s="326">
        <v>14</v>
      </c>
      <c r="B20" s="327" t="s">
        <v>813</v>
      </c>
      <c r="C20" s="256">
        <v>66406</v>
      </c>
      <c r="D20" s="405">
        <v>56445</v>
      </c>
      <c r="E20" s="405">
        <v>6641</v>
      </c>
      <c r="F20" s="256">
        <f t="shared" si="1"/>
        <v>3320</v>
      </c>
      <c r="G20" s="44"/>
    </row>
    <row r="21" spans="1:9" s="324" customFormat="1" ht="15" customHeight="1" x14ac:dyDescent="0.2">
      <c r="A21" s="326">
        <v>15</v>
      </c>
      <c r="B21" s="327" t="s">
        <v>814</v>
      </c>
      <c r="C21" s="256">
        <v>33674</v>
      </c>
      <c r="D21" s="405">
        <v>28623</v>
      </c>
      <c r="E21" s="405">
        <v>3367</v>
      </c>
      <c r="F21" s="256">
        <f t="shared" si="1"/>
        <v>1684</v>
      </c>
      <c r="G21" s="44"/>
    </row>
    <row r="22" spans="1:9" s="324" customFormat="1" ht="15" customHeight="1" x14ac:dyDescent="0.2">
      <c r="A22" s="326">
        <v>16</v>
      </c>
      <c r="B22" s="327" t="s">
        <v>815</v>
      </c>
      <c r="C22" s="256">
        <v>30432</v>
      </c>
      <c r="D22" s="405">
        <v>25867</v>
      </c>
      <c r="E22" s="405">
        <v>3043</v>
      </c>
      <c r="F22" s="256">
        <f t="shared" si="1"/>
        <v>1522</v>
      </c>
      <c r="G22" s="44"/>
    </row>
    <row r="23" spans="1:9" s="324" customFormat="1" ht="15" customHeight="1" x14ac:dyDescent="0.2">
      <c r="A23" s="326">
        <v>17</v>
      </c>
      <c r="B23" s="327" t="s">
        <v>816</v>
      </c>
      <c r="C23" s="256">
        <v>20658</v>
      </c>
      <c r="D23" s="405">
        <v>17559</v>
      </c>
      <c r="E23" s="405">
        <v>2066</v>
      </c>
      <c r="F23" s="256">
        <f t="shared" si="1"/>
        <v>1033</v>
      </c>
      <c r="G23" s="44"/>
    </row>
    <row r="24" spans="1:9" s="324" customFormat="1" ht="15" customHeight="1" x14ac:dyDescent="0.2">
      <c r="A24" s="326">
        <v>18</v>
      </c>
      <c r="B24" s="327" t="s">
        <v>817</v>
      </c>
      <c r="C24" s="256">
        <v>69075</v>
      </c>
      <c r="D24" s="405">
        <v>58714</v>
      </c>
      <c r="E24" s="405">
        <v>6908</v>
      </c>
      <c r="F24" s="256">
        <f t="shared" si="1"/>
        <v>3453</v>
      </c>
      <c r="G24" s="44"/>
    </row>
    <row r="25" spans="1:9" s="324" customFormat="1" ht="15" customHeight="1" x14ac:dyDescent="0.2">
      <c r="A25" s="326">
        <v>19</v>
      </c>
      <c r="B25" s="327" t="s">
        <v>799</v>
      </c>
      <c r="C25" s="256">
        <v>37459</v>
      </c>
      <c r="D25" s="405">
        <v>31840</v>
      </c>
      <c r="E25" s="405">
        <v>3746</v>
      </c>
      <c r="F25" s="256">
        <f t="shared" si="1"/>
        <v>1873</v>
      </c>
      <c r="G25" s="44"/>
    </row>
    <row r="26" spans="1:9" ht="15" customHeight="1" x14ac:dyDescent="0.2">
      <c r="A26" s="326">
        <v>20</v>
      </c>
      <c r="B26" s="327" t="s">
        <v>818</v>
      </c>
      <c r="C26" s="328">
        <v>83838</v>
      </c>
      <c r="D26" s="405">
        <v>71262</v>
      </c>
      <c r="E26" s="405">
        <v>8384</v>
      </c>
      <c r="F26" s="256">
        <f t="shared" si="1"/>
        <v>4192</v>
      </c>
      <c r="G26" s="327"/>
    </row>
    <row r="27" spans="1:9" ht="15" customHeight="1" x14ac:dyDescent="0.2">
      <c r="A27" s="329">
        <v>21</v>
      </c>
      <c r="B27" s="327" t="s">
        <v>819</v>
      </c>
      <c r="C27" s="328">
        <v>5127</v>
      </c>
      <c r="D27" s="405">
        <v>4358</v>
      </c>
      <c r="E27" s="405">
        <v>513</v>
      </c>
      <c r="F27" s="256">
        <f t="shared" si="1"/>
        <v>256</v>
      </c>
      <c r="G27" s="327"/>
    </row>
    <row r="28" spans="1:9" ht="15" customHeight="1" x14ac:dyDescent="0.2">
      <c r="A28" s="329">
        <v>22</v>
      </c>
      <c r="B28" s="327" t="s">
        <v>820</v>
      </c>
      <c r="C28" s="328">
        <v>10991</v>
      </c>
      <c r="D28" s="405">
        <v>9342</v>
      </c>
      <c r="E28" s="405">
        <v>1099</v>
      </c>
      <c r="F28" s="256">
        <f t="shared" si="1"/>
        <v>550</v>
      </c>
      <c r="G28" s="327"/>
    </row>
    <row r="29" spans="1:9" s="330" customFormat="1" ht="15" customHeight="1" x14ac:dyDescent="0.2">
      <c r="A29" s="944" t="s">
        <v>821</v>
      </c>
      <c r="B29" s="944"/>
      <c r="C29" s="408">
        <f>SUM(C7:C28)</f>
        <v>971242</v>
      </c>
      <c r="D29" s="606">
        <f t="shared" ref="D29:G29" si="2">SUM(D7:D28)</f>
        <v>716789</v>
      </c>
      <c r="E29" s="606">
        <f t="shared" si="2"/>
        <v>142706</v>
      </c>
      <c r="F29" s="606">
        <f t="shared" si="2"/>
        <v>111747</v>
      </c>
      <c r="G29" s="606">
        <f t="shared" si="2"/>
        <v>0</v>
      </c>
    </row>
    <row r="32" spans="1:9" ht="15" customHeight="1" x14ac:dyDescent="0.2">
      <c r="A32" s="331"/>
      <c r="B32" s="331"/>
      <c r="C32" s="332"/>
      <c r="D32" s="891" t="s">
        <v>10</v>
      </c>
      <c r="E32" s="891"/>
      <c r="F32" s="891"/>
      <c r="G32" s="891"/>
      <c r="H32" s="85"/>
      <c r="I32" s="85"/>
    </row>
    <row r="33" spans="1:13" ht="15" customHeight="1" x14ac:dyDescent="0.2">
      <c r="A33" s="331"/>
      <c r="B33" s="331"/>
      <c r="C33" s="332"/>
      <c r="D33" s="891" t="s">
        <v>797</v>
      </c>
      <c r="E33" s="891"/>
      <c r="F33" s="891"/>
      <c r="G33" s="891"/>
      <c r="H33" s="85"/>
      <c r="I33" s="85"/>
    </row>
    <row r="34" spans="1:13" ht="15" customHeight="1" x14ac:dyDescent="0.2">
      <c r="A34" s="331"/>
      <c r="B34" s="331"/>
      <c r="C34" s="332"/>
      <c r="D34" s="891" t="s">
        <v>798</v>
      </c>
      <c r="E34" s="891"/>
      <c r="F34" s="891"/>
      <c r="G34" s="891"/>
      <c r="H34" s="85"/>
      <c r="I34" s="85"/>
    </row>
    <row r="35" spans="1:13" x14ac:dyDescent="0.2">
      <c r="A35" s="331" t="s">
        <v>9</v>
      </c>
      <c r="C35" s="332"/>
      <c r="D35" s="940" t="s">
        <v>77</v>
      </c>
      <c r="E35" s="940"/>
      <c r="F35" s="940"/>
      <c r="G35" s="940"/>
      <c r="H35" s="331"/>
      <c r="I35" s="331"/>
    </row>
    <row r="36" spans="1:13" x14ac:dyDescent="0.2">
      <c r="A36" s="331"/>
      <c r="B36" s="331"/>
      <c r="C36" s="332"/>
      <c r="D36" s="331"/>
      <c r="E36" s="331"/>
      <c r="F36" s="331"/>
      <c r="G36" s="331"/>
      <c r="H36" s="331"/>
      <c r="I36" s="331"/>
      <c r="J36" s="331"/>
      <c r="K36" s="331"/>
      <c r="L36" s="331"/>
      <c r="M36" s="331"/>
    </row>
  </sheetData>
  <mergeCells count="10">
    <mergeCell ref="D35:G35"/>
    <mergeCell ref="A1:E1"/>
    <mergeCell ref="A2:G2"/>
    <mergeCell ref="A3:G3"/>
    <mergeCell ref="A29:B29"/>
    <mergeCell ref="D32:G32"/>
    <mergeCell ref="D33:G33"/>
    <mergeCell ref="D34:G34"/>
    <mergeCell ref="F4:G4"/>
    <mergeCell ref="A4:C4"/>
  </mergeCell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view="pageBreakPreview" topLeftCell="A25" zoomScale="90" zoomScaleSheetLayoutView="90" workbookViewId="0">
      <selection activeCell="J9" sqref="J9"/>
    </sheetView>
  </sheetViews>
  <sheetFormatPr defaultColWidth="9.140625" defaultRowHeight="12.75" x14ac:dyDescent="0.2"/>
  <cols>
    <col min="1" max="1" width="5.28515625" style="218" customWidth="1"/>
    <col min="2" max="2" width="12.5703125" style="218" customWidth="1"/>
    <col min="3" max="3" width="12.28515625" style="218" customWidth="1"/>
    <col min="4" max="4" width="12.85546875" style="218" customWidth="1"/>
    <col min="5" max="5" width="19.5703125" style="218" customWidth="1"/>
    <col min="6" max="6" width="15.7109375" style="219" customWidth="1"/>
    <col min="7" max="7" width="13.7109375" style="218" customWidth="1"/>
    <col min="8" max="8" width="14.85546875" style="218" customWidth="1"/>
    <col min="9" max="9" width="15.7109375" style="218" customWidth="1"/>
    <col min="10" max="10" width="18.28515625" style="218" customWidth="1"/>
    <col min="11" max="16384" width="9.140625" style="218"/>
  </cols>
  <sheetData>
    <row r="1" spans="1:18" s="216" customFormat="1" x14ac:dyDescent="0.2">
      <c r="E1" s="950"/>
      <c r="F1" s="950"/>
      <c r="G1" s="950"/>
      <c r="H1" s="950"/>
      <c r="I1" s="950"/>
      <c r="J1" s="217" t="s">
        <v>56</v>
      </c>
    </row>
    <row r="2" spans="1:18" s="216" customFormat="1" ht="15.75" x14ac:dyDescent="0.25">
      <c r="A2" s="951" t="s">
        <v>0</v>
      </c>
      <c r="B2" s="951"/>
      <c r="C2" s="951"/>
      <c r="D2" s="951"/>
      <c r="E2" s="951"/>
      <c r="F2" s="951"/>
      <c r="G2" s="951"/>
      <c r="H2" s="951"/>
      <c r="I2" s="951"/>
      <c r="J2" s="951"/>
    </row>
    <row r="3" spans="1:18" s="216" customFormat="1" ht="20.25" x14ac:dyDescent="0.3">
      <c r="A3" s="952" t="s">
        <v>631</v>
      </c>
      <c r="B3" s="952"/>
      <c r="C3" s="952"/>
      <c r="D3" s="952"/>
      <c r="E3" s="952"/>
      <c r="F3" s="952"/>
      <c r="G3" s="952"/>
      <c r="H3" s="952"/>
      <c r="I3" s="952"/>
      <c r="J3" s="952"/>
    </row>
    <row r="4" spans="1:18" ht="16.5" customHeight="1" x14ac:dyDescent="0.25">
      <c r="A4" s="957" t="s">
        <v>643</v>
      </c>
      <c r="B4" s="957"/>
      <c r="C4" s="957"/>
      <c r="D4" s="957"/>
      <c r="E4" s="957"/>
      <c r="F4" s="957"/>
      <c r="G4" s="957"/>
      <c r="H4" s="957"/>
      <c r="I4" s="957"/>
      <c r="J4" s="957"/>
    </row>
    <row r="5" spans="1:18" x14ac:dyDescent="0.2">
      <c r="A5" s="959" t="s">
        <v>829</v>
      </c>
      <c r="B5" s="959"/>
      <c r="C5" s="959"/>
      <c r="D5" s="959"/>
      <c r="H5" s="956" t="s">
        <v>899</v>
      </c>
      <c r="I5" s="956"/>
      <c r="J5" s="956"/>
      <c r="K5" s="220"/>
      <c r="L5" s="220"/>
    </row>
    <row r="6" spans="1:18" x14ac:dyDescent="0.2">
      <c r="A6" s="958" t="s">
        <v>68</v>
      </c>
      <c r="B6" s="958" t="s">
        <v>1</v>
      </c>
      <c r="C6" s="953" t="s">
        <v>644</v>
      </c>
      <c r="D6" s="954"/>
      <c r="E6" s="954"/>
      <c r="F6" s="955"/>
      <c r="G6" s="953" t="s">
        <v>96</v>
      </c>
      <c r="H6" s="954"/>
      <c r="I6" s="954"/>
      <c r="J6" s="955"/>
      <c r="Q6" s="221"/>
      <c r="R6" s="222"/>
    </row>
    <row r="7" spans="1:18" ht="38.25" customHeight="1" x14ac:dyDescent="0.2">
      <c r="A7" s="958"/>
      <c r="B7" s="958"/>
      <c r="C7" s="14" t="s">
        <v>177</v>
      </c>
      <c r="D7" s="14" t="s">
        <v>12</v>
      </c>
      <c r="E7" s="395" t="s">
        <v>922</v>
      </c>
      <c r="F7" s="212" t="s">
        <v>195</v>
      </c>
      <c r="G7" s="14" t="s">
        <v>177</v>
      </c>
      <c r="H7" s="214" t="s">
        <v>13</v>
      </c>
      <c r="I7" s="213" t="s">
        <v>105</v>
      </c>
      <c r="J7" s="14" t="s">
        <v>196</v>
      </c>
    </row>
    <row r="8" spans="1:18" ht="15" customHeight="1" x14ac:dyDescent="0.2">
      <c r="A8" s="14">
        <v>1</v>
      </c>
      <c r="B8" s="14">
        <v>2</v>
      </c>
      <c r="C8" s="14">
        <v>3</v>
      </c>
      <c r="D8" s="14">
        <v>4</v>
      </c>
      <c r="E8" s="14">
        <v>5</v>
      </c>
      <c r="F8" s="212">
        <v>6</v>
      </c>
      <c r="G8" s="14">
        <v>7</v>
      </c>
      <c r="H8" s="214">
        <v>8</v>
      </c>
      <c r="I8" s="14">
        <v>9</v>
      </c>
      <c r="J8" s="14">
        <v>10</v>
      </c>
    </row>
    <row r="9" spans="1:18" ht="15" customHeight="1" x14ac:dyDescent="0.2">
      <c r="A9" s="223">
        <v>1</v>
      </c>
      <c r="B9" s="224" t="s">
        <v>800</v>
      </c>
      <c r="C9" s="215">
        <v>935</v>
      </c>
      <c r="D9" s="215">
        <v>17976</v>
      </c>
      <c r="E9" s="225">
        <v>220</v>
      </c>
      <c r="F9" s="226">
        <f>D9*E9</f>
        <v>3954720</v>
      </c>
      <c r="G9" s="225">
        <v>935</v>
      </c>
      <c r="H9" s="320">
        <v>4502618</v>
      </c>
      <c r="I9" s="403">
        <v>185</v>
      </c>
      <c r="J9" s="320">
        <f>H9/I9</f>
        <v>24338.475675675676</v>
      </c>
    </row>
    <row r="10" spans="1:18" ht="15" customHeight="1" x14ac:dyDescent="0.2">
      <c r="A10" s="223">
        <v>2</v>
      </c>
      <c r="B10" s="224" t="s">
        <v>801</v>
      </c>
      <c r="C10" s="215">
        <v>284</v>
      </c>
      <c r="D10" s="215">
        <v>4857</v>
      </c>
      <c r="E10" s="225">
        <v>220</v>
      </c>
      <c r="F10" s="226">
        <f t="shared" ref="F10:F30" si="0">D10*E10</f>
        <v>1068540</v>
      </c>
      <c r="G10" s="225">
        <v>284</v>
      </c>
      <c r="H10" s="320">
        <v>1151398</v>
      </c>
      <c r="I10" s="403">
        <v>205</v>
      </c>
      <c r="J10" s="320">
        <f t="shared" ref="J10:J30" si="1">H10/I10</f>
        <v>5616.5756097560979</v>
      </c>
    </row>
    <row r="11" spans="1:18" ht="15" customHeight="1" x14ac:dyDescent="0.2">
      <c r="A11" s="223">
        <v>3</v>
      </c>
      <c r="B11" s="224" t="s">
        <v>802</v>
      </c>
      <c r="C11" s="215">
        <v>892</v>
      </c>
      <c r="D11" s="215">
        <v>17525</v>
      </c>
      <c r="E11" s="225">
        <v>220</v>
      </c>
      <c r="F11" s="226">
        <f t="shared" si="0"/>
        <v>3855500</v>
      </c>
      <c r="G11" s="225">
        <v>892</v>
      </c>
      <c r="H11" s="320">
        <v>3270225</v>
      </c>
      <c r="I11" s="403">
        <v>198</v>
      </c>
      <c r="J11" s="320">
        <f t="shared" si="1"/>
        <v>16516.28787878788</v>
      </c>
    </row>
    <row r="12" spans="1:18" ht="15" customHeight="1" x14ac:dyDescent="0.2">
      <c r="A12" s="223">
        <v>4</v>
      </c>
      <c r="B12" s="224" t="s">
        <v>803</v>
      </c>
      <c r="C12" s="215">
        <v>910</v>
      </c>
      <c r="D12" s="215">
        <v>21618</v>
      </c>
      <c r="E12" s="225">
        <v>220</v>
      </c>
      <c r="F12" s="226">
        <f t="shared" si="0"/>
        <v>4755960</v>
      </c>
      <c r="G12" s="225">
        <v>899</v>
      </c>
      <c r="H12" s="320">
        <v>5076820</v>
      </c>
      <c r="I12" s="403">
        <v>234</v>
      </c>
      <c r="J12" s="320">
        <f t="shared" si="1"/>
        <v>21695.811965811965</v>
      </c>
    </row>
    <row r="13" spans="1:18" ht="15" customHeight="1" x14ac:dyDescent="0.2">
      <c r="A13" s="223">
        <v>5</v>
      </c>
      <c r="B13" s="224" t="s">
        <v>804</v>
      </c>
      <c r="C13" s="215">
        <v>690</v>
      </c>
      <c r="D13" s="215">
        <v>18524</v>
      </c>
      <c r="E13" s="225">
        <v>220</v>
      </c>
      <c r="F13" s="226">
        <f t="shared" si="0"/>
        <v>4075280</v>
      </c>
      <c r="G13" s="225">
        <v>687</v>
      </c>
      <c r="H13" s="320">
        <v>4173360</v>
      </c>
      <c r="I13" s="403">
        <v>180</v>
      </c>
      <c r="J13" s="320">
        <f t="shared" si="1"/>
        <v>23185.333333333332</v>
      </c>
    </row>
    <row r="14" spans="1:18" ht="15" customHeight="1" x14ac:dyDescent="0.2">
      <c r="A14" s="223">
        <v>6</v>
      </c>
      <c r="B14" s="224" t="s">
        <v>805</v>
      </c>
      <c r="C14" s="215">
        <v>660</v>
      </c>
      <c r="D14" s="215">
        <v>20119</v>
      </c>
      <c r="E14" s="225">
        <v>220</v>
      </c>
      <c r="F14" s="226">
        <f t="shared" si="0"/>
        <v>4426180</v>
      </c>
      <c r="G14" s="225">
        <v>660</v>
      </c>
      <c r="H14" s="320">
        <v>5495397</v>
      </c>
      <c r="I14" s="403">
        <v>185</v>
      </c>
      <c r="J14" s="320">
        <f t="shared" si="1"/>
        <v>29704.848648648647</v>
      </c>
    </row>
    <row r="15" spans="1:18" ht="15" customHeight="1" x14ac:dyDescent="0.2">
      <c r="A15" s="223">
        <v>7</v>
      </c>
      <c r="B15" s="224" t="s">
        <v>806</v>
      </c>
      <c r="C15" s="215">
        <v>510</v>
      </c>
      <c r="D15" s="215">
        <v>17704</v>
      </c>
      <c r="E15" s="225">
        <v>220</v>
      </c>
      <c r="F15" s="226">
        <f t="shared" si="0"/>
        <v>3894880</v>
      </c>
      <c r="G15" s="225">
        <v>510</v>
      </c>
      <c r="H15" s="320">
        <v>3912107</v>
      </c>
      <c r="I15" s="403">
        <v>202</v>
      </c>
      <c r="J15" s="320">
        <f t="shared" si="1"/>
        <v>19366.866336633662</v>
      </c>
    </row>
    <row r="16" spans="1:18" ht="15" customHeight="1" x14ac:dyDescent="0.2">
      <c r="A16" s="223">
        <v>8</v>
      </c>
      <c r="B16" s="224" t="s">
        <v>807</v>
      </c>
      <c r="C16" s="215">
        <v>457</v>
      </c>
      <c r="D16" s="215">
        <v>11254</v>
      </c>
      <c r="E16" s="225">
        <v>220</v>
      </c>
      <c r="F16" s="226">
        <f t="shared" si="0"/>
        <v>2475880</v>
      </c>
      <c r="G16" s="225">
        <v>457</v>
      </c>
      <c r="H16" s="320">
        <v>2851105</v>
      </c>
      <c r="I16" s="403">
        <v>191</v>
      </c>
      <c r="J16" s="320">
        <f t="shared" si="1"/>
        <v>14927.251308900524</v>
      </c>
    </row>
    <row r="17" spans="1:10" ht="15" customHeight="1" x14ac:dyDescent="0.2">
      <c r="A17" s="223">
        <v>9</v>
      </c>
      <c r="B17" s="224" t="s">
        <v>808</v>
      </c>
      <c r="C17" s="215">
        <v>1004</v>
      </c>
      <c r="D17" s="215">
        <v>29649</v>
      </c>
      <c r="E17" s="225">
        <v>220</v>
      </c>
      <c r="F17" s="226">
        <f t="shared" si="0"/>
        <v>6522780</v>
      </c>
      <c r="G17" s="225">
        <v>1004</v>
      </c>
      <c r="H17" s="320">
        <v>7331888</v>
      </c>
      <c r="I17" s="403">
        <v>208</v>
      </c>
      <c r="J17" s="320">
        <f t="shared" si="1"/>
        <v>35249.461538461539</v>
      </c>
    </row>
    <row r="18" spans="1:10" ht="15" customHeight="1" x14ac:dyDescent="0.2">
      <c r="A18" s="223">
        <v>10</v>
      </c>
      <c r="B18" s="224" t="s">
        <v>809</v>
      </c>
      <c r="C18" s="215">
        <v>927</v>
      </c>
      <c r="D18" s="215">
        <v>24531</v>
      </c>
      <c r="E18" s="225">
        <v>220</v>
      </c>
      <c r="F18" s="226">
        <f t="shared" si="0"/>
        <v>5396820</v>
      </c>
      <c r="G18" s="225">
        <v>925</v>
      </c>
      <c r="H18" s="320">
        <v>6952780</v>
      </c>
      <c r="I18" s="403">
        <v>217</v>
      </c>
      <c r="J18" s="320">
        <f t="shared" si="1"/>
        <v>32040.460829493088</v>
      </c>
    </row>
    <row r="19" spans="1:10" ht="15" customHeight="1" x14ac:dyDescent="0.2">
      <c r="A19" s="223">
        <v>11</v>
      </c>
      <c r="B19" s="224" t="s">
        <v>810</v>
      </c>
      <c r="C19" s="215">
        <v>205</v>
      </c>
      <c r="D19" s="215">
        <v>7519</v>
      </c>
      <c r="E19" s="225">
        <v>220</v>
      </c>
      <c r="F19" s="226">
        <f t="shared" si="0"/>
        <v>1654180</v>
      </c>
      <c r="G19" s="225">
        <v>203</v>
      </c>
      <c r="H19" s="320">
        <v>1488986</v>
      </c>
      <c r="I19" s="320">
        <v>184</v>
      </c>
      <c r="J19" s="320">
        <f t="shared" si="1"/>
        <v>8092.315217391304</v>
      </c>
    </row>
    <row r="20" spans="1:10" ht="15" customHeight="1" x14ac:dyDescent="0.2">
      <c r="A20" s="223">
        <v>12</v>
      </c>
      <c r="B20" s="224" t="s">
        <v>811</v>
      </c>
      <c r="C20" s="215">
        <v>347</v>
      </c>
      <c r="D20" s="215">
        <v>8060</v>
      </c>
      <c r="E20" s="225">
        <v>220</v>
      </c>
      <c r="F20" s="226">
        <f t="shared" si="0"/>
        <v>1773200</v>
      </c>
      <c r="G20" s="225">
        <v>347</v>
      </c>
      <c r="H20" s="320">
        <v>794610</v>
      </c>
      <c r="I20" s="320">
        <v>195</v>
      </c>
      <c r="J20" s="320">
        <f t="shared" si="1"/>
        <v>4074.9230769230771</v>
      </c>
    </row>
    <row r="21" spans="1:10" ht="15" customHeight="1" x14ac:dyDescent="0.2">
      <c r="A21" s="223">
        <v>13</v>
      </c>
      <c r="B21" s="224" t="s">
        <v>812</v>
      </c>
      <c r="C21" s="215">
        <v>709</v>
      </c>
      <c r="D21" s="215">
        <v>22556</v>
      </c>
      <c r="E21" s="225">
        <v>220</v>
      </c>
      <c r="F21" s="226">
        <f t="shared" si="0"/>
        <v>4962320</v>
      </c>
      <c r="G21" s="225">
        <v>709</v>
      </c>
      <c r="H21" s="320">
        <v>5067959</v>
      </c>
      <c r="I21" s="320">
        <v>168</v>
      </c>
      <c r="J21" s="320">
        <f t="shared" si="1"/>
        <v>30166.422619047618</v>
      </c>
    </row>
    <row r="22" spans="1:10" ht="15" customHeight="1" x14ac:dyDescent="0.2">
      <c r="A22" s="223">
        <v>14</v>
      </c>
      <c r="B22" s="224" t="s">
        <v>813</v>
      </c>
      <c r="C22" s="215">
        <v>691</v>
      </c>
      <c r="D22" s="215">
        <v>27412</v>
      </c>
      <c r="E22" s="225">
        <v>220</v>
      </c>
      <c r="F22" s="226">
        <f t="shared" si="0"/>
        <v>6030640</v>
      </c>
      <c r="G22" s="225">
        <v>650</v>
      </c>
      <c r="H22" s="320">
        <v>2952920</v>
      </c>
      <c r="I22" s="320">
        <v>129</v>
      </c>
      <c r="J22" s="320">
        <f t="shared" si="1"/>
        <v>22890.852713178294</v>
      </c>
    </row>
    <row r="23" spans="1:10" ht="15" customHeight="1" x14ac:dyDescent="0.2">
      <c r="A23" s="223">
        <v>15</v>
      </c>
      <c r="B23" s="224" t="s">
        <v>814</v>
      </c>
      <c r="C23" s="215">
        <v>375</v>
      </c>
      <c r="D23" s="215">
        <v>12145</v>
      </c>
      <c r="E23" s="225">
        <v>220</v>
      </c>
      <c r="F23" s="226">
        <f t="shared" si="0"/>
        <v>2671900</v>
      </c>
      <c r="G23" s="225">
        <v>377</v>
      </c>
      <c r="H23" s="320">
        <v>1746818</v>
      </c>
      <c r="I23" s="320">
        <v>183</v>
      </c>
      <c r="J23" s="320">
        <f t="shared" si="1"/>
        <v>9545.4535519125675</v>
      </c>
    </row>
    <row r="24" spans="1:10" ht="15" customHeight="1" x14ac:dyDescent="0.2">
      <c r="A24" s="223">
        <v>16</v>
      </c>
      <c r="B24" s="224" t="s">
        <v>815</v>
      </c>
      <c r="C24" s="215">
        <v>516</v>
      </c>
      <c r="D24" s="215">
        <v>10945</v>
      </c>
      <c r="E24" s="225">
        <v>220</v>
      </c>
      <c r="F24" s="226">
        <f t="shared" si="0"/>
        <v>2407900</v>
      </c>
      <c r="G24" s="225">
        <v>497</v>
      </c>
      <c r="H24" s="320">
        <v>2996882</v>
      </c>
      <c r="I24" s="320">
        <v>183</v>
      </c>
      <c r="J24" s="320">
        <f t="shared" si="1"/>
        <v>16376.4043715847</v>
      </c>
    </row>
    <row r="25" spans="1:10" ht="15" customHeight="1" x14ac:dyDescent="0.2">
      <c r="A25" s="223">
        <v>17</v>
      </c>
      <c r="B25" s="224" t="s">
        <v>816</v>
      </c>
      <c r="C25" s="215">
        <v>329</v>
      </c>
      <c r="D25" s="215">
        <v>8122</v>
      </c>
      <c r="E25" s="225">
        <v>220</v>
      </c>
      <c r="F25" s="226">
        <f t="shared" si="0"/>
        <v>1786840</v>
      </c>
      <c r="G25" s="225">
        <v>335</v>
      </c>
      <c r="H25" s="320">
        <v>1498523</v>
      </c>
      <c r="I25" s="320">
        <v>193</v>
      </c>
      <c r="J25" s="320">
        <f t="shared" si="1"/>
        <v>7764.3678756476684</v>
      </c>
    </row>
    <row r="26" spans="1:10" ht="15" customHeight="1" x14ac:dyDescent="0.2">
      <c r="A26" s="223">
        <v>18</v>
      </c>
      <c r="B26" s="224" t="s">
        <v>817</v>
      </c>
      <c r="C26" s="215">
        <v>1128</v>
      </c>
      <c r="D26" s="215">
        <v>28952</v>
      </c>
      <c r="E26" s="225">
        <v>220</v>
      </c>
      <c r="F26" s="226">
        <f t="shared" si="0"/>
        <v>6369440</v>
      </c>
      <c r="G26" s="225">
        <v>1128</v>
      </c>
      <c r="H26" s="320">
        <v>6292016</v>
      </c>
      <c r="I26" s="320">
        <v>191</v>
      </c>
      <c r="J26" s="320">
        <f t="shared" si="1"/>
        <v>32942.492146596858</v>
      </c>
    </row>
    <row r="27" spans="1:10" ht="15" customHeight="1" x14ac:dyDescent="0.2">
      <c r="A27" s="223">
        <v>19</v>
      </c>
      <c r="B27" s="224" t="s">
        <v>799</v>
      </c>
      <c r="C27" s="215">
        <v>434</v>
      </c>
      <c r="D27" s="215">
        <v>16073</v>
      </c>
      <c r="E27" s="225">
        <v>220</v>
      </c>
      <c r="F27" s="226">
        <f t="shared" si="0"/>
        <v>3536060</v>
      </c>
      <c r="G27" s="225">
        <v>434</v>
      </c>
      <c r="H27" s="320">
        <v>1898820</v>
      </c>
      <c r="I27" s="320">
        <v>187</v>
      </c>
      <c r="J27" s="320">
        <f t="shared" si="1"/>
        <v>10154.117647058823</v>
      </c>
    </row>
    <row r="28" spans="1:10" ht="15" customHeight="1" x14ac:dyDescent="0.2">
      <c r="A28" s="223">
        <v>20</v>
      </c>
      <c r="B28" s="224" t="s">
        <v>818</v>
      </c>
      <c r="C28" s="215">
        <v>990</v>
      </c>
      <c r="D28" s="215">
        <v>30245</v>
      </c>
      <c r="E28" s="225">
        <v>220</v>
      </c>
      <c r="F28" s="226">
        <f t="shared" si="0"/>
        <v>6653900</v>
      </c>
      <c r="G28" s="225">
        <v>995</v>
      </c>
      <c r="H28" s="320">
        <v>6067697</v>
      </c>
      <c r="I28" s="320">
        <v>130</v>
      </c>
      <c r="J28" s="320">
        <f t="shared" si="1"/>
        <v>46674.592307692306</v>
      </c>
    </row>
    <row r="29" spans="1:10" ht="15" customHeight="1" x14ac:dyDescent="0.2">
      <c r="A29" s="227">
        <v>21</v>
      </c>
      <c r="B29" s="224" t="s">
        <v>819</v>
      </c>
      <c r="C29" s="215">
        <v>215</v>
      </c>
      <c r="D29" s="215">
        <v>2571</v>
      </c>
      <c r="E29" s="225">
        <v>220</v>
      </c>
      <c r="F29" s="226">
        <f t="shared" si="0"/>
        <v>565620</v>
      </c>
      <c r="G29" s="225">
        <v>215</v>
      </c>
      <c r="H29" s="320">
        <v>592720</v>
      </c>
      <c r="I29" s="320">
        <v>203</v>
      </c>
      <c r="J29" s="320">
        <f t="shared" si="1"/>
        <v>2919.8029556650245</v>
      </c>
    </row>
    <row r="30" spans="1:10" ht="15" customHeight="1" x14ac:dyDescent="0.2">
      <c r="A30" s="227">
        <v>22</v>
      </c>
      <c r="B30" s="224" t="s">
        <v>820</v>
      </c>
      <c r="C30" s="215">
        <v>223</v>
      </c>
      <c r="D30" s="215">
        <v>4512</v>
      </c>
      <c r="E30" s="225">
        <v>220</v>
      </c>
      <c r="F30" s="226">
        <f t="shared" si="0"/>
        <v>992640</v>
      </c>
      <c r="G30" s="225">
        <v>217</v>
      </c>
      <c r="H30" s="320">
        <v>1014011</v>
      </c>
      <c r="I30" s="320">
        <v>173</v>
      </c>
      <c r="J30" s="320">
        <f t="shared" si="1"/>
        <v>5861.3352601156066</v>
      </c>
    </row>
    <row r="31" spans="1:10" s="231" customFormat="1" ht="15" customHeight="1" x14ac:dyDescent="0.2">
      <c r="A31" s="947" t="s">
        <v>821</v>
      </c>
      <c r="B31" s="947"/>
      <c r="C31" s="295">
        <f>SUM(C9:C30)</f>
        <v>13431</v>
      </c>
      <c r="D31" s="295">
        <f>SUM(D9:D30)</f>
        <v>362869</v>
      </c>
      <c r="E31" s="294">
        <v>220</v>
      </c>
      <c r="F31" s="295">
        <f>SUM(F9:F30)</f>
        <v>79831180</v>
      </c>
      <c r="G31" s="295">
        <f>SUM(G9:G30)</f>
        <v>13360</v>
      </c>
      <c r="H31" s="295">
        <f>SUM(H9:H30)</f>
        <v>77129660</v>
      </c>
      <c r="I31" s="295">
        <v>189</v>
      </c>
      <c r="J31" s="295">
        <f>SUM(J9:J30)</f>
        <v>420104.45286831626</v>
      </c>
    </row>
    <row r="32" spans="1:10" x14ac:dyDescent="0.2">
      <c r="A32" s="228"/>
      <c r="B32" s="229"/>
      <c r="C32" s="229"/>
      <c r="D32" s="222"/>
      <c r="E32" s="222"/>
      <c r="F32" s="230"/>
      <c r="G32" s="222"/>
      <c r="H32" s="222"/>
      <c r="I32" s="222"/>
      <c r="J32" s="222"/>
    </row>
    <row r="33" spans="1:10" ht="15.75" customHeight="1" x14ac:dyDescent="0.2">
      <c r="B33" s="231"/>
      <c r="C33" s="231"/>
      <c r="D33" s="231"/>
      <c r="E33" s="231"/>
      <c r="F33" s="232"/>
      <c r="G33" s="231"/>
      <c r="I33" s="233"/>
      <c r="J33" s="233"/>
    </row>
    <row r="34" spans="1:10" ht="12.75" customHeight="1" x14ac:dyDescent="0.2">
      <c r="A34" s="231" t="s">
        <v>9</v>
      </c>
      <c r="B34" s="233"/>
      <c r="C34" s="233"/>
      <c r="D34" s="233"/>
      <c r="E34" s="233"/>
      <c r="F34" s="234"/>
      <c r="G34" s="949"/>
      <c r="H34" s="949"/>
      <c r="I34" s="949"/>
      <c r="J34" s="949"/>
    </row>
    <row r="35" spans="1:10" ht="12.75" customHeight="1" x14ac:dyDescent="0.2">
      <c r="A35" s="233"/>
      <c r="B35" s="233"/>
      <c r="C35" s="233"/>
      <c r="D35" s="233"/>
      <c r="E35" s="233"/>
      <c r="F35" s="234"/>
      <c r="G35" s="949" t="s">
        <v>797</v>
      </c>
      <c r="H35" s="949"/>
      <c r="I35" s="949"/>
      <c r="J35" s="949"/>
    </row>
    <row r="36" spans="1:10" ht="12.75" customHeight="1" x14ac:dyDescent="0.2">
      <c r="A36" s="231"/>
      <c r="B36" s="231"/>
      <c r="C36" s="231"/>
      <c r="E36" s="231"/>
      <c r="G36" s="949" t="s">
        <v>798</v>
      </c>
      <c r="H36" s="949"/>
      <c r="I36" s="949"/>
      <c r="J36" s="949"/>
    </row>
    <row r="37" spans="1:10" x14ac:dyDescent="0.2">
      <c r="G37" s="950" t="s">
        <v>77</v>
      </c>
      <c r="H37" s="950"/>
      <c r="I37" s="950"/>
      <c r="J37" s="950"/>
    </row>
    <row r="40" spans="1:10" x14ac:dyDescent="0.2">
      <c r="A40" s="948"/>
      <c r="B40" s="948"/>
      <c r="C40" s="948"/>
      <c r="D40" s="948"/>
      <c r="E40" s="948"/>
      <c r="F40" s="948"/>
      <c r="G40" s="948"/>
      <c r="H40" s="948"/>
      <c r="I40" s="948"/>
      <c r="J40" s="948"/>
    </row>
    <row r="42" spans="1:10" x14ac:dyDescent="0.2">
      <c r="A42" s="948"/>
      <c r="B42" s="948"/>
      <c r="C42" s="948"/>
      <c r="D42" s="948"/>
      <c r="E42" s="948"/>
      <c r="F42" s="948"/>
      <c r="G42" s="948"/>
      <c r="H42" s="948"/>
      <c r="I42" s="948"/>
      <c r="J42" s="948"/>
    </row>
  </sheetData>
  <mergeCells count="17">
    <mergeCell ref="E1:I1"/>
    <mergeCell ref="A2:J2"/>
    <mergeCell ref="A3:J3"/>
    <mergeCell ref="G6:J6"/>
    <mergeCell ref="C6:F6"/>
    <mergeCell ref="H5:J5"/>
    <mergeCell ref="A4:J4"/>
    <mergeCell ref="A6:A7"/>
    <mergeCell ref="B6:B7"/>
    <mergeCell ref="A5:D5"/>
    <mergeCell ref="A31:B31"/>
    <mergeCell ref="A42:J42"/>
    <mergeCell ref="A40:J40"/>
    <mergeCell ref="G34:J34"/>
    <mergeCell ref="G35:J35"/>
    <mergeCell ref="G36:J36"/>
    <mergeCell ref="G37:J37"/>
  </mergeCells>
  <phoneticPr fontId="0" type="noConversion"/>
  <printOptions horizontalCentered="1"/>
  <pageMargins left="0.39370078740157483" right="0.39370078740157483" top="0.19685039370078741" bottom="0.19685039370078741" header="0.31496062992125984" footer="0.31496062992125984"/>
  <pageSetup paperSize="9"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view="pageBreakPreview" topLeftCell="A13" zoomScale="90" zoomScaleSheetLayoutView="90" workbookViewId="0">
      <selection activeCell="J25" sqref="J25"/>
    </sheetView>
  </sheetViews>
  <sheetFormatPr defaultColWidth="9.140625" defaultRowHeight="12.75" x14ac:dyDescent="0.2"/>
  <cols>
    <col min="1" max="1" width="4.7109375" style="218" customWidth="1"/>
    <col min="2" max="2" width="11.7109375" style="218" customWidth="1"/>
    <col min="3" max="4" width="13.85546875" style="219" customWidth="1"/>
    <col min="5" max="5" width="17.85546875" style="219" customWidth="1"/>
    <col min="6" max="6" width="15.5703125" style="219" customWidth="1"/>
    <col min="7" max="7" width="14.140625" style="219" customWidth="1"/>
    <col min="8" max="8" width="15.5703125" style="219" customWidth="1"/>
    <col min="9" max="9" width="14.7109375" style="219" customWidth="1"/>
    <col min="10" max="10" width="18.28515625" style="219" customWidth="1"/>
    <col min="11" max="16384" width="9.140625" style="218"/>
  </cols>
  <sheetData>
    <row r="1" spans="1:16" s="216" customFormat="1" x14ac:dyDescent="0.2">
      <c r="C1" s="236"/>
      <c r="D1" s="236"/>
      <c r="E1" s="950"/>
      <c r="F1" s="950"/>
      <c r="G1" s="950"/>
      <c r="H1" s="950"/>
      <c r="I1" s="950"/>
      <c r="J1" s="237" t="s">
        <v>350</v>
      </c>
    </row>
    <row r="2" spans="1:16" s="216" customFormat="1" ht="15" x14ac:dyDescent="0.2">
      <c r="A2" s="964" t="s">
        <v>0</v>
      </c>
      <c r="B2" s="964"/>
      <c r="C2" s="964"/>
      <c r="D2" s="964"/>
      <c r="E2" s="964"/>
      <c r="F2" s="964"/>
      <c r="G2" s="964"/>
      <c r="H2" s="964"/>
      <c r="I2" s="964"/>
      <c r="J2" s="964"/>
    </row>
    <row r="3" spans="1:16" s="216" customFormat="1" ht="20.25" x14ac:dyDescent="0.3">
      <c r="A3" s="952" t="s">
        <v>631</v>
      </c>
      <c r="B3" s="952"/>
      <c r="C3" s="952"/>
      <c r="D3" s="952"/>
      <c r="E3" s="952"/>
      <c r="F3" s="952"/>
      <c r="G3" s="952"/>
      <c r="H3" s="952"/>
      <c r="I3" s="952"/>
      <c r="J3" s="952"/>
    </row>
    <row r="4" spans="1:16" ht="15.75" x14ac:dyDescent="0.25">
      <c r="A4" s="957" t="s">
        <v>674</v>
      </c>
      <c r="B4" s="957"/>
      <c r="C4" s="957"/>
      <c r="D4" s="957"/>
      <c r="E4" s="957"/>
      <c r="F4" s="957"/>
      <c r="G4" s="957"/>
      <c r="H4" s="957"/>
      <c r="I4" s="957"/>
      <c r="J4" s="957"/>
    </row>
    <row r="5" spans="1:16" x14ac:dyDescent="0.2">
      <c r="A5" s="959" t="s">
        <v>829</v>
      </c>
      <c r="B5" s="959"/>
      <c r="C5" s="959"/>
      <c r="D5" s="959"/>
      <c r="H5" s="965" t="s">
        <v>899</v>
      </c>
      <c r="I5" s="965"/>
      <c r="J5" s="965"/>
    </row>
    <row r="6" spans="1:16" s="519" customFormat="1" ht="12" x14ac:dyDescent="0.2">
      <c r="A6" s="960" t="s">
        <v>68</v>
      </c>
      <c r="B6" s="960" t="s">
        <v>1</v>
      </c>
      <c r="C6" s="961" t="s">
        <v>644</v>
      </c>
      <c r="D6" s="962"/>
      <c r="E6" s="962"/>
      <c r="F6" s="963"/>
      <c r="G6" s="961" t="s">
        <v>96</v>
      </c>
      <c r="H6" s="962"/>
      <c r="I6" s="962"/>
      <c r="J6" s="963"/>
      <c r="O6" s="520"/>
      <c r="P6" s="520"/>
    </row>
    <row r="7" spans="1:16" s="519" customFormat="1" ht="36.75" customHeight="1" x14ac:dyDescent="0.2">
      <c r="A7" s="960"/>
      <c r="B7" s="960"/>
      <c r="C7" s="521" t="s">
        <v>177</v>
      </c>
      <c r="D7" s="521" t="s">
        <v>12</v>
      </c>
      <c r="E7" s="522" t="s">
        <v>958</v>
      </c>
      <c r="F7" s="522" t="s">
        <v>195</v>
      </c>
      <c r="G7" s="521" t="s">
        <v>177</v>
      </c>
      <c r="H7" s="523" t="s">
        <v>13</v>
      </c>
      <c r="I7" s="524" t="s">
        <v>105</v>
      </c>
      <c r="J7" s="521" t="s">
        <v>196</v>
      </c>
    </row>
    <row r="8" spans="1:16" s="519" customFormat="1" ht="15" customHeight="1" x14ac:dyDescent="0.2">
      <c r="A8" s="521">
        <v>1</v>
      </c>
      <c r="B8" s="521">
        <v>2</v>
      </c>
      <c r="C8" s="521">
        <v>3</v>
      </c>
      <c r="D8" s="521">
        <v>4</v>
      </c>
      <c r="E8" s="521">
        <v>5</v>
      </c>
      <c r="F8" s="522">
        <v>6</v>
      </c>
      <c r="G8" s="521">
        <v>7</v>
      </c>
      <c r="H8" s="523">
        <v>8</v>
      </c>
      <c r="I8" s="521">
        <v>9</v>
      </c>
      <c r="J8" s="521">
        <v>10</v>
      </c>
    </row>
    <row r="9" spans="1:16" s="519" customFormat="1" ht="15" customHeight="1" x14ac:dyDescent="0.2">
      <c r="A9" s="516">
        <v>1</v>
      </c>
      <c r="B9" s="525" t="s">
        <v>800</v>
      </c>
      <c r="C9" s="526">
        <v>563</v>
      </c>
      <c r="D9" s="526">
        <v>12139</v>
      </c>
      <c r="E9" s="527">
        <v>220</v>
      </c>
      <c r="F9" s="528">
        <f>D9*E9</f>
        <v>2670580</v>
      </c>
      <c r="G9" s="527">
        <v>563</v>
      </c>
      <c r="H9" s="529">
        <v>2660673</v>
      </c>
      <c r="I9" s="529">
        <v>184</v>
      </c>
      <c r="J9" s="529">
        <f>H9/I9</f>
        <v>14460.179347826086</v>
      </c>
    </row>
    <row r="10" spans="1:16" s="519" customFormat="1" ht="15" customHeight="1" x14ac:dyDescent="0.2">
      <c r="A10" s="516">
        <v>2</v>
      </c>
      <c r="B10" s="525" t="s">
        <v>801</v>
      </c>
      <c r="C10" s="526">
        <v>196</v>
      </c>
      <c r="D10" s="526">
        <v>3178</v>
      </c>
      <c r="E10" s="527">
        <v>220</v>
      </c>
      <c r="F10" s="528">
        <f t="shared" ref="F10:F30" si="0">D10*E10</f>
        <v>699160</v>
      </c>
      <c r="G10" s="527">
        <v>196</v>
      </c>
      <c r="H10" s="529">
        <v>730721</v>
      </c>
      <c r="I10" s="529">
        <v>203</v>
      </c>
      <c r="J10" s="529">
        <f t="shared" ref="J10:J30" si="1">H10/I10</f>
        <v>3599.6108374384235</v>
      </c>
    </row>
    <row r="11" spans="1:16" s="519" customFormat="1" ht="15" customHeight="1" x14ac:dyDescent="0.2">
      <c r="A11" s="516">
        <v>3</v>
      </c>
      <c r="B11" s="525" t="s">
        <v>802</v>
      </c>
      <c r="C11" s="526">
        <v>514</v>
      </c>
      <c r="D11" s="526">
        <v>11698</v>
      </c>
      <c r="E11" s="527">
        <v>220</v>
      </c>
      <c r="F11" s="528">
        <f t="shared" si="0"/>
        <v>2573560</v>
      </c>
      <c r="G11" s="527">
        <v>514</v>
      </c>
      <c r="H11" s="529">
        <v>2113897</v>
      </c>
      <c r="I11" s="529">
        <v>202</v>
      </c>
      <c r="J11" s="529">
        <f t="shared" si="1"/>
        <v>10464.836633663366</v>
      </c>
    </row>
    <row r="12" spans="1:16" s="519" customFormat="1" ht="15" customHeight="1" x14ac:dyDescent="0.2">
      <c r="A12" s="516">
        <v>4</v>
      </c>
      <c r="B12" s="525" t="s">
        <v>803</v>
      </c>
      <c r="C12" s="526">
        <v>589</v>
      </c>
      <c r="D12" s="526">
        <v>14594</v>
      </c>
      <c r="E12" s="527">
        <v>220</v>
      </c>
      <c r="F12" s="528">
        <f t="shared" si="0"/>
        <v>3210680</v>
      </c>
      <c r="G12" s="527">
        <v>589</v>
      </c>
      <c r="H12" s="529">
        <v>2944424</v>
      </c>
      <c r="I12" s="529">
        <v>234</v>
      </c>
      <c r="J12" s="529">
        <f t="shared" si="1"/>
        <v>12583.008547008547</v>
      </c>
    </row>
    <row r="13" spans="1:16" s="519" customFormat="1" ht="15" customHeight="1" x14ac:dyDescent="0.2">
      <c r="A13" s="516">
        <v>5</v>
      </c>
      <c r="B13" s="525" t="s">
        <v>804</v>
      </c>
      <c r="C13" s="526">
        <v>426</v>
      </c>
      <c r="D13" s="526">
        <v>9175</v>
      </c>
      <c r="E13" s="527">
        <v>220</v>
      </c>
      <c r="F13" s="528">
        <f t="shared" si="0"/>
        <v>2018500</v>
      </c>
      <c r="G13" s="527">
        <v>429</v>
      </c>
      <c r="H13" s="529">
        <v>1737806</v>
      </c>
      <c r="I13" s="529">
        <v>178</v>
      </c>
      <c r="J13" s="529">
        <f t="shared" si="1"/>
        <v>9762.9550561797751</v>
      </c>
    </row>
    <row r="14" spans="1:16" s="519" customFormat="1" ht="15" customHeight="1" x14ac:dyDescent="0.2">
      <c r="A14" s="516">
        <v>6</v>
      </c>
      <c r="B14" s="525" t="s">
        <v>805</v>
      </c>
      <c r="C14" s="526">
        <v>583</v>
      </c>
      <c r="D14" s="526">
        <v>11001</v>
      </c>
      <c r="E14" s="527">
        <v>220</v>
      </c>
      <c r="F14" s="528">
        <f t="shared" si="0"/>
        <v>2420220</v>
      </c>
      <c r="G14" s="527">
        <v>583</v>
      </c>
      <c r="H14" s="529">
        <v>2660572</v>
      </c>
      <c r="I14" s="529">
        <v>182</v>
      </c>
      <c r="J14" s="529">
        <f t="shared" si="1"/>
        <v>14618.527472527472</v>
      </c>
    </row>
    <row r="15" spans="1:16" s="519" customFormat="1" ht="15" customHeight="1" x14ac:dyDescent="0.2">
      <c r="A15" s="516">
        <v>7</v>
      </c>
      <c r="B15" s="525" t="s">
        <v>806</v>
      </c>
      <c r="C15" s="526">
        <v>322</v>
      </c>
      <c r="D15" s="526">
        <v>8310</v>
      </c>
      <c r="E15" s="527">
        <v>220</v>
      </c>
      <c r="F15" s="528">
        <f t="shared" si="0"/>
        <v>1828200</v>
      </c>
      <c r="G15" s="527">
        <v>319</v>
      </c>
      <c r="H15" s="529">
        <v>1953543</v>
      </c>
      <c r="I15" s="529">
        <v>202</v>
      </c>
      <c r="J15" s="529">
        <f t="shared" si="1"/>
        <v>9671.0049504950493</v>
      </c>
    </row>
    <row r="16" spans="1:16" s="519" customFormat="1" ht="15" customHeight="1" x14ac:dyDescent="0.2">
      <c r="A16" s="516">
        <v>8</v>
      </c>
      <c r="B16" s="525" t="s">
        <v>807</v>
      </c>
      <c r="C16" s="526">
        <v>327</v>
      </c>
      <c r="D16" s="526">
        <v>5585</v>
      </c>
      <c r="E16" s="527">
        <v>220</v>
      </c>
      <c r="F16" s="528">
        <f t="shared" si="0"/>
        <v>1228700</v>
      </c>
      <c r="G16" s="527">
        <v>327</v>
      </c>
      <c r="H16" s="529">
        <v>1520301</v>
      </c>
      <c r="I16" s="529">
        <v>191</v>
      </c>
      <c r="J16" s="529">
        <f t="shared" si="1"/>
        <v>7959.6910994764394</v>
      </c>
    </row>
    <row r="17" spans="1:10" s="519" customFormat="1" ht="15" customHeight="1" x14ac:dyDescent="0.2">
      <c r="A17" s="516">
        <v>9</v>
      </c>
      <c r="B17" s="525" t="s">
        <v>808</v>
      </c>
      <c r="C17" s="526">
        <v>687</v>
      </c>
      <c r="D17" s="526">
        <v>13653</v>
      </c>
      <c r="E17" s="527">
        <v>220</v>
      </c>
      <c r="F17" s="528">
        <f t="shared" si="0"/>
        <v>3003660</v>
      </c>
      <c r="G17" s="527">
        <v>686</v>
      </c>
      <c r="H17" s="529">
        <v>3751615</v>
      </c>
      <c r="I17" s="529">
        <v>208</v>
      </c>
      <c r="J17" s="529">
        <f t="shared" si="1"/>
        <v>18036.610576923078</v>
      </c>
    </row>
    <row r="18" spans="1:10" s="519" customFormat="1" ht="15" customHeight="1" x14ac:dyDescent="0.2">
      <c r="A18" s="516">
        <v>10</v>
      </c>
      <c r="B18" s="525" t="s">
        <v>809</v>
      </c>
      <c r="C18" s="526">
        <v>545</v>
      </c>
      <c r="D18" s="526">
        <v>13141</v>
      </c>
      <c r="E18" s="527">
        <v>220</v>
      </c>
      <c r="F18" s="528">
        <f t="shared" si="0"/>
        <v>2891020</v>
      </c>
      <c r="G18" s="527">
        <v>547</v>
      </c>
      <c r="H18" s="529">
        <v>3070766</v>
      </c>
      <c r="I18" s="529">
        <v>210</v>
      </c>
      <c r="J18" s="529">
        <f t="shared" si="1"/>
        <v>14622.695238095239</v>
      </c>
    </row>
    <row r="19" spans="1:10" s="519" customFormat="1" ht="15" customHeight="1" x14ac:dyDescent="0.2">
      <c r="A19" s="516">
        <v>11</v>
      </c>
      <c r="B19" s="525" t="s">
        <v>810</v>
      </c>
      <c r="C19" s="526">
        <v>282</v>
      </c>
      <c r="D19" s="526">
        <v>4123</v>
      </c>
      <c r="E19" s="527">
        <v>220</v>
      </c>
      <c r="F19" s="528">
        <f t="shared" si="0"/>
        <v>907060</v>
      </c>
      <c r="G19" s="521">
        <v>286</v>
      </c>
      <c r="H19" s="531">
        <v>777827</v>
      </c>
      <c r="I19" s="529">
        <v>184</v>
      </c>
      <c r="J19" s="529">
        <f t="shared" si="1"/>
        <v>4227.320652173913</v>
      </c>
    </row>
    <row r="20" spans="1:10" s="519" customFormat="1" ht="15" customHeight="1" x14ac:dyDescent="0.2">
      <c r="A20" s="516">
        <v>12</v>
      </c>
      <c r="B20" s="525" t="s">
        <v>811</v>
      </c>
      <c r="C20" s="526">
        <v>196</v>
      </c>
      <c r="D20" s="526">
        <v>4200</v>
      </c>
      <c r="E20" s="527">
        <v>220</v>
      </c>
      <c r="F20" s="528">
        <f t="shared" si="0"/>
        <v>924000</v>
      </c>
      <c r="G20" s="516">
        <v>196</v>
      </c>
      <c r="H20" s="531">
        <v>426019</v>
      </c>
      <c r="I20" s="531">
        <v>193</v>
      </c>
      <c r="J20" s="529">
        <f t="shared" si="1"/>
        <v>2207.3523316062178</v>
      </c>
    </row>
    <row r="21" spans="1:10" s="519" customFormat="1" ht="15" customHeight="1" x14ac:dyDescent="0.2">
      <c r="A21" s="516">
        <v>13</v>
      </c>
      <c r="B21" s="525" t="s">
        <v>812</v>
      </c>
      <c r="C21" s="526">
        <v>520</v>
      </c>
      <c r="D21" s="526">
        <v>11106</v>
      </c>
      <c r="E21" s="527">
        <v>220</v>
      </c>
      <c r="F21" s="528">
        <f t="shared" si="0"/>
        <v>2443320</v>
      </c>
      <c r="G21" s="516">
        <v>518</v>
      </c>
      <c r="H21" s="531">
        <v>2669611</v>
      </c>
      <c r="I21" s="531">
        <v>167</v>
      </c>
      <c r="J21" s="529">
        <f t="shared" si="1"/>
        <v>15985.694610778442</v>
      </c>
    </row>
    <row r="22" spans="1:10" s="519" customFormat="1" ht="15" customHeight="1" x14ac:dyDescent="0.2">
      <c r="A22" s="516">
        <v>14</v>
      </c>
      <c r="B22" s="525" t="s">
        <v>813</v>
      </c>
      <c r="C22" s="526">
        <v>792</v>
      </c>
      <c r="D22" s="526">
        <v>9812</v>
      </c>
      <c r="E22" s="527">
        <v>220</v>
      </c>
      <c r="F22" s="528">
        <f t="shared" si="0"/>
        <v>2158640</v>
      </c>
      <c r="G22" s="516">
        <v>790</v>
      </c>
      <c r="H22" s="531">
        <v>1299544</v>
      </c>
      <c r="I22" s="531">
        <v>129</v>
      </c>
      <c r="J22" s="529">
        <f t="shared" si="1"/>
        <v>10073.984496124031</v>
      </c>
    </row>
    <row r="23" spans="1:10" s="519" customFormat="1" ht="15" customHeight="1" x14ac:dyDescent="0.2">
      <c r="A23" s="516">
        <v>15</v>
      </c>
      <c r="B23" s="525" t="s">
        <v>814</v>
      </c>
      <c r="C23" s="526">
        <v>403</v>
      </c>
      <c r="D23" s="526">
        <v>6245</v>
      </c>
      <c r="E23" s="527">
        <v>220</v>
      </c>
      <c r="F23" s="528">
        <f t="shared" si="0"/>
        <v>1373900</v>
      </c>
      <c r="G23" s="516">
        <v>404</v>
      </c>
      <c r="H23" s="531">
        <v>1011478</v>
      </c>
      <c r="I23" s="531">
        <v>183</v>
      </c>
      <c r="J23" s="529">
        <f t="shared" si="1"/>
        <v>5527.2021857923501</v>
      </c>
    </row>
    <row r="24" spans="1:10" s="519" customFormat="1" ht="15" customHeight="1" x14ac:dyDescent="0.2">
      <c r="A24" s="516">
        <v>16</v>
      </c>
      <c r="B24" s="525" t="s">
        <v>815</v>
      </c>
      <c r="C24" s="526">
        <v>314</v>
      </c>
      <c r="D24" s="526">
        <v>7415</v>
      </c>
      <c r="E24" s="527">
        <v>220</v>
      </c>
      <c r="F24" s="528">
        <f t="shared" si="0"/>
        <v>1631300</v>
      </c>
      <c r="G24" s="516">
        <v>314</v>
      </c>
      <c r="H24" s="531">
        <v>1401748</v>
      </c>
      <c r="I24" s="531">
        <v>183</v>
      </c>
      <c r="J24" s="529">
        <f t="shared" si="1"/>
        <v>7659.8251366120221</v>
      </c>
    </row>
    <row r="25" spans="1:10" s="519" customFormat="1" ht="15" customHeight="1" x14ac:dyDescent="0.2">
      <c r="A25" s="516">
        <v>17</v>
      </c>
      <c r="B25" s="525" t="s">
        <v>816</v>
      </c>
      <c r="C25" s="526">
        <v>186</v>
      </c>
      <c r="D25" s="526">
        <v>3981</v>
      </c>
      <c r="E25" s="527">
        <v>220</v>
      </c>
      <c r="F25" s="528">
        <f t="shared" si="0"/>
        <v>875820</v>
      </c>
      <c r="G25" s="516">
        <v>183</v>
      </c>
      <c r="H25" s="531">
        <v>654157</v>
      </c>
      <c r="I25" s="531">
        <v>193</v>
      </c>
      <c r="J25" s="529">
        <f t="shared" si="1"/>
        <v>3389.4145077720209</v>
      </c>
    </row>
    <row r="26" spans="1:10" s="519" customFormat="1" ht="15" customHeight="1" x14ac:dyDescent="0.2">
      <c r="A26" s="516">
        <v>18</v>
      </c>
      <c r="B26" s="525" t="s">
        <v>817</v>
      </c>
      <c r="C26" s="526">
        <v>758</v>
      </c>
      <c r="D26" s="526">
        <v>16425</v>
      </c>
      <c r="E26" s="527">
        <v>220</v>
      </c>
      <c r="F26" s="528">
        <f t="shared" si="0"/>
        <v>3613500</v>
      </c>
      <c r="G26" s="516">
        <v>741</v>
      </c>
      <c r="H26" s="531">
        <v>3855427</v>
      </c>
      <c r="I26" s="531">
        <v>191</v>
      </c>
      <c r="J26" s="529">
        <f t="shared" si="1"/>
        <v>20185.481675392672</v>
      </c>
    </row>
    <row r="27" spans="1:10" s="519" customFormat="1" ht="15" customHeight="1" x14ac:dyDescent="0.2">
      <c r="A27" s="516">
        <v>19</v>
      </c>
      <c r="B27" s="525" t="s">
        <v>799</v>
      </c>
      <c r="C27" s="526">
        <v>332</v>
      </c>
      <c r="D27" s="526">
        <v>7120</v>
      </c>
      <c r="E27" s="527">
        <v>220</v>
      </c>
      <c r="F27" s="528">
        <f t="shared" si="0"/>
        <v>1566400</v>
      </c>
      <c r="G27" s="516">
        <v>332</v>
      </c>
      <c r="H27" s="531">
        <v>965758</v>
      </c>
      <c r="I27" s="531">
        <v>187</v>
      </c>
      <c r="J27" s="529">
        <f t="shared" si="1"/>
        <v>5164.4812834224595</v>
      </c>
    </row>
    <row r="28" spans="1:10" s="519" customFormat="1" ht="15" customHeight="1" x14ac:dyDescent="0.2">
      <c r="A28" s="516">
        <v>20</v>
      </c>
      <c r="B28" s="525" t="s">
        <v>818</v>
      </c>
      <c r="C28" s="526">
        <v>792</v>
      </c>
      <c r="D28" s="526">
        <v>13912</v>
      </c>
      <c r="E28" s="527">
        <v>220</v>
      </c>
      <c r="F28" s="528">
        <f t="shared" si="0"/>
        <v>3060640</v>
      </c>
      <c r="G28" s="516">
        <v>791</v>
      </c>
      <c r="H28" s="531">
        <v>2562120</v>
      </c>
      <c r="I28" s="531">
        <v>118</v>
      </c>
      <c r="J28" s="529">
        <f t="shared" si="1"/>
        <v>21712.881355932204</v>
      </c>
    </row>
    <row r="29" spans="1:10" s="519" customFormat="1" ht="15" customHeight="1" x14ac:dyDescent="0.2">
      <c r="A29" s="532">
        <v>21</v>
      </c>
      <c r="B29" s="525" t="s">
        <v>819</v>
      </c>
      <c r="C29" s="526">
        <v>149</v>
      </c>
      <c r="D29" s="526">
        <v>2645</v>
      </c>
      <c r="E29" s="527">
        <v>220</v>
      </c>
      <c r="F29" s="528">
        <f t="shared" si="0"/>
        <v>581900</v>
      </c>
      <c r="G29" s="516">
        <v>158</v>
      </c>
      <c r="H29" s="531">
        <v>296902</v>
      </c>
      <c r="I29" s="531">
        <v>201</v>
      </c>
      <c r="J29" s="529">
        <f t="shared" si="1"/>
        <v>1477.1243781094527</v>
      </c>
    </row>
    <row r="30" spans="1:10" s="519" customFormat="1" ht="15" customHeight="1" x14ac:dyDescent="0.2">
      <c r="A30" s="532">
        <v>22</v>
      </c>
      <c r="B30" s="525" t="s">
        <v>820</v>
      </c>
      <c r="C30" s="526">
        <v>303</v>
      </c>
      <c r="D30" s="526">
        <v>5434</v>
      </c>
      <c r="E30" s="527">
        <v>220</v>
      </c>
      <c r="F30" s="528">
        <f t="shared" si="0"/>
        <v>1195480</v>
      </c>
      <c r="G30" s="516">
        <v>304</v>
      </c>
      <c r="H30" s="531">
        <v>597400</v>
      </c>
      <c r="I30" s="531">
        <v>173</v>
      </c>
      <c r="J30" s="529">
        <f t="shared" si="1"/>
        <v>3453.1791907514453</v>
      </c>
    </row>
    <row r="31" spans="1:10" s="530" customFormat="1" ht="15" customHeight="1" x14ac:dyDescent="0.2">
      <c r="A31" s="906" t="s">
        <v>821</v>
      </c>
      <c r="B31" s="906"/>
      <c r="C31" s="533">
        <f>SUM(C9:C30)</f>
        <v>9779</v>
      </c>
      <c r="D31" s="533">
        <f>SUM(D9:D30)</f>
        <v>194892</v>
      </c>
      <c r="E31" s="534">
        <v>220</v>
      </c>
      <c r="F31" s="533">
        <f t="shared" ref="F31:H31" si="2">SUM(F9:F30)</f>
        <v>42876240</v>
      </c>
      <c r="G31" s="533">
        <f t="shared" si="2"/>
        <v>9770</v>
      </c>
      <c r="H31" s="533">
        <f t="shared" si="2"/>
        <v>39662309</v>
      </c>
      <c r="I31" s="535">
        <v>187</v>
      </c>
      <c r="J31" s="295">
        <f>SUM(J9:J30)</f>
        <v>216843.06156410073</v>
      </c>
    </row>
    <row r="32" spans="1:10" x14ac:dyDescent="0.2">
      <c r="A32" s="228"/>
      <c r="B32" s="229"/>
      <c r="C32" s="228"/>
      <c r="D32" s="230"/>
      <c r="E32" s="230"/>
      <c r="F32" s="230"/>
      <c r="G32" s="230"/>
      <c r="H32" s="230"/>
      <c r="I32" s="230"/>
      <c r="J32" s="230"/>
    </row>
    <row r="33" spans="1:10" ht="15.75" customHeight="1" x14ac:dyDescent="0.2">
      <c r="A33" s="231" t="s">
        <v>9</v>
      </c>
      <c r="B33" s="231"/>
      <c r="C33" s="232"/>
      <c r="D33" s="232"/>
      <c r="E33" s="232"/>
      <c r="F33" s="232"/>
      <c r="G33" s="232"/>
      <c r="I33" s="234"/>
      <c r="J33" s="234"/>
    </row>
    <row r="34" spans="1:10" ht="12.75" customHeight="1" x14ac:dyDescent="0.2">
      <c r="A34" s="233"/>
      <c r="B34" s="233"/>
      <c r="C34" s="234"/>
      <c r="D34" s="234"/>
      <c r="E34" s="234"/>
      <c r="F34" s="234"/>
      <c r="G34" s="949" t="s">
        <v>797</v>
      </c>
      <c r="H34" s="949"/>
      <c r="I34" s="949"/>
      <c r="J34" s="949"/>
    </row>
    <row r="35" spans="1:10" ht="12.75" customHeight="1" x14ac:dyDescent="0.2">
      <c r="A35" s="231"/>
      <c r="B35" s="231"/>
      <c r="C35" s="232"/>
      <c r="E35" s="232"/>
      <c r="G35" s="949" t="s">
        <v>798</v>
      </c>
      <c r="H35" s="949"/>
      <c r="I35" s="949"/>
      <c r="J35" s="949"/>
    </row>
    <row r="36" spans="1:10" x14ac:dyDescent="0.2">
      <c r="G36" s="950" t="s">
        <v>77</v>
      </c>
      <c r="H36" s="950"/>
      <c r="I36" s="950"/>
      <c r="J36" s="950"/>
    </row>
    <row r="39" spans="1:10" x14ac:dyDescent="0.2">
      <c r="A39" s="948"/>
      <c r="B39" s="948"/>
      <c r="C39" s="948"/>
      <c r="D39" s="948"/>
      <c r="E39" s="948"/>
      <c r="F39" s="948"/>
      <c r="G39" s="948"/>
      <c r="H39" s="948"/>
      <c r="I39" s="948"/>
      <c r="J39" s="948"/>
    </row>
    <row r="41" spans="1:10" x14ac:dyDescent="0.2">
      <c r="A41" s="948"/>
      <c r="B41" s="948"/>
      <c r="C41" s="948"/>
      <c r="D41" s="948"/>
      <c r="E41" s="948"/>
      <c r="F41" s="948"/>
      <c r="G41" s="948"/>
      <c r="H41" s="948"/>
      <c r="I41" s="948"/>
      <c r="J41" s="948"/>
    </row>
  </sheetData>
  <mergeCells count="16">
    <mergeCell ref="E1:I1"/>
    <mergeCell ref="A2:J2"/>
    <mergeCell ref="A3:J3"/>
    <mergeCell ref="A4:J4"/>
    <mergeCell ref="H5:J5"/>
    <mergeCell ref="A5:D5"/>
    <mergeCell ref="A31:B31"/>
    <mergeCell ref="A39:J39"/>
    <mergeCell ref="A41:J41"/>
    <mergeCell ref="A6:A7"/>
    <mergeCell ref="B6:B7"/>
    <mergeCell ref="C6:F6"/>
    <mergeCell ref="G6:J6"/>
    <mergeCell ref="G34:J34"/>
    <mergeCell ref="G35:J35"/>
    <mergeCell ref="G36:J36"/>
  </mergeCell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view="pageBreakPreview" topLeftCell="A13" zoomScale="90" zoomScaleSheetLayoutView="90" workbookViewId="0">
      <selection activeCell="A4" sqref="A4:J4"/>
    </sheetView>
  </sheetViews>
  <sheetFormatPr defaultColWidth="9.140625" defaultRowHeight="12.75" x14ac:dyDescent="0.2"/>
  <cols>
    <col min="1" max="1" width="5.5703125" style="9" customWidth="1"/>
    <col min="2" max="2" width="11" style="9" customWidth="1"/>
    <col min="3" max="3" width="12.5703125" style="97" customWidth="1"/>
    <col min="4" max="4" width="13.140625" style="97" customWidth="1"/>
    <col min="5" max="5" width="18.7109375" style="97" customWidth="1"/>
    <col min="6" max="6" width="16.42578125" style="97" customWidth="1"/>
    <col min="7" max="7" width="14" style="97" customWidth="1"/>
    <col min="8" max="8" width="15.140625" style="97" customWidth="1"/>
    <col min="9" max="9" width="15.5703125" style="97" customWidth="1"/>
    <col min="10" max="10" width="17.42578125" style="97" customWidth="1"/>
    <col min="11" max="16384" width="9.140625" style="9"/>
  </cols>
  <sheetData>
    <row r="1" spans="1:16" customFormat="1" x14ac:dyDescent="0.2">
      <c r="C1" s="96"/>
      <c r="D1" s="96"/>
      <c r="E1" s="892"/>
      <c r="F1" s="892"/>
      <c r="G1" s="892"/>
      <c r="H1" s="892"/>
      <c r="I1" s="892"/>
      <c r="J1" s="124" t="s">
        <v>352</v>
      </c>
    </row>
    <row r="2" spans="1:16" customFormat="1" ht="15" x14ac:dyDescent="0.2">
      <c r="A2" s="927" t="s">
        <v>0</v>
      </c>
      <c r="B2" s="927"/>
      <c r="C2" s="927"/>
      <c r="D2" s="927"/>
      <c r="E2" s="927"/>
      <c r="F2" s="927"/>
      <c r="G2" s="927"/>
      <c r="H2" s="927"/>
      <c r="I2" s="927"/>
      <c r="J2" s="927"/>
    </row>
    <row r="3" spans="1:16" customFormat="1" ht="20.25" x14ac:dyDescent="0.3">
      <c r="A3" s="913" t="s">
        <v>631</v>
      </c>
      <c r="B3" s="913"/>
      <c r="C3" s="913"/>
      <c r="D3" s="913"/>
      <c r="E3" s="913"/>
      <c r="F3" s="913"/>
      <c r="G3" s="913"/>
      <c r="H3" s="913"/>
      <c r="I3" s="913"/>
      <c r="J3" s="913"/>
    </row>
    <row r="4" spans="1:16" ht="19.5" customHeight="1" x14ac:dyDescent="0.25">
      <c r="A4" s="937" t="s">
        <v>675</v>
      </c>
      <c r="B4" s="937"/>
      <c r="C4" s="937"/>
      <c r="D4" s="937"/>
      <c r="E4" s="937"/>
      <c r="F4" s="937"/>
      <c r="G4" s="937"/>
      <c r="H4" s="937"/>
      <c r="I4" s="937"/>
      <c r="J4" s="937"/>
    </row>
    <row r="5" spans="1:16" ht="10.5" customHeight="1" x14ac:dyDescent="0.2">
      <c r="A5" s="1"/>
      <c r="B5" s="1"/>
      <c r="C5" s="92"/>
      <c r="D5" s="92"/>
      <c r="E5" s="92"/>
      <c r="F5" s="92"/>
      <c r="G5" s="92"/>
      <c r="H5" s="92"/>
      <c r="I5" s="92"/>
      <c r="J5" s="92"/>
    </row>
    <row r="6" spans="1:16" x14ac:dyDescent="0.2">
      <c r="A6" s="929" t="s">
        <v>829</v>
      </c>
      <c r="B6" s="929"/>
      <c r="C6" s="929"/>
      <c r="D6" s="929"/>
      <c r="H6" s="889" t="s">
        <v>899</v>
      </c>
      <c r="I6" s="889"/>
      <c r="J6" s="889"/>
    </row>
    <row r="7" spans="1:16" ht="14.25" customHeight="1" x14ac:dyDescent="0.2">
      <c r="A7" s="967" t="s">
        <v>68</v>
      </c>
      <c r="B7" s="967" t="s">
        <v>1</v>
      </c>
      <c r="C7" s="968" t="s">
        <v>645</v>
      </c>
      <c r="D7" s="969"/>
      <c r="E7" s="969"/>
      <c r="F7" s="970"/>
      <c r="G7" s="968" t="s">
        <v>96</v>
      </c>
      <c r="H7" s="969"/>
      <c r="I7" s="969"/>
      <c r="J7" s="970"/>
      <c r="O7" s="13"/>
      <c r="P7" s="13"/>
    </row>
    <row r="8" spans="1:16" ht="38.25" customHeight="1" x14ac:dyDescent="0.2">
      <c r="A8" s="967"/>
      <c r="B8" s="967"/>
      <c r="C8" s="91" t="s">
        <v>177</v>
      </c>
      <c r="D8" s="91" t="s">
        <v>12</v>
      </c>
      <c r="E8" s="393" t="s">
        <v>923</v>
      </c>
      <c r="F8" s="90" t="s">
        <v>195</v>
      </c>
      <c r="G8" s="91" t="s">
        <v>177</v>
      </c>
      <c r="H8" s="99" t="s">
        <v>13</v>
      </c>
      <c r="I8" s="98" t="s">
        <v>105</v>
      </c>
      <c r="J8" s="91" t="s">
        <v>196</v>
      </c>
    </row>
    <row r="9" spans="1:16" s="609" customFormat="1" ht="15" customHeight="1" x14ac:dyDescent="0.2">
      <c r="A9" s="586">
        <v>1</v>
      </c>
      <c r="B9" s="586">
        <v>2</v>
      </c>
      <c r="C9" s="586">
        <v>3</v>
      </c>
      <c r="D9" s="586">
        <v>4</v>
      </c>
      <c r="E9" s="586">
        <v>5</v>
      </c>
      <c r="F9" s="587">
        <v>6</v>
      </c>
      <c r="G9" s="586">
        <v>7</v>
      </c>
      <c r="H9" s="588">
        <v>8</v>
      </c>
      <c r="I9" s="586">
        <v>9</v>
      </c>
      <c r="J9" s="586">
        <v>10</v>
      </c>
    </row>
    <row r="10" spans="1:16" s="609" customFormat="1" ht="15" customHeight="1" x14ac:dyDescent="0.2">
      <c r="A10" s="117">
        <v>1</v>
      </c>
      <c r="B10" s="118" t="s">
        <v>800</v>
      </c>
      <c r="C10" s="610">
        <v>0</v>
      </c>
      <c r="D10" s="610">
        <v>0</v>
      </c>
      <c r="E10" s="610">
        <v>0</v>
      </c>
      <c r="F10" s="610">
        <f>D10*E10</f>
        <v>0</v>
      </c>
      <c r="G10" s="610">
        <v>0</v>
      </c>
      <c r="H10" s="610">
        <v>0</v>
      </c>
      <c r="I10" s="610">
        <v>0</v>
      </c>
      <c r="J10" s="610">
        <v>0</v>
      </c>
    </row>
    <row r="11" spans="1:16" s="609" customFormat="1" ht="15" customHeight="1" x14ac:dyDescent="0.2">
      <c r="A11" s="117">
        <v>2</v>
      </c>
      <c r="B11" s="118" t="s">
        <v>801</v>
      </c>
      <c r="C11" s="610">
        <v>0</v>
      </c>
      <c r="D11" s="610">
        <v>0</v>
      </c>
      <c r="E11" s="610">
        <v>0</v>
      </c>
      <c r="F11" s="610">
        <f t="shared" ref="F11:F31" si="0">D11*E11</f>
        <v>0</v>
      </c>
      <c r="G11" s="610">
        <v>0</v>
      </c>
      <c r="H11" s="610">
        <v>0</v>
      </c>
      <c r="I11" s="610">
        <v>0</v>
      </c>
      <c r="J11" s="610">
        <v>0</v>
      </c>
    </row>
    <row r="12" spans="1:16" s="609" customFormat="1" ht="15" customHeight="1" x14ac:dyDescent="0.2">
      <c r="A12" s="117">
        <v>3</v>
      </c>
      <c r="B12" s="118" t="s">
        <v>802</v>
      </c>
      <c r="C12" s="610">
        <v>0</v>
      </c>
      <c r="D12" s="610">
        <v>0</v>
      </c>
      <c r="E12" s="610">
        <v>0</v>
      </c>
      <c r="F12" s="610">
        <f t="shared" si="0"/>
        <v>0</v>
      </c>
      <c r="G12" s="610">
        <v>0</v>
      </c>
      <c r="H12" s="610">
        <v>0</v>
      </c>
      <c r="I12" s="610">
        <v>0</v>
      </c>
      <c r="J12" s="610">
        <v>0</v>
      </c>
    </row>
    <row r="13" spans="1:16" s="609" customFormat="1" ht="15" customHeight="1" x14ac:dyDescent="0.2">
      <c r="A13" s="117">
        <v>4</v>
      </c>
      <c r="B13" s="118" t="s">
        <v>803</v>
      </c>
      <c r="C13" s="610">
        <v>11</v>
      </c>
      <c r="D13" s="610">
        <v>500</v>
      </c>
      <c r="E13" s="610">
        <v>312</v>
      </c>
      <c r="F13" s="610">
        <f t="shared" si="0"/>
        <v>156000</v>
      </c>
      <c r="G13" s="610">
        <v>11</v>
      </c>
      <c r="H13" s="610">
        <v>5712</v>
      </c>
      <c r="I13" s="610">
        <v>86</v>
      </c>
      <c r="J13" s="630">
        <f t="shared" ref="J13" si="1">H13/I13</f>
        <v>66.418604651162795</v>
      </c>
    </row>
    <row r="14" spans="1:16" s="609" customFormat="1" ht="15" customHeight="1" x14ac:dyDescent="0.2">
      <c r="A14" s="117">
        <v>5</v>
      </c>
      <c r="B14" s="118" t="s">
        <v>804</v>
      </c>
      <c r="C14" s="610">
        <v>0</v>
      </c>
      <c r="D14" s="610">
        <v>0</v>
      </c>
      <c r="E14" s="610">
        <v>0</v>
      </c>
      <c r="F14" s="610">
        <f t="shared" si="0"/>
        <v>0</v>
      </c>
      <c r="G14" s="610">
        <v>0</v>
      </c>
      <c r="H14" s="610">
        <v>0</v>
      </c>
      <c r="I14" s="610">
        <v>0</v>
      </c>
      <c r="J14" s="610">
        <v>0</v>
      </c>
    </row>
    <row r="15" spans="1:16" s="609" customFormat="1" ht="15" customHeight="1" x14ac:dyDescent="0.2">
      <c r="A15" s="117">
        <v>6</v>
      </c>
      <c r="B15" s="118" t="s">
        <v>805</v>
      </c>
      <c r="C15" s="610">
        <v>0</v>
      </c>
      <c r="D15" s="610">
        <v>0</v>
      </c>
      <c r="E15" s="610">
        <v>0</v>
      </c>
      <c r="F15" s="610">
        <f t="shared" si="0"/>
        <v>0</v>
      </c>
      <c r="G15" s="610">
        <v>0</v>
      </c>
      <c r="H15" s="610">
        <v>0</v>
      </c>
      <c r="I15" s="610">
        <v>0</v>
      </c>
      <c r="J15" s="610">
        <v>0</v>
      </c>
    </row>
    <row r="16" spans="1:16" s="609" customFormat="1" ht="15" customHeight="1" x14ac:dyDescent="0.2">
      <c r="A16" s="117">
        <v>7</v>
      </c>
      <c r="B16" s="118" t="s">
        <v>806</v>
      </c>
      <c r="C16" s="610">
        <v>0</v>
      </c>
      <c r="D16" s="610">
        <v>0</v>
      </c>
      <c r="E16" s="610">
        <v>0</v>
      </c>
      <c r="F16" s="610">
        <f t="shared" si="0"/>
        <v>0</v>
      </c>
      <c r="G16" s="610">
        <v>0</v>
      </c>
      <c r="H16" s="610">
        <v>0</v>
      </c>
      <c r="I16" s="610">
        <v>0</v>
      </c>
      <c r="J16" s="610">
        <v>0</v>
      </c>
    </row>
    <row r="17" spans="1:10" s="609" customFormat="1" ht="15" customHeight="1" x14ac:dyDescent="0.2">
      <c r="A17" s="117">
        <v>8</v>
      </c>
      <c r="B17" s="118" t="s">
        <v>807</v>
      </c>
      <c r="C17" s="610">
        <v>0</v>
      </c>
      <c r="D17" s="610">
        <v>0</v>
      </c>
      <c r="E17" s="610">
        <v>0</v>
      </c>
      <c r="F17" s="610">
        <f t="shared" si="0"/>
        <v>0</v>
      </c>
      <c r="G17" s="610">
        <v>0</v>
      </c>
      <c r="H17" s="610">
        <v>0</v>
      </c>
      <c r="I17" s="610">
        <v>0</v>
      </c>
      <c r="J17" s="610">
        <v>0</v>
      </c>
    </row>
    <row r="18" spans="1:10" s="609" customFormat="1" ht="15" customHeight="1" x14ac:dyDescent="0.2">
      <c r="A18" s="117">
        <v>9</v>
      </c>
      <c r="B18" s="118" t="s">
        <v>808</v>
      </c>
      <c r="C18" s="610">
        <v>0</v>
      </c>
      <c r="D18" s="610">
        <v>0</v>
      </c>
      <c r="E18" s="610">
        <v>0</v>
      </c>
      <c r="F18" s="610">
        <f t="shared" si="0"/>
        <v>0</v>
      </c>
      <c r="G18" s="610">
        <v>0</v>
      </c>
      <c r="H18" s="610">
        <v>0</v>
      </c>
      <c r="I18" s="610">
        <v>0</v>
      </c>
      <c r="J18" s="610">
        <v>0</v>
      </c>
    </row>
    <row r="19" spans="1:10" s="609" customFormat="1" ht="15" customHeight="1" x14ac:dyDescent="0.2">
      <c r="A19" s="117">
        <v>10</v>
      </c>
      <c r="B19" s="118" t="s">
        <v>809</v>
      </c>
      <c r="C19" s="610">
        <v>0</v>
      </c>
      <c r="D19" s="610">
        <v>0</v>
      </c>
      <c r="E19" s="610">
        <v>0</v>
      </c>
      <c r="F19" s="610">
        <f t="shared" si="0"/>
        <v>0</v>
      </c>
      <c r="G19" s="610">
        <v>0</v>
      </c>
      <c r="H19" s="610">
        <v>0</v>
      </c>
      <c r="I19" s="610">
        <v>0</v>
      </c>
      <c r="J19" s="610">
        <v>0</v>
      </c>
    </row>
    <row r="20" spans="1:10" s="609" customFormat="1" ht="15" customHeight="1" x14ac:dyDescent="0.2">
      <c r="A20" s="117">
        <v>11</v>
      </c>
      <c r="B20" s="118" t="s">
        <v>810</v>
      </c>
      <c r="C20" s="610">
        <v>4</v>
      </c>
      <c r="D20" s="610">
        <v>135</v>
      </c>
      <c r="E20" s="610">
        <v>312</v>
      </c>
      <c r="F20" s="610">
        <f t="shared" si="0"/>
        <v>42120</v>
      </c>
      <c r="G20" s="610">
        <v>0</v>
      </c>
      <c r="H20" s="610">
        <v>0</v>
      </c>
      <c r="I20" s="610">
        <v>0</v>
      </c>
      <c r="J20" s="610">
        <v>0</v>
      </c>
    </row>
    <row r="21" spans="1:10" s="609" customFormat="1" ht="15" customHeight="1" x14ac:dyDescent="0.2">
      <c r="A21" s="117">
        <v>12</v>
      </c>
      <c r="B21" s="118" t="s">
        <v>811</v>
      </c>
      <c r="C21" s="610">
        <v>0</v>
      </c>
      <c r="D21" s="610">
        <v>0</v>
      </c>
      <c r="E21" s="610">
        <v>0</v>
      </c>
      <c r="F21" s="610">
        <f t="shared" si="0"/>
        <v>0</v>
      </c>
      <c r="G21" s="610">
        <v>0</v>
      </c>
      <c r="H21" s="610">
        <v>0</v>
      </c>
      <c r="I21" s="610">
        <v>0</v>
      </c>
      <c r="J21" s="610">
        <v>0</v>
      </c>
    </row>
    <row r="22" spans="1:10" s="609" customFormat="1" ht="15" customHeight="1" x14ac:dyDescent="0.2">
      <c r="A22" s="117">
        <v>13</v>
      </c>
      <c r="B22" s="118" t="s">
        <v>812</v>
      </c>
      <c r="C22" s="610">
        <v>0</v>
      </c>
      <c r="D22" s="610">
        <v>0</v>
      </c>
      <c r="E22" s="610">
        <v>0</v>
      </c>
      <c r="F22" s="610">
        <f t="shared" si="0"/>
        <v>0</v>
      </c>
      <c r="G22" s="610">
        <v>0</v>
      </c>
      <c r="H22" s="610">
        <v>0</v>
      </c>
      <c r="I22" s="610">
        <v>0</v>
      </c>
      <c r="J22" s="610">
        <v>0</v>
      </c>
    </row>
    <row r="23" spans="1:10" s="609" customFormat="1" ht="15" customHeight="1" x14ac:dyDescent="0.2">
      <c r="A23" s="117">
        <v>14</v>
      </c>
      <c r="B23" s="118" t="s">
        <v>813</v>
      </c>
      <c r="C23" s="610">
        <v>0</v>
      </c>
      <c r="D23" s="610">
        <v>0</v>
      </c>
      <c r="E23" s="610">
        <v>0</v>
      </c>
      <c r="F23" s="610">
        <f t="shared" si="0"/>
        <v>0</v>
      </c>
      <c r="G23" s="610">
        <v>0</v>
      </c>
      <c r="H23" s="610">
        <v>0</v>
      </c>
      <c r="I23" s="610">
        <v>0</v>
      </c>
      <c r="J23" s="610">
        <v>0</v>
      </c>
    </row>
    <row r="24" spans="1:10" s="609" customFormat="1" ht="15" customHeight="1" x14ac:dyDescent="0.2">
      <c r="A24" s="117">
        <v>15</v>
      </c>
      <c r="B24" s="118" t="s">
        <v>814</v>
      </c>
      <c r="C24" s="610">
        <v>0</v>
      </c>
      <c r="D24" s="610">
        <v>0</v>
      </c>
      <c r="E24" s="610">
        <v>0</v>
      </c>
      <c r="F24" s="610">
        <f t="shared" si="0"/>
        <v>0</v>
      </c>
      <c r="G24" s="610">
        <v>0</v>
      </c>
      <c r="H24" s="610">
        <v>0</v>
      </c>
      <c r="I24" s="610">
        <v>0</v>
      </c>
      <c r="J24" s="610">
        <v>0</v>
      </c>
    </row>
    <row r="25" spans="1:10" s="609" customFormat="1" ht="15" customHeight="1" x14ac:dyDescent="0.2">
      <c r="A25" s="117">
        <v>16</v>
      </c>
      <c r="B25" s="118" t="s">
        <v>815</v>
      </c>
      <c r="C25" s="610">
        <v>0</v>
      </c>
      <c r="D25" s="610">
        <v>0</v>
      </c>
      <c r="E25" s="610">
        <v>0</v>
      </c>
      <c r="F25" s="610">
        <f t="shared" si="0"/>
        <v>0</v>
      </c>
      <c r="G25" s="610">
        <v>0</v>
      </c>
      <c r="H25" s="610">
        <v>0</v>
      </c>
      <c r="I25" s="610">
        <v>0</v>
      </c>
      <c r="J25" s="610">
        <v>0</v>
      </c>
    </row>
    <row r="26" spans="1:10" s="609" customFormat="1" ht="15" customHeight="1" x14ac:dyDescent="0.2">
      <c r="A26" s="117">
        <v>17</v>
      </c>
      <c r="B26" s="118" t="s">
        <v>816</v>
      </c>
      <c r="C26" s="610">
        <v>0</v>
      </c>
      <c r="D26" s="610">
        <v>0</v>
      </c>
      <c r="E26" s="610">
        <v>0</v>
      </c>
      <c r="F26" s="610">
        <f t="shared" si="0"/>
        <v>0</v>
      </c>
      <c r="G26" s="610">
        <v>0</v>
      </c>
      <c r="H26" s="610">
        <v>0</v>
      </c>
      <c r="I26" s="610">
        <v>0</v>
      </c>
      <c r="J26" s="610">
        <v>0</v>
      </c>
    </row>
    <row r="27" spans="1:10" s="609" customFormat="1" ht="15" customHeight="1" x14ac:dyDescent="0.2">
      <c r="A27" s="117">
        <v>18</v>
      </c>
      <c r="B27" s="118" t="s">
        <v>817</v>
      </c>
      <c r="C27" s="610">
        <v>0</v>
      </c>
      <c r="D27" s="610">
        <v>0</v>
      </c>
      <c r="E27" s="610">
        <v>0</v>
      </c>
      <c r="F27" s="610">
        <f t="shared" si="0"/>
        <v>0</v>
      </c>
      <c r="G27" s="610">
        <v>0</v>
      </c>
      <c r="H27" s="610">
        <v>0</v>
      </c>
      <c r="I27" s="610">
        <v>0</v>
      </c>
      <c r="J27" s="610">
        <v>0</v>
      </c>
    </row>
    <row r="28" spans="1:10" s="609" customFormat="1" ht="15" customHeight="1" x14ac:dyDescent="0.2">
      <c r="A28" s="117">
        <v>19</v>
      </c>
      <c r="B28" s="118" t="s">
        <v>799</v>
      </c>
      <c r="C28" s="610">
        <v>0</v>
      </c>
      <c r="D28" s="610">
        <v>0</v>
      </c>
      <c r="E28" s="610">
        <v>0</v>
      </c>
      <c r="F28" s="610">
        <f t="shared" si="0"/>
        <v>0</v>
      </c>
      <c r="G28" s="610">
        <v>0</v>
      </c>
      <c r="H28" s="610">
        <v>0</v>
      </c>
      <c r="I28" s="610">
        <v>0</v>
      </c>
      <c r="J28" s="610">
        <v>0</v>
      </c>
    </row>
    <row r="29" spans="1:10" s="609" customFormat="1" ht="15" customHeight="1" x14ac:dyDescent="0.2">
      <c r="A29" s="117">
        <v>20</v>
      </c>
      <c r="B29" s="118" t="s">
        <v>818</v>
      </c>
      <c r="C29" s="610">
        <v>0</v>
      </c>
      <c r="D29" s="610">
        <v>0</v>
      </c>
      <c r="E29" s="610">
        <v>0</v>
      </c>
      <c r="F29" s="610">
        <f t="shared" si="0"/>
        <v>0</v>
      </c>
      <c r="G29" s="610">
        <v>0</v>
      </c>
      <c r="H29" s="610">
        <v>0</v>
      </c>
      <c r="I29" s="610">
        <v>0</v>
      </c>
      <c r="J29" s="610">
        <v>0</v>
      </c>
    </row>
    <row r="30" spans="1:10" s="609" customFormat="1" ht="15" customHeight="1" x14ac:dyDescent="0.2">
      <c r="A30" s="119">
        <v>21</v>
      </c>
      <c r="B30" s="118" t="s">
        <v>819</v>
      </c>
      <c r="C30" s="610">
        <v>0</v>
      </c>
      <c r="D30" s="610">
        <v>0</v>
      </c>
      <c r="E30" s="610">
        <v>0</v>
      </c>
      <c r="F30" s="610">
        <f t="shared" si="0"/>
        <v>0</v>
      </c>
      <c r="G30" s="610">
        <v>0</v>
      </c>
      <c r="H30" s="610">
        <v>0</v>
      </c>
      <c r="I30" s="610">
        <v>0</v>
      </c>
      <c r="J30" s="610">
        <v>0</v>
      </c>
    </row>
    <row r="31" spans="1:10" s="609" customFormat="1" ht="15" customHeight="1" x14ac:dyDescent="0.2">
      <c r="A31" s="119">
        <v>22</v>
      </c>
      <c r="B31" s="118" t="s">
        <v>820</v>
      </c>
      <c r="C31" s="610">
        <v>0</v>
      </c>
      <c r="D31" s="610">
        <v>0</v>
      </c>
      <c r="E31" s="610">
        <v>0</v>
      </c>
      <c r="F31" s="610">
        <f t="shared" si="0"/>
        <v>0</v>
      </c>
      <c r="G31" s="610">
        <v>0</v>
      </c>
      <c r="H31" s="610">
        <v>0</v>
      </c>
      <c r="I31" s="610">
        <v>0</v>
      </c>
      <c r="J31" s="610">
        <v>0</v>
      </c>
    </row>
    <row r="32" spans="1:10" s="115" customFormat="1" ht="15" customHeight="1" x14ac:dyDescent="0.2">
      <c r="A32" s="893" t="s">
        <v>821</v>
      </c>
      <c r="B32" s="893"/>
      <c r="C32" s="598">
        <f>SUM(C10:C31)</f>
        <v>15</v>
      </c>
      <c r="D32" s="598">
        <f>SUM(D10:D31)</f>
        <v>635</v>
      </c>
      <c r="E32" s="598">
        <v>312</v>
      </c>
      <c r="F32" s="598">
        <f t="shared" ref="F32:H32" si="2">SUM(F10:F31)</f>
        <v>198120</v>
      </c>
      <c r="G32" s="598">
        <f t="shared" si="2"/>
        <v>11</v>
      </c>
      <c r="H32" s="598">
        <f t="shared" si="2"/>
        <v>5712</v>
      </c>
      <c r="I32" s="598">
        <f>SUM(I10:I31)</f>
        <v>86</v>
      </c>
      <c r="J32" s="631">
        <f t="shared" ref="J32" si="3">H32/I32</f>
        <v>66.418604651162795</v>
      </c>
    </row>
    <row r="33" spans="1:10" x14ac:dyDescent="0.2">
      <c r="A33" s="5"/>
      <c r="B33" s="15"/>
      <c r="C33" s="5"/>
      <c r="D33" s="95"/>
      <c r="E33" s="95"/>
      <c r="F33" s="95"/>
      <c r="G33" s="95"/>
      <c r="H33" s="95"/>
      <c r="I33" s="95"/>
      <c r="J33" s="95"/>
    </row>
    <row r="34" spans="1:10" ht="15.75" customHeight="1" x14ac:dyDescent="0.2">
      <c r="A34" s="8" t="s">
        <v>9</v>
      </c>
      <c r="B34" s="8"/>
      <c r="C34" s="92"/>
      <c r="D34" s="92"/>
      <c r="E34" s="92"/>
      <c r="F34" s="92"/>
      <c r="G34" s="92"/>
      <c r="I34" s="94"/>
      <c r="J34" s="94"/>
    </row>
    <row r="35" spans="1:10" ht="12.75" customHeight="1" x14ac:dyDescent="0.2">
      <c r="A35" s="86"/>
      <c r="B35" s="86"/>
      <c r="C35" s="94"/>
      <c r="D35" s="94"/>
      <c r="E35" s="94"/>
      <c r="F35" s="94"/>
      <c r="G35" s="891" t="s">
        <v>10</v>
      </c>
      <c r="H35" s="891"/>
      <c r="I35" s="891"/>
      <c r="J35" s="891"/>
    </row>
    <row r="36" spans="1:10" ht="12.75" customHeight="1" x14ac:dyDescent="0.2">
      <c r="A36" s="86"/>
      <c r="B36" s="86"/>
      <c r="C36" s="94"/>
      <c r="D36" s="94"/>
      <c r="E36" s="94"/>
      <c r="F36" s="94"/>
      <c r="G36" s="891" t="s">
        <v>797</v>
      </c>
      <c r="H36" s="891"/>
      <c r="I36" s="891"/>
      <c r="J36" s="891"/>
    </row>
    <row r="37" spans="1:10" ht="12.75" customHeight="1" x14ac:dyDescent="0.2">
      <c r="A37" s="8"/>
      <c r="B37" s="8"/>
      <c r="C37" s="92"/>
      <c r="E37" s="92"/>
      <c r="G37" s="891" t="s">
        <v>798</v>
      </c>
      <c r="H37" s="891"/>
      <c r="I37" s="891"/>
      <c r="J37" s="891"/>
    </row>
    <row r="38" spans="1:10" x14ac:dyDescent="0.2">
      <c r="G38" s="892" t="s">
        <v>77</v>
      </c>
      <c r="H38" s="892"/>
      <c r="I38" s="892"/>
      <c r="J38" s="892"/>
    </row>
    <row r="41" spans="1:10" x14ac:dyDescent="0.2">
      <c r="A41" s="966"/>
      <c r="B41" s="966"/>
      <c r="C41" s="966"/>
      <c r="D41" s="966"/>
      <c r="E41" s="966"/>
      <c r="F41" s="966"/>
      <c r="G41" s="966"/>
      <c r="H41" s="966"/>
      <c r="I41" s="966"/>
      <c r="J41" s="966"/>
    </row>
    <row r="43" spans="1:10" x14ac:dyDescent="0.2">
      <c r="A43" s="966"/>
      <c r="B43" s="966"/>
      <c r="C43" s="966"/>
      <c r="D43" s="966"/>
      <c r="E43" s="966"/>
      <c r="F43" s="966"/>
      <c r="G43" s="966"/>
      <c r="H43" s="966"/>
      <c r="I43" s="966"/>
      <c r="J43" s="966"/>
    </row>
  </sheetData>
  <mergeCells count="17">
    <mergeCell ref="A41:J41"/>
    <mergeCell ref="A43:J43"/>
    <mergeCell ref="A7:A8"/>
    <mergeCell ref="B7:B8"/>
    <mergeCell ref="C7:F7"/>
    <mergeCell ref="G7:J7"/>
    <mergeCell ref="G35:J35"/>
    <mergeCell ref="G36:J36"/>
    <mergeCell ref="G37:J37"/>
    <mergeCell ref="G38:J38"/>
    <mergeCell ref="A32:B32"/>
    <mergeCell ref="E1:I1"/>
    <mergeCell ref="A2:J2"/>
    <mergeCell ref="A3:J3"/>
    <mergeCell ref="A4:J4"/>
    <mergeCell ref="H6:J6"/>
    <mergeCell ref="A6:D6"/>
  </mergeCell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7"/>
  <sheetViews>
    <sheetView view="pageBreakPreview" zoomScale="90" zoomScaleSheetLayoutView="90" workbookViewId="0">
      <selection activeCell="C10" sqref="C10:J32"/>
    </sheetView>
  </sheetViews>
  <sheetFormatPr defaultColWidth="9.140625" defaultRowHeight="12.75" x14ac:dyDescent="0.2"/>
  <cols>
    <col min="1" max="1" width="5.28515625" style="120" customWidth="1"/>
    <col min="2" max="2" width="12.140625" style="120" customWidth="1"/>
    <col min="3" max="3" width="13.7109375" style="126" customWidth="1"/>
    <col min="4" max="4" width="14.42578125" style="126" customWidth="1"/>
    <col min="5" max="6" width="15.42578125" style="126" customWidth="1"/>
    <col min="7" max="7" width="13" style="126" customWidth="1"/>
    <col min="8" max="8" width="14" style="126" customWidth="1"/>
    <col min="9" max="9" width="15.42578125" style="126" customWidth="1"/>
    <col min="10" max="10" width="17.28515625" style="126" customWidth="1"/>
    <col min="11" max="16384" width="9.140625" style="120"/>
  </cols>
  <sheetData>
    <row r="1" spans="1:16" s="114" customFormat="1" x14ac:dyDescent="0.2">
      <c r="C1" s="123"/>
      <c r="D1" s="123"/>
      <c r="E1" s="830"/>
      <c r="F1" s="830"/>
      <c r="G1" s="830"/>
      <c r="H1" s="830"/>
      <c r="I1" s="830"/>
      <c r="J1" s="125" t="s">
        <v>351</v>
      </c>
    </row>
    <row r="2" spans="1:16" s="114" customFormat="1" ht="15" x14ac:dyDescent="0.2">
      <c r="A2" s="925" t="s">
        <v>0</v>
      </c>
      <c r="B2" s="925"/>
      <c r="C2" s="925"/>
      <c r="D2" s="925"/>
      <c r="E2" s="925"/>
      <c r="F2" s="925"/>
      <c r="G2" s="925"/>
      <c r="H2" s="925"/>
      <c r="I2" s="925"/>
      <c r="J2" s="925"/>
    </row>
    <row r="3" spans="1:16" s="114" customFormat="1" ht="20.25" x14ac:dyDescent="0.2">
      <c r="A3" s="827" t="s">
        <v>631</v>
      </c>
      <c r="B3" s="827"/>
      <c r="C3" s="827"/>
      <c r="D3" s="827"/>
      <c r="E3" s="827"/>
      <c r="F3" s="827"/>
      <c r="G3" s="827"/>
      <c r="H3" s="827"/>
      <c r="I3" s="827"/>
      <c r="J3" s="827"/>
    </row>
    <row r="4" spans="1:16" s="114" customFormat="1" ht="14.25" customHeight="1" x14ac:dyDescent="0.2">
      <c r="C4" s="123"/>
      <c r="D4" s="123"/>
      <c r="E4" s="123"/>
      <c r="F4" s="123"/>
      <c r="G4" s="123"/>
      <c r="H4" s="123"/>
      <c r="I4" s="123"/>
      <c r="J4" s="123"/>
    </row>
    <row r="5" spans="1:16" ht="18.75" customHeight="1" x14ac:dyDescent="0.2">
      <c r="A5" s="981" t="s">
        <v>838</v>
      </c>
      <c r="B5" s="981"/>
      <c r="C5" s="981"/>
      <c r="D5" s="981"/>
      <c r="E5" s="981"/>
      <c r="F5" s="981"/>
      <c r="G5" s="981"/>
      <c r="H5" s="981"/>
      <c r="I5" s="981"/>
      <c r="J5" s="981"/>
    </row>
    <row r="6" spans="1:16" x14ac:dyDescent="0.2">
      <c r="A6" s="839" t="s">
        <v>829</v>
      </c>
      <c r="B6" s="839"/>
      <c r="C6" s="839"/>
      <c r="D6" s="839"/>
      <c r="H6" s="982" t="s">
        <v>899</v>
      </c>
      <c r="I6" s="982"/>
      <c r="J6" s="982"/>
    </row>
    <row r="7" spans="1:16" ht="16.5" customHeight="1" x14ac:dyDescent="0.2">
      <c r="A7" s="801" t="s">
        <v>68</v>
      </c>
      <c r="B7" s="801" t="s">
        <v>1</v>
      </c>
      <c r="C7" s="809" t="s">
        <v>644</v>
      </c>
      <c r="D7" s="980"/>
      <c r="E7" s="980"/>
      <c r="F7" s="810"/>
      <c r="G7" s="809" t="s">
        <v>96</v>
      </c>
      <c r="H7" s="980"/>
      <c r="I7" s="980"/>
      <c r="J7" s="810"/>
      <c r="O7" s="127"/>
      <c r="P7" s="127"/>
    </row>
    <row r="8" spans="1:16" ht="44.25" customHeight="1" x14ac:dyDescent="0.2">
      <c r="A8" s="801"/>
      <c r="B8" s="801"/>
      <c r="C8" s="100" t="s">
        <v>177</v>
      </c>
      <c r="D8" s="100" t="s">
        <v>12</v>
      </c>
      <c r="E8" s="128" t="s">
        <v>353</v>
      </c>
      <c r="F8" s="128" t="s">
        <v>195</v>
      </c>
      <c r="G8" s="100" t="s">
        <v>177</v>
      </c>
      <c r="H8" s="129" t="s">
        <v>13</v>
      </c>
      <c r="I8" s="130" t="s">
        <v>105</v>
      </c>
      <c r="J8" s="100" t="s">
        <v>196</v>
      </c>
    </row>
    <row r="9" spans="1:16" ht="14.1" customHeight="1" x14ac:dyDescent="0.2">
      <c r="A9" s="100">
        <v>1</v>
      </c>
      <c r="B9" s="100">
        <v>2</v>
      </c>
      <c r="C9" s="100">
        <v>3</v>
      </c>
      <c r="D9" s="100">
        <v>4</v>
      </c>
      <c r="E9" s="100">
        <v>5</v>
      </c>
      <c r="F9" s="128">
        <v>6</v>
      </c>
      <c r="G9" s="100">
        <v>7</v>
      </c>
      <c r="H9" s="131">
        <v>8</v>
      </c>
      <c r="I9" s="100">
        <v>9</v>
      </c>
      <c r="J9" s="100">
        <v>10</v>
      </c>
    </row>
    <row r="10" spans="1:16" ht="14.1" customHeight="1" x14ac:dyDescent="0.2">
      <c r="A10" s="117">
        <v>1</v>
      </c>
      <c r="B10" s="118" t="s">
        <v>800</v>
      </c>
      <c r="C10" s="971" t="s">
        <v>839</v>
      </c>
      <c r="D10" s="972"/>
      <c r="E10" s="972"/>
      <c r="F10" s="972"/>
      <c r="G10" s="972"/>
      <c r="H10" s="972"/>
      <c r="I10" s="972"/>
      <c r="J10" s="973"/>
    </row>
    <row r="11" spans="1:16" ht="14.1" customHeight="1" x14ac:dyDescent="0.2">
      <c r="A11" s="117">
        <v>2</v>
      </c>
      <c r="B11" s="118" t="s">
        <v>801</v>
      </c>
      <c r="C11" s="974"/>
      <c r="D11" s="975"/>
      <c r="E11" s="975"/>
      <c r="F11" s="975"/>
      <c r="G11" s="975"/>
      <c r="H11" s="975"/>
      <c r="I11" s="975"/>
      <c r="J11" s="976"/>
    </row>
    <row r="12" spans="1:16" ht="14.1" customHeight="1" x14ac:dyDescent="0.2">
      <c r="A12" s="117">
        <v>3</v>
      </c>
      <c r="B12" s="118" t="s">
        <v>802</v>
      </c>
      <c r="C12" s="974"/>
      <c r="D12" s="975"/>
      <c r="E12" s="975"/>
      <c r="F12" s="975"/>
      <c r="G12" s="975"/>
      <c r="H12" s="975"/>
      <c r="I12" s="975"/>
      <c r="J12" s="976"/>
    </row>
    <row r="13" spans="1:16" ht="14.1" customHeight="1" x14ac:dyDescent="0.2">
      <c r="A13" s="117">
        <v>4</v>
      </c>
      <c r="B13" s="118" t="s">
        <v>803</v>
      </c>
      <c r="C13" s="974"/>
      <c r="D13" s="975"/>
      <c r="E13" s="975"/>
      <c r="F13" s="975"/>
      <c r="G13" s="975"/>
      <c r="H13" s="975"/>
      <c r="I13" s="975"/>
      <c r="J13" s="976"/>
    </row>
    <row r="14" spans="1:16" ht="14.1" customHeight="1" x14ac:dyDescent="0.2">
      <c r="A14" s="117">
        <v>5</v>
      </c>
      <c r="B14" s="118" t="s">
        <v>804</v>
      </c>
      <c r="C14" s="974"/>
      <c r="D14" s="975"/>
      <c r="E14" s="975"/>
      <c r="F14" s="975"/>
      <c r="G14" s="975"/>
      <c r="H14" s="975"/>
      <c r="I14" s="975"/>
      <c r="J14" s="976"/>
    </row>
    <row r="15" spans="1:16" ht="14.1" customHeight="1" x14ac:dyDescent="0.2">
      <c r="A15" s="117">
        <v>6</v>
      </c>
      <c r="B15" s="118" t="s">
        <v>805</v>
      </c>
      <c r="C15" s="974"/>
      <c r="D15" s="975"/>
      <c r="E15" s="975"/>
      <c r="F15" s="975"/>
      <c r="G15" s="975"/>
      <c r="H15" s="975"/>
      <c r="I15" s="975"/>
      <c r="J15" s="976"/>
    </row>
    <row r="16" spans="1:16" ht="14.1" customHeight="1" x14ac:dyDescent="0.2">
      <c r="A16" s="117">
        <v>7</v>
      </c>
      <c r="B16" s="118" t="s">
        <v>806</v>
      </c>
      <c r="C16" s="974"/>
      <c r="D16" s="975"/>
      <c r="E16" s="975"/>
      <c r="F16" s="975"/>
      <c r="G16" s="975"/>
      <c r="H16" s="975"/>
      <c r="I16" s="975"/>
      <c r="J16" s="976"/>
    </row>
    <row r="17" spans="1:10" ht="14.1" customHeight="1" x14ac:dyDescent="0.2">
      <c r="A17" s="117">
        <v>8</v>
      </c>
      <c r="B17" s="118" t="s">
        <v>807</v>
      </c>
      <c r="C17" s="974"/>
      <c r="D17" s="975"/>
      <c r="E17" s="975"/>
      <c r="F17" s="975"/>
      <c r="G17" s="975"/>
      <c r="H17" s="975"/>
      <c r="I17" s="975"/>
      <c r="J17" s="976"/>
    </row>
    <row r="18" spans="1:10" ht="14.1" customHeight="1" x14ac:dyDescent="0.2">
      <c r="A18" s="117">
        <v>9</v>
      </c>
      <c r="B18" s="118" t="s">
        <v>808</v>
      </c>
      <c r="C18" s="974"/>
      <c r="D18" s="975"/>
      <c r="E18" s="975"/>
      <c r="F18" s="975"/>
      <c r="G18" s="975"/>
      <c r="H18" s="975"/>
      <c r="I18" s="975"/>
      <c r="J18" s="976"/>
    </row>
    <row r="19" spans="1:10" ht="14.1" customHeight="1" x14ac:dyDescent="0.2">
      <c r="A19" s="117">
        <v>10</v>
      </c>
      <c r="B19" s="118" t="s">
        <v>809</v>
      </c>
      <c r="C19" s="974"/>
      <c r="D19" s="975"/>
      <c r="E19" s="975"/>
      <c r="F19" s="975"/>
      <c r="G19" s="975"/>
      <c r="H19" s="975"/>
      <c r="I19" s="975"/>
      <c r="J19" s="976"/>
    </row>
    <row r="20" spans="1:10" ht="14.1" customHeight="1" x14ac:dyDescent="0.2">
      <c r="A20" s="117">
        <v>11</v>
      </c>
      <c r="B20" s="118" t="s">
        <v>810</v>
      </c>
      <c r="C20" s="974"/>
      <c r="D20" s="975"/>
      <c r="E20" s="975"/>
      <c r="F20" s="975"/>
      <c r="G20" s="975"/>
      <c r="H20" s="975"/>
      <c r="I20" s="975"/>
      <c r="J20" s="976"/>
    </row>
    <row r="21" spans="1:10" ht="14.1" customHeight="1" x14ac:dyDescent="0.2">
      <c r="A21" s="117">
        <v>12</v>
      </c>
      <c r="B21" s="118" t="s">
        <v>811</v>
      </c>
      <c r="C21" s="974"/>
      <c r="D21" s="975"/>
      <c r="E21" s="975"/>
      <c r="F21" s="975"/>
      <c r="G21" s="975"/>
      <c r="H21" s="975"/>
      <c r="I21" s="975"/>
      <c r="J21" s="976"/>
    </row>
    <row r="22" spans="1:10" ht="14.1" customHeight="1" x14ac:dyDescent="0.2">
      <c r="A22" s="117">
        <v>13</v>
      </c>
      <c r="B22" s="118" t="s">
        <v>812</v>
      </c>
      <c r="C22" s="974"/>
      <c r="D22" s="975"/>
      <c r="E22" s="975"/>
      <c r="F22" s="975"/>
      <c r="G22" s="975"/>
      <c r="H22" s="975"/>
      <c r="I22" s="975"/>
      <c r="J22" s="976"/>
    </row>
    <row r="23" spans="1:10" ht="14.1" customHeight="1" x14ac:dyDescent="0.2">
      <c r="A23" s="117">
        <v>14</v>
      </c>
      <c r="B23" s="118" t="s">
        <v>813</v>
      </c>
      <c r="C23" s="974"/>
      <c r="D23" s="975"/>
      <c r="E23" s="975"/>
      <c r="F23" s="975"/>
      <c r="G23" s="975"/>
      <c r="H23" s="975"/>
      <c r="I23" s="975"/>
      <c r="J23" s="976"/>
    </row>
    <row r="24" spans="1:10" ht="14.1" customHeight="1" x14ac:dyDescent="0.2">
      <c r="A24" s="117">
        <v>15</v>
      </c>
      <c r="B24" s="118" t="s">
        <v>814</v>
      </c>
      <c r="C24" s="974"/>
      <c r="D24" s="975"/>
      <c r="E24" s="975"/>
      <c r="F24" s="975"/>
      <c r="G24" s="975"/>
      <c r="H24" s="975"/>
      <c r="I24" s="975"/>
      <c r="J24" s="976"/>
    </row>
    <row r="25" spans="1:10" ht="14.1" customHeight="1" x14ac:dyDescent="0.2">
      <c r="A25" s="117">
        <v>16</v>
      </c>
      <c r="B25" s="118" t="s">
        <v>815</v>
      </c>
      <c r="C25" s="974"/>
      <c r="D25" s="975"/>
      <c r="E25" s="975"/>
      <c r="F25" s="975"/>
      <c r="G25" s="975"/>
      <c r="H25" s="975"/>
      <c r="I25" s="975"/>
      <c r="J25" s="976"/>
    </row>
    <row r="26" spans="1:10" ht="14.1" customHeight="1" x14ac:dyDescent="0.2">
      <c r="A26" s="117">
        <v>17</v>
      </c>
      <c r="B26" s="118" t="s">
        <v>816</v>
      </c>
      <c r="C26" s="974"/>
      <c r="D26" s="975"/>
      <c r="E26" s="975"/>
      <c r="F26" s="975"/>
      <c r="G26" s="975"/>
      <c r="H26" s="975"/>
      <c r="I26" s="975"/>
      <c r="J26" s="976"/>
    </row>
    <row r="27" spans="1:10" ht="14.1" customHeight="1" x14ac:dyDescent="0.2">
      <c r="A27" s="117">
        <v>18</v>
      </c>
      <c r="B27" s="118" t="s">
        <v>817</v>
      </c>
      <c r="C27" s="974"/>
      <c r="D27" s="975"/>
      <c r="E27" s="975"/>
      <c r="F27" s="975"/>
      <c r="G27" s="975"/>
      <c r="H27" s="975"/>
      <c r="I27" s="975"/>
      <c r="J27" s="976"/>
    </row>
    <row r="28" spans="1:10" ht="14.1" customHeight="1" x14ac:dyDescent="0.2">
      <c r="A28" s="117">
        <v>19</v>
      </c>
      <c r="B28" s="118" t="s">
        <v>799</v>
      </c>
      <c r="C28" s="974"/>
      <c r="D28" s="975"/>
      <c r="E28" s="975"/>
      <c r="F28" s="975"/>
      <c r="G28" s="975"/>
      <c r="H28" s="975"/>
      <c r="I28" s="975"/>
      <c r="J28" s="976"/>
    </row>
    <row r="29" spans="1:10" ht="14.1" customHeight="1" x14ac:dyDescent="0.2">
      <c r="A29" s="117">
        <v>20</v>
      </c>
      <c r="B29" s="118" t="s">
        <v>818</v>
      </c>
      <c r="C29" s="974"/>
      <c r="D29" s="975"/>
      <c r="E29" s="975"/>
      <c r="F29" s="975"/>
      <c r="G29" s="975"/>
      <c r="H29" s="975"/>
      <c r="I29" s="975"/>
      <c r="J29" s="976"/>
    </row>
    <row r="30" spans="1:10" ht="14.1" customHeight="1" x14ac:dyDescent="0.2">
      <c r="A30" s="119">
        <v>21</v>
      </c>
      <c r="B30" s="118" t="s">
        <v>819</v>
      </c>
      <c r="C30" s="974"/>
      <c r="D30" s="975"/>
      <c r="E30" s="975"/>
      <c r="F30" s="975"/>
      <c r="G30" s="975"/>
      <c r="H30" s="975"/>
      <c r="I30" s="975"/>
      <c r="J30" s="976"/>
    </row>
    <row r="31" spans="1:10" ht="14.1" customHeight="1" x14ac:dyDescent="0.2">
      <c r="A31" s="119">
        <v>22</v>
      </c>
      <c r="B31" s="118" t="s">
        <v>820</v>
      </c>
      <c r="C31" s="974"/>
      <c r="D31" s="975"/>
      <c r="E31" s="975"/>
      <c r="F31" s="975"/>
      <c r="G31" s="975"/>
      <c r="H31" s="975"/>
      <c r="I31" s="975"/>
      <c r="J31" s="976"/>
    </row>
    <row r="32" spans="1:10" ht="14.1" customHeight="1" x14ac:dyDescent="0.2">
      <c r="A32" s="796" t="s">
        <v>821</v>
      </c>
      <c r="B32" s="796"/>
      <c r="C32" s="977"/>
      <c r="D32" s="978"/>
      <c r="E32" s="978"/>
      <c r="F32" s="978"/>
      <c r="G32" s="978"/>
      <c r="H32" s="978"/>
      <c r="I32" s="978"/>
      <c r="J32" s="979"/>
    </row>
    <row r="33" spans="1:10" ht="17.25" customHeight="1" x14ac:dyDescent="0.2">
      <c r="A33" s="132"/>
      <c r="B33" s="116"/>
      <c r="C33" s="132"/>
      <c r="D33" s="133"/>
      <c r="E33" s="133"/>
      <c r="F33" s="133"/>
      <c r="G33" s="133"/>
      <c r="H33" s="133"/>
      <c r="I33" s="133"/>
      <c r="J33" s="133"/>
    </row>
    <row r="34" spans="1:10" x14ac:dyDescent="0.2">
      <c r="A34" s="132"/>
      <c r="B34" s="116"/>
      <c r="C34" s="132"/>
      <c r="D34" s="133"/>
      <c r="E34" s="133"/>
      <c r="F34" s="133"/>
      <c r="G34" s="133"/>
      <c r="H34" s="133"/>
      <c r="I34" s="133"/>
      <c r="J34" s="133"/>
    </row>
    <row r="35" spans="1:10" ht="15.75" customHeight="1" x14ac:dyDescent="0.2">
      <c r="A35" s="115" t="s">
        <v>9</v>
      </c>
      <c r="B35" s="115"/>
      <c r="C35" s="112"/>
      <c r="D35" s="112"/>
      <c r="E35" s="112"/>
      <c r="F35" s="112"/>
      <c r="G35" s="789" t="s">
        <v>10</v>
      </c>
      <c r="H35" s="789"/>
      <c r="I35" s="789"/>
      <c r="J35" s="789"/>
    </row>
    <row r="36" spans="1:10" ht="12.75" customHeight="1" x14ac:dyDescent="0.2">
      <c r="A36" s="121"/>
      <c r="B36" s="121"/>
      <c r="C36" s="110"/>
      <c r="D36" s="110"/>
      <c r="E36" s="110"/>
      <c r="F36" s="110"/>
      <c r="G36" s="789" t="s">
        <v>797</v>
      </c>
      <c r="H36" s="789"/>
      <c r="I36" s="789"/>
      <c r="J36" s="789"/>
    </row>
    <row r="37" spans="1:10" ht="12.75" customHeight="1" x14ac:dyDescent="0.2">
      <c r="A37" s="121"/>
      <c r="B37" s="121"/>
      <c r="C37" s="110"/>
      <c r="D37" s="110"/>
      <c r="E37" s="110"/>
      <c r="F37" s="110"/>
      <c r="G37" s="789" t="s">
        <v>798</v>
      </c>
      <c r="H37" s="789"/>
      <c r="I37" s="789"/>
      <c r="J37" s="789"/>
    </row>
  </sheetData>
  <mergeCells count="15">
    <mergeCell ref="E1:I1"/>
    <mergeCell ref="A2:J2"/>
    <mergeCell ref="A3:J3"/>
    <mergeCell ref="A5:J5"/>
    <mergeCell ref="H6:J6"/>
    <mergeCell ref="A6:D6"/>
    <mergeCell ref="G36:J36"/>
    <mergeCell ref="G37:J37"/>
    <mergeCell ref="A32:B32"/>
    <mergeCell ref="A7:A8"/>
    <mergeCell ref="B7:B8"/>
    <mergeCell ref="C10:J32"/>
    <mergeCell ref="G35:J35"/>
    <mergeCell ref="C7:F7"/>
    <mergeCell ref="G7:J7"/>
  </mergeCell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4"/>
  <sheetViews>
    <sheetView view="pageBreakPreview" topLeftCell="A10" zoomScaleSheetLayoutView="100" workbookViewId="0">
      <selection activeCell="C35" sqref="C35"/>
    </sheetView>
  </sheetViews>
  <sheetFormatPr defaultColWidth="9.140625" defaultRowHeight="12.75" x14ac:dyDescent="0.2"/>
  <cols>
    <col min="1" max="1" width="6.140625" style="120" customWidth="1"/>
    <col min="2" max="2" width="13.28515625" style="120" customWidth="1"/>
    <col min="3" max="5" width="14" style="126" customWidth="1"/>
    <col min="6" max="6" width="14.85546875" style="126" customWidth="1"/>
    <col min="7" max="8" width="14" style="126" customWidth="1"/>
    <col min="9" max="9" width="16.42578125" style="126" customWidth="1"/>
    <col min="10" max="10" width="18.28515625" style="126" customWidth="1"/>
    <col min="11" max="16384" width="9.140625" style="120"/>
  </cols>
  <sheetData>
    <row r="1" spans="1:16" s="114" customFormat="1" x14ac:dyDescent="0.2">
      <c r="C1" s="123"/>
      <c r="D1" s="123"/>
      <c r="E1" s="830"/>
      <c r="F1" s="830"/>
      <c r="G1" s="830"/>
      <c r="H1" s="830"/>
      <c r="I1" s="830"/>
      <c r="J1" s="125" t="s">
        <v>421</v>
      </c>
    </row>
    <row r="2" spans="1:16" s="114" customFormat="1" ht="15" x14ac:dyDescent="0.2">
      <c r="A2" s="925" t="s">
        <v>0</v>
      </c>
      <c r="B2" s="925"/>
      <c r="C2" s="925"/>
      <c r="D2" s="925"/>
      <c r="E2" s="925"/>
      <c r="F2" s="925"/>
      <c r="G2" s="925"/>
      <c r="H2" s="925"/>
      <c r="I2" s="925"/>
      <c r="J2" s="925"/>
    </row>
    <row r="3" spans="1:16" s="114" customFormat="1" ht="20.25" x14ac:dyDescent="0.2">
      <c r="A3" s="827" t="s">
        <v>631</v>
      </c>
      <c r="B3" s="827"/>
      <c r="C3" s="827"/>
      <c r="D3" s="827"/>
      <c r="E3" s="827"/>
      <c r="F3" s="827"/>
      <c r="G3" s="827"/>
      <c r="H3" s="827"/>
      <c r="I3" s="827"/>
      <c r="J3" s="827"/>
    </row>
    <row r="4" spans="1:16" ht="15.75" customHeight="1" x14ac:dyDescent="0.2">
      <c r="A4" s="981" t="s">
        <v>840</v>
      </c>
      <c r="B4" s="981"/>
      <c r="C4" s="981"/>
      <c r="D4" s="981"/>
      <c r="E4" s="981"/>
      <c r="F4" s="981"/>
      <c r="G4" s="981"/>
      <c r="H4" s="981"/>
      <c r="I4" s="981"/>
      <c r="J4" s="981"/>
    </row>
    <row r="5" spans="1:16" ht="6.75" customHeight="1" x14ac:dyDescent="0.2">
      <c r="A5" s="112"/>
      <c r="B5" s="112"/>
      <c r="C5" s="112"/>
      <c r="D5" s="112"/>
      <c r="E5" s="112"/>
      <c r="F5" s="112"/>
      <c r="G5" s="112"/>
      <c r="H5" s="112"/>
      <c r="I5" s="112"/>
      <c r="J5" s="112"/>
    </row>
    <row r="6" spans="1:16" x14ac:dyDescent="0.2">
      <c r="A6" s="839" t="s">
        <v>829</v>
      </c>
      <c r="B6" s="839"/>
      <c r="C6" s="839"/>
      <c r="D6" s="839"/>
      <c r="H6" s="982" t="s">
        <v>899</v>
      </c>
      <c r="I6" s="982"/>
      <c r="J6" s="982"/>
    </row>
    <row r="7" spans="1:16" x14ac:dyDescent="0.2">
      <c r="A7" s="801" t="s">
        <v>68</v>
      </c>
      <c r="B7" s="801" t="s">
        <v>1</v>
      </c>
      <c r="C7" s="809" t="s">
        <v>644</v>
      </c>
      <c r="D7" s="980"/>
      <c r="E7" s="980"/>
      <c r="F7" s="810"/>
      <c r="G7" s="809" t="s">
        <v>96</v>
      </c>
      <c r="H7" s="980"/>
      <c r="I7" s="980"/>
      <c r="J7" s="810"/>
      <c r="O7" s="127"/>
      <c r="P7" s="127"/>
    </row>
    <row r="8" spans="1:16" ht="44.25" customHeight="1" x14ac:dyDescent="0.2">
      <c r="A8" s="801"/>
      <c r="B8" s="801"/>
      <c r="C8" s="100" t="s">
        <v>177</v>
      </c>
      <c r="D8" s="100" t="s">
        <v>12</v>
      </c>
      <c r="E8" s="128" t="s">
        <v>354</v>
      </c>
      <c r="F8" s="128" t="s">
        <v>195</v>
      </c>
      <c r="G8" s="100" t="s">
        <v>177</v>
      </c>
      <c r="H8" s="129" t="s">
        <v>13</v>
      </c>
      <c r="I8" s="130" t="s">
        <v>105</v>
      </c>
      <c r="J8" s="100" t="s">
        <v>196</v>
      </c>
    </row>
    <row r="9" spans="1:16" ht="14.1" customHeight="1" x14ac:dyDescent="0.2">
      <c r="A9" s="100">
        <v>1</v>
      </c>
      <c r="B9" s="100">
        <v>2</v>
      </c>
      <c r="C9" s="100">
        <v>3</v>
      </c>
      <c r="D9" s="100">
        <v>4</v>
      </c>
      <c r="E9" s="100">
        <v>5</v>
      </c>
      <c r="F9" s="128">
        <v>6</v>
      </c>
      <c r="G9" s="100">
        <v>7</v>
      </c>
      <c r="H9" s="131">
        <v>8</v>
      </c>
      <c r="I9" s="100">
        <v>9</v>
      </c>
      <c r="J9" s="100">
        <v>10</v>
      </c>
    </row>
    <row r="10" spans="1:16" ht="14.1" customHeight="1" x14ac:dyDescent="0.2">
      <c r="A10" s="117">
        <v>1</v>
      </c>
      <c r="B10" s="118" t="s">
        <v>800</v>
      </c>
      <c r="C10" s="971" t="s">
        <v>839</v>
      </c>
      <c r="D10" s="984"/>
      <c r="E10" s="984"/>
      <c r="F10" s="984"/>
      <c r="G10" s="984"/>
      <c r="H10" s="984"/>
      <c r="I10" s="984"/>
      <c r="J10" s="985"/>
    </row>
    <row r="11" spans="1:16" ht="14.1" customHeight="1" x14ac:dyDescent="0.2">
      <c r="A11" s="117">
        <v>2</v>
      </c>
      <c r="B11" s="118" t="s">
        <v>801</v>
      </c>
      <c r="C11" s="986"/>
      <c r="D11" s="795"/>
      <c r="E11" s="795"/>
      <c r="F11" s="795"/>
      <c r="G11" s="795"/>
      <c r="H11" s="795"/>
      <c r="I11" s="795"/>
      <c r="J11" s="987"/>
    </row>
    <row r="12" spans="1:16" ht="14.1" customHeight="1" x14ac:dyDescent="0.2">
      <c r="A12" s="117">
        <v>3</v>
      </c>
      <c r="B12" s="118" t="s">
        <v>802</v>
      </c>
      <c r="C12" s="986"/>
      <c r="D12" s="795"/>
      <c r="E12" s="795"/>
      <c r="F12" s="795"/>
      <c r="G12" s="795"/>
      <c r="H12" s="795"/>
      <c r="I12" s="795"/>
      <c r="J12" s="987"/>
    </row>
    <row r="13" spans="1:16" ht="14.1" customHeight="1" x14ac:dyDescent="0.2">
      <c r="A13" s="117">
        <v>4</v>
      </c>
      <c r="B13" s="118" t="s">
        <v>803</v>
      </c>
      <c r="C13" s="986"/>
      <c r="D13" s="795"/>
      <c r="E13" s="795"/>
      <c r="F13" s="795"/>
      <c r="G13" s="795"/>
      <c r="H13" s="795"/>
      <c r="I13" s="795"/>
      <c r="J13" s="987"/>
    </row>
    <row r="14" spans="1:16" ht="14.1" customHeight="1" x14ac:dyDescent="0.2">
      <c r="A14" s="117">
        <v>5</v>
      </c>
      <c r="B14" s="118" t="s">
        <v>804</v>
      </c>
      <c r="C14" s="986"/>
      <c r="D14" s="795"/>
      <c r="E14" s="795"/>
      <c r="F14" s="795"/>
      <c r="G14" s="795"/>
      <c r="H14" s="795"/>
      <c r="I14" s="795"/>
      <c r="J14" s="987"/>
    </row>
    <row r="15" spans="1:16" ht="14.1" customHeight="1" x14ac:dyDescent="0.2">
      <c r="A15" s="117">
        <v>6</v>
      </c>
      <c r="B15" s="118" t="s">
        <v>805</v>
      </c>
      <c r="C15" s="986"/>
      <c r="D15" s="795"/>
      <c r="E15" s="795"/>
      <c r="F15" s="795"/>
      <c r="G15" s="795"/>
      <c r="H15" s="795"/>
      <c r="I15" s="795"/>
      <c r="J15" s="987"/>
    </row>
    <row r="16" spans="1:16" ht="14.1" customHeight="1" x14ac:dyDescent="0.2">
      <c r="A16" s="117">
        <v>7</v>
      </c>
      <c r="B16" s="118" t="s">
        <v>806</v>
      </c>
      <c r="C16" s="986"/>
      <c r="D16" s="795"/>
      <c r="E16" s="795"/>
      <c r="F16" s="795"/>
      <c r="G16" s="795"/>
      <c r="H16" s="795"/>
      <c r="I16" s="795"/>
      <c r="J16" s="987"/>
    </row>
    <row r="17" spans="1:10" ht="14.1" customHeight="1" x14ac:dyDescent="0.2">
      <c r="A17" s="117">
        <v>8</v>
      </c>
      <c r="B17" s="118" t="s">
        <v>807</v>
      </c>
      <c r="C17" s="986"/>
      <c r="D17" s="795"/>
      <c r="E17" s="795"/>
      <c r="F17" s="795"/>
      <c r="G17" s="795"/>
      <c r="H17" s="795"/>
      <c r="I17" s="795"/>
      <c r="J17" s="987"/>
    </row>
    <row r="18" spans="1:10" ht="14.1" customHeight="1" x14ac:dyDescent="0.2">
      <c r="A18" s="117">
        <v>9</v>
      </c>
      <c r="B18" s="118" t="s">
        <v>808</v>
      </c>
      <c r="C18" s="986"/>
      <c r="D18" s="795"/>
      <c r="E18" s="795"/>
      <c r="F18" s="795"/>
      <c r="G18" s="795"/>
      <c r="H18" s="795"/>
      <c r="I18" s="795"/>
      <c r="J18" s="987"/>
    </row>
    <row r="19" spans="1:10" ht="14.1" customHeight="1" x14ac:dyDescent="0.2">
      <c r="A19" s="117">
        <v>10</v>
      </c>
      <c r="B19" s="118" t="s">
        <v>809</v>
      </c>
      <c r="C19" s="986"/>
      <c r="D19" s="795"/>
      <c r="E19" s="795"/>
      <c r="F19" s="795"/>
      <c r="G19" s="795"/>
      <c r="H19" s="795"/>
      <c r="I19" s="795"/>
      <c r="J19" s="987"/>
    </row>
    <row r="20" spans="1:10" ht="14.1" customHeight="1" x14ac:dyDescent="0.2">
      <c r="A20" s="117">
        <v>11</v>
      </c>
      <c r="B20" s="118" t="s">
        <v>810</v>
      </c>
      <c r="C20" s="986"/>
      <c r="D20" s="795"/>
      <c r="E20" s="795"/>
      <c r="F20" s="795"/>
      <c r="G20" s="795"/>
      <c r="H20" s="795"/>
      <c r="I20" s="795"/>
      <c r="J20" s="987"/>
    </row>
    <row r="21" spans="1:10" ht="14.1" customHeight="1" x14ac:dyDescent="0.2">
      <c r="A21" s="117">
        <v>12</v>
      </c>
      <c r="B21" s="118" t="s">
        <v>811</v>
      </c>
      <c r="C21" s="986"/>
      <c r="D21" s="795"/>
      <c r="E21" s="795"/>
      <c r="F21" s="795"/>
      <c r="G21" s="795"/>
      <c r="H21" s="795"/>
      <c r="I21" s="795"/>
      <c r="J21" s="987"/>
    </row>
    <row r="22" spans="1:10" ht="14.1" customHeight="1" x14ac:dyDescent="0.2">
      <c r="A22" s="117">
        <v>13</v>
      </c>
      <c r="B22" s="118" t="s">
        <v>812</v>
      </c>
      <c r="C22" s="986"/>
      <c r="D22" s="795"/>
      <c r="E22" s="795"/>
      <c r="F22" s="795"/>
      <c r="G22" s="795"/>
      <c r="H22" s="795"/>
      <c r="I22" s="795"/>
      <c r="J22" s="987"/>
    </row>
    <row r="23" spans="1:10" ht="14.1" customHeight="1" x14ac:dyDescent="0.2">
      <c r="A23" s="117">
        <v>14</v>
      </c>
      <c r="B23" s="118" t="s">
        <v>813</v>
      </c>
      <c r="C23" s="986"/>
      <c r="D23" s="795"/>
      <c r="E23" s="795"/>
      <c r="F23" s="795"/>
      <c r="G23" s="795"/>
      <c r="H23" s="795"/>
      <c r="I23" s="795"/>
      <c r="J23" s="987"/>
    </row>
    <row r="24" spans="1:10" ht="14.1" customHeight="1" x14ac:dyDescent="0.2">
      <c r="A24" s="117">
        <v>15</v>
      </c>
      <c r="B24" s="118" t="s">
        <v>814</v>
      </c>
      <c r="C24" s="986"/>
      <c r="D24" s="795"/>
      <c r="E24" s="795"/>
      <c r="F24" s="795"/>
      <c r="G24" s="795"/>
      <c r="H24" s="795"/>
      <c r="I24" s="795"/>
      <c r="J24" s="987"/>
    </row>
    <row r="25" spans="1:10" ht="14.1" customHeight="1" x14ac:dyDescent="0.2">
      <c r="A25" s="117">
        <v>16</v>
      </c>
      <c r="B25" s="118" t="s">
        <v>815</v>
      </c>
      <c r="C25" s="986"/>
      <c r="D25" s="795"/>
      <c r="E25" s="795"/>
      <c r="F25" s="795"/>
      <c r="G25" s="795"/>
      <c r="H25" s="795"/>
      <c r="I25" s="795"/>
      <c r="J25" s="987"/>
    </row>
    <row r="26" spans="1:10" ht="14.1" customHeight="1" x14ac:dyDescent="0.2">
      <c r="A26" s="117">
        <v>17</v>
      </c>
      <c r="B26" s="118" t="s">
        <v>816</v>
      </c>
      <c r="C26" s="986"/>
      <c r="D26" s="795"/>
      <c r="E26" s="795"/>
      <c r="F26" s="795"/>
      <c r="G26" s="795"/>
      <c r="H26" s="795"/>
      <c r="I26" s="795"/>
      <c r="J26" s="987"/>
    </row>
    <row r="27" spans="1:10" ht="14.1" customHeight="1" x14ac:dyDescent="0.2">
      <c r="A27" s="117">
        <v>18</v>
      </c>
      <c r="B27" s="118" t="s">
        <v>817</v>
      </c>
      <c r="C27" s="986"/>
      <c r="D27" s="795"/>
      <c r="E27" s="795"/>
      <c r="F27" s="795"/>
      <c r="G27" s="795"/>
      <c r="H27" s="795"/>
      <c r="I27" s="795"/>
      <c r="J27" s="987"/>
    </row>
    <row r="28" spans="1:10" ht="14.1" customHeight="1" x14ac:dyDescent="0.2">
      <c r="A28" s="117">
        <v>19</v>
      </c>
      <c r="B28" s="118" t="s">
        <v>799</v>
      </c>
      <c r="C28" s="986"/>
      <c r="D28" s="795"/>
      <c r="E28" s="795"/>
      <c r="F28" s="795"/>
      <c r="G28" s="795"/>
      <c r="H28" s="795"/>
      <c r="I28" s="795"/>
      <c r="J28" s="987"/>
    </row>
    <row r="29" spans="1:10" ht="14.1" customHeight="1" x14ac:dyDescent="0.2">
      <c r="A29" s="117">
        <v>20</v>
      </c>
      <c r="B29" s="118" t="s">
        <v>818</v>
      </c>
      <c r="C29" s="986"/>
      <c r="D29" s="795"/>
      <c r="E29" s="795"/>
      <c r="F29" s="795"/>
      <c r="G29" s="795"/>
      <c r="H29" s="795"/>
      <c r="I29" s="795"/>
      <c r="J29" s="987"/>
    </row>
    <row r="30" spans="1:10" ht="14.1" customHeight="1" x14ac:dyDescent="0.2">
      <c r="A30" s="119">
        <v>21</v>
      </c>
      <c r="B30" s="118" t="s">
        <v>819</v>
      </c>
      <c r="C30" s="986"/>
      <c r="D30" s="795"/>
      <c r="E30" s="795"/>
      <c r="F30" s="795"/>
      <c r="G30" s="795"/>
      <c r="H30" s="795"/>
      <c r="I30" s="795"/>
      <c r="J30" s="987"/>
    </row>
    <row r="31" spans="1:10" ht="14.1" customHeight="1" x14ac:dyDescent="0.2">
      <c r="A31" s="119">
        <v>22</v>
      </c>
      <c r="B31" s="118" t="s">
        <v>820</v>
      </c>
      <c r="C31" s="986"/>
      <c r="D31" s="795"/>
      <c r="E31" s="795"/>
      <c r="F31" s="795"/>
      <c r="G31" s="795"/>
      <c r="H31" s="795"/>
      <c r="I31" s="795"/>
      <c r="J31" s="987"/>
    </row>
    <row r="32" spans="1:10" ht="14.1" customHeight="1" x14ac:dyDescent="0.2">
      <c r="A32" s="796" t="s">
        <v>821</v>
      </c>
      <c r="B32" s="796"/>
      <c r="C32" s="988"/>
      <c r="D32" s="989"/>
      <c r="E32" s="989"/>
      <c r="F32" s="989"/>
      <c r="G32" s="989"/>
      <c r="H32" s="989"/>
      <c r="I32" s="989"/>
      <c r="J32" s="990"/>
    </row>
    <row r="33" spans="1:10" x14ac:dyDescent="0.2">
      <c r="A33" s="132"/>
      <c r="B33" s="116"/>
      <c r="C33" s="132"/>
      <c r="D33" s="133"/>
      <c r="E33" s="133"/>
      <c r="F33" s="133"/>
      <c r="G33" s="133"/>
      <c r="H33" s="133"/>
      <c r="I33" s="133"/>
      <c r="J33" s="133"/>
    </row>
    <row r="34" spans="1:10" x14ac:dyDescent="0.2">
      <c r="A34" s="132"/>
      <c r="B34" s="116"/>
      <c r="C34" s="132"/>
      <c r="D34" s="133"/>
      <c r="E34" s="133"/>
      <c r="F34" s="133"/>
      <c r="G34" s="133"/>
      <c r="H34" s="133"/>
      <c r="I34" s="133"/>
      <c r="J34" s="133"/>
    </row>
    <row r="35" spans="1:10" ht="15.75" customHeight="1" x14ac:dyDescent="0.2">
      <c r="A35" s="115" t="s">
        <v>9</v>
      </c>
      <c r="B35" s="115"/>
      <c r="C35" s="112"/>
      <c r="D35" s="112"/>
      <c r="E35" s="112"/>
      <c r="F35" s="112"/>
      <c r="G35" s="789" t="s">
        <v>10</v>
      </c>
      <c r="H35" s="789"/>
      <c r="I35" s="789"/>
      <c r="J35" s="789"/>
    </row>
    <row r="36" spans="1:10" ht="12.75" customHeight="1" x14ac:dyDescent="0.2">
      <c r="A36" s="121"/>
      <c r="B36" s="121"/>
      <c r="C36" s="110"/>
      <c r="D36" s="110"/>
      <c r="E36" s="110"/>
      <c r="F36" s="110"/>
      <c r="G36" s="789" t="s">
        <v>797</v>
      </c>
      <c r="H36" s="789"/>
      <c r="I36" s="789"/>
      <c r="J36" s="789"/>
    </row>
    <row r="37" spans="1:10" ht="12.75" customHeight="1" x14ac:dyDescent="0.2">
      <c r="A37" s="121"/>
      <c r="B37" s="121"/>
      <c r="C37" s="110"/>
      <c r="D37" s="110"/>
      <c r="E37" s="110"/>
      <c r="F37" s="110"/>
      <c r="G37" s="789" t="s">
        <v>798</v>
      </c>
      <c r="H37" s="789"/>
      <c r="I37" s="789"/>
      <c r="J37" s="789"/>
    </row>
    <row r="38" spans="1:10" x14ac:dyDescent="0.2">
      <c r="A38" s="115"/>
      <c r="B38" s="115"/>
      <c r="C38" s="112"/>
      <c r="E38" s="112"/>
      <c r="G38" s="830" t="s">
        <v>77</v>
      </c>
      <c r="H38" s="830"/>
      <c r="I38" s="830"/>
      <c r="J38" s="830"/>
    </row>
    <row r="42" spans="1:10" x14ac:dyDescent="0.2">
      <c r="A42" s="983"/>
      <c r="B42" s="983"/>
      <c r="C42" s="983"/>
      <c r="D42" s="983"/>
      <c r="E42" s="983"/>
      <c r="F42" s="983"/>
      <c r="G42" s="983"/>
      <c r="H42" s="983"/>
      <c r="I42" s="983"/>
      <c r="J42" s="983"/>
    </row>
    <row r="44" spans="1:10" x14ac:dyDescent="0.2">
      <c r="A44" s="983"/>
      <c r="B44" s="983"/>
      <c r="C44" s="983"/>
      <c r="D44" s="983"/>
      <c r="E44" s="983"/>
      <c r="F44" s="983"/>
      <c r="G44" s="983"/>
      <c r="H44" s="983"/>
      <c r="I44" s="983"/>
      <c r="J44" s="983"/>
    </row>
  </sheetData>
  <mergeCells count="18">
    <mergeCell ref="E1:I1"/>
    <mergeCell ref="A2:J2"/>
    <mergeCell ref="A3:J3"/>
    <mergeCell ref="A4:J4"/>
    <mergeCell ref="H6:J6"/>
    <mergeCell ref="A6:D6"/>
    <mergeCell ref="A32:B32"/>
    <mergeCell ref="A42:J42"/>
    <mergeCell ref="A44:J44"/>
    <mergeCell ref="A7:A8"/>
    <mergeCell ref="B7:B8"/>
    <mergeCell ref="C7:F7"/>
    <mergeCell ref="G7:J7"/>
    <mergeCell ref="G35:J35"/>
    <mergeCell ref="G36:J36"/>
    <mergeCell ref="G37:J37"/>
    <mergeCell ref="G38:J38"/>
    <mergeCell ref="C10:J32"/>
  </mergeCell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view="pageBreakPreview" topLeftCell="A7" zoomScaleSheetLayoutView="100" workbookViewId="0">
      <selection activeCell="F30" sqref="F30"/>
    </sheetView>
  </sheetViews>
  <sheetFormatPr defaultColWidth="9.140625" defaultRowHeight="12.75" x14ac:dyDescent="0.2"/>
  <cols>
    <col min="1" max="1" width="5.5703125" style="267" customWidth="1"/>
    <col min="2" max="2" width="14.140625" style="267" customWidth="1"/>
    <col min="3" max="3" width="13.7109375" style="267" customWidth="1"/>
    <col min="4" max="4" width="12.5703125" style="267" customWidth="1"/>
    <col min="5" max="5" width="11.42578125" style="267" customWidth="1"/>
    <col min="6" max="6" width="13.5703125" style="267" customWidth="1"/>
    <col min="7" max="7" width="11.7109375" style="267" customWidth="1"/>
    <col min="8" max="8" width="13" style="267" customWidth="1"/>
    <col min="9" max="9" width="12.140625" style="267" customWidth="1"/>
    <col min="10" max="10" width="9" style="267" customWidth="1"/>
    <col min="11" max="11" width="12.140625" style="267" customWidth="1"/>
    <col min="12" max="12" width="12.42578125" style="267" customWidth="1"/>
    <col min="13" max="16384" width="9.140625" style="267"/>
  </cols>
  <sheetData>
    <row r="1" spans="1:18" ht="15" x14ac:dyDescent="0.2">
      <c r="D1" s="16"/>
      <c r="E1" s="16"/>
      <c r="F1" s="16"/>
      <c r="G1" s="16"/>
      <c r="H1" s="16"/>
      <c r="I1" s="16"/>
      <c r="J1" s="16"/>
      <c r="K1" s="16"/>
      <c r="L1" s="993" t="s">
        <v>57</v>
      </c>
      <c r="M1" s="993"/>
      <c r="N1" s="19"/>
      <c r="O1" s="19"/>
    </row>
    <row r="2" spans="1:18" ht="15" x14ac:dyDescent="0.2">
      <c r="A2" s="927" t="s">
        <v>0</v>
      </c>
      <c r="B2" s="927"/>
      <c r="C2" s="927"/>
      <c r="D2" s="927"/>
      <c r="E2" s="927"/>
      <c r="F2" s="927"/>
      <c r="G2" s="927"/>
      <c r="H2" s="927"/>
      <c r="I2" s="927"/>
      <c r="J2" s="927"/>
      <c r="K2" s="927"/>
      <c r="L2" s="927"/>
      <c r="M2" s="21"/>
      <c r="N2" s="21"/>
      <c r="O2" s="21"/>
    </row>
    <row r="3" spans="1:18" ht="20.25" x14ac:dyDescent="0.3">
      <c r="A3" s="913" t="s">
        <v>631</v>
      </c>
      <c r="B3" s="913"/>
      <c r="C3" s="913"/>
      <c r="D3" s="913"/>
      <c r="E3" s="913"/>
      <c r="F3" s="913"/>
      <c r="G3" s="913"/>
      <c r="H3" s="913"/>
      <c r="I3" s="913"/>
      <c r="J3" s="913"/>
      <c r="K3" s="913"/>
      <c r="L3" s="913"/>
      <c r="M3" s="20"/>
      <c r="N3" s="20"/>
      <c r="O3" s="20"/>
    </row>
    <row r="4" spans="1:18" ht="19.5" customHeight="1" x14ac:dyDescent="0.25">
      <c r="A4" s="937" t="s">
        <v>725</v>
      </c>
      <c r="B4" s="937"/>
      <c r="C4" s="937"/>
      <c r="D4" s="937"/>
      <c r="E4" s="937"/>
      <c r="F4" s="937"/>
      <c r="G4" s="937"/>
      <c r="H4" s="937"/>
      <c r="I4" s="937"/>
      <c r="J4" s="937"/>
      <c r="K4" s="937"/>
      <c r="L4" s="937"/>
    </row>
    <row r="5" spans="1:18" x14ac:dyDescent="0.2">
      <c r="A5" s="916" t="s">
        <v>829</v>
      </c>
      <c r="B5" s="916"/>
      <c r="C5" s="916"/>
      <c r="D5" s="916"/>
      <c r="E5" s="916"/>
      <c r="F5" s="991" t="s">
        <v>15</v>
      </c>
      <c r="G5" s="991"/>
      <c r="H5" s="991"/>
      <c r="I5" s="991"/>
      <c r="J5" s="991"/>
      <c r="K5" s="991"/>
      <c r="L5" s="991"/>
    </row>
    <row r="6" spans="1:18" x14ac:dyDescent="0.2">
      <c r="A6" s="8"/>
      <c r="F6" s="268"/>
      <c r="G6" s="30"/>
      <c r="H6" s="30"/>
      <c r="I6" s="889" t="s">
        <v>918</v>
      </c>
      <c r="J6" s="889"/>
      <c r="K6" s="889"/>
      <c r="L6" s="889"/>
    </row>
    <row r="7" spans="1:18" s="317" customFormat="1" ht="12" x14ac:dyDescent="0.2">
      <c r="A7" s="903" t="s">
        <v>68</v>
      </c>
      <c r="B7" s="903" t="s">
        <v>1</v>
      </c>
      <c r="C7" s="930" t="s">
        <v>16</v>
      </c>
      <c r="D7" s="931"/>
      <c r="E7" s="931"/>
      <c r="F7" s="931"/>
      <c r="G7" s="931"/>
      <c r="H7" s="903" t="s">
        <v>36</v>
      </c>
      <c r="I7" s="903"/>
      <c r="J7" s="903"/>
      <c r="K7" s="903"/>
      <c r="L7" s="903"/>
      <c r="Q7" s="318"/>
      <c r="R7" s="318"/>
    </row>
    <row r="8" spans="1:18" s="317" customFormat="1" ht="47.25" customHeight="1" x14ac:dyDescent="0.2">
      <c r="A8" s="903"/>
      <c r="B8" s="903"/>
      <c r="C8" s="319" t="s">
        <v>646</v>
      </c>
      <c r="D8" s="319" t="s">
        <v>648</v>
      </c>
      <c r="E8" s="319" t="s">
        <v>64</v>
      </c>
      <c r="F8" s="319" t="s">
        <v>65</v>
      </c>
      <c r="G8" s="319" t="s">
        <v>726</v>
      </c>
      <c r="H8" s="599" t="s">
        <v>646</v>
      </c>
      <c r="I8" s="599" t="s">
        <v>647</v>
      </c>
      <c r="J8" s="599" t="s">
        <v>64</v>
      </c>
      <c r="K8" s="599" t="s">
        <v>65</v>
      </c>
      <c r="L8" s="599" t="s">
        <v>727</v>
      </c>
    </row>
    <row r="9" spans="1:18" s="8" customFormat="1" x14ac:dyDescent="0.2">
      <c r="A9" s="265">
        <v>1</v>
      </c>
      <c r="B9" s="265">
        <v>2</v>
      </c>
      <c r="C9" s="265">
        <v>3</v>
      </c>
      <c r="D9" s="265">
        <v>4</v>
      </c>
      <c r="E9" s="265">
        <v>5</v>
      </c>
      <c r="F9" s="265">
        <v>6</v>
      </c>
      <c r="G9" s="265">
        <v>7</v>
      </c>
      <c r="H9" s="608">
        <v>8</v>
      </c>
      <c r="I9" s="608">
        <v>9</v>
      </c>
      <c r="J9" s="608">
        <v>10</v>
      </c>
      <c r="K9" s="608">
        <v>11</v>
      </c>
      <c r="L9" s="608">
        <v>12</v>
      </c>
    </row>
    <row r="10" spans="1:18" s="8" customFormat="1" x14ac:dyDescent="0.2">
      <c r="A10" s="211">
        <v>1</v>
      </c>
      <c r="B10" s="11" t="s">
        <v>800</v>
      </c>
      <c r="C10" s="779">
        <v>481.30769999999995</v>
      </c>
      <c r="D10" s="779">
        <v>108.34139999999999</v>
      </c>
      <c r="E10" s="779">
        <v>342.83910000000003</v>
      </c>
      <c r="F10" s="779">
        <v>450.26190000000003</v>
      </c>
      <c r="G10" s="779">
        <f>D10+E10-F10</f>
        <v>0.91860000000002628</v>
      </c>
      <c r="H10" s="235">
        <v>0</v>
      </c>
      <c r="I10" s="235">
        <v>0</v>
      </c>
      <c r="J10" s="235">
        <v>0</v>
      </c>
      <c r="K10" s="235">
        <v>0</v>
      </c>
      <c r="L10" s="235">
        <v>0</v>
      </c>
      <c r="N10" s="773"/>
      <c r="O10" s="774"/>
    </row>
    <row r="11" spans="1:18" s="8" customFormat="1" x14ac:dyDescent="0.2">
      <c r="A11" s="211">
        <v>2</v>
      </c>
      <c r="B11" s="11" t="s">
        <v>801</v>
      </c>
      <c r="C11" s="779">
        <v>136.101</v>
      </c>
      <c r="D11" s="779">
        <v>17.770099999999999</v>
      </c>
      <c r="E11" s="779">
        <v>99.146800000000013</v>
      </c>
      <c r="F11" s="779">
        <v>115.13980000000001</v>
      </c>
      <c r="G11" s="779">
        <f t="shared" ref="G11:G31" si="0">D11+E11-F11</f>
        <v>1.7771000000000043</v>
      </c>
      <c r="H11" s="235">
        <v>0</v>
      </c>
      <c r="I11" s="235">
        <v>0</v>
      </c>
      <c r="J11" s="235">
        <v>0</v>
      </c>
      <c r="K11" s="235">
        <v>0</v>
      </c>
      <c r="L11" s="235">
        <v>0</v>
      </c>
      <c r="N11" s="773"/>
      <c r="O11" s="774"/>
    </row>
    <row r="12" spans="1:18" s="8" customFormat="1" x14ac:dyDescent="0.2">
      <c r="A12" s="211">
        <v>3</v>
      </c>
      <c r="B12" s="11" t="s">
        <v>802</v>
      </c>
      <c r="C12" s="779">
        <v>460.40910000000002</v>
      </c>
      <c r="D12" s="779">
        <v>-7.6753999999999998</v>
      </c>
      <c r="E12" s="779">
        <v>310.91880000000003</v>
      </c>
      <c r="F12" s="779">
        <v>327.02250000000004</v>
      </c>
      <c r="G12" s="779">
        <f t="shared" si="0"/>
        <v>-23.779100000000028</v>
      </c>
      <c r="H12" s="235">
        <v>0</v>
      </c>
      <c r="I12" s="235">
        <v>0</v>
      </c>
      <c r="J12" s="235">
        <v>0</v>
      </c>
      <c r="K12" s="235">
        <v>0</v>
      </c>
      <c r="L12" s="235">
        <v>0</v>
      </c>
      <c r="N12" s="773"/>
      <c r="O12" s="774"/>
    </row>
    <row r="13" spans="1:18" s="8" customFormat="1" x14ac:dyDescent="0.2">
      <c r="A13" s="211">
        <v>4</v>
      </c>
      <c r="B13" s="11" t="s">
        <v>803</v>
      </c>
      <c r="C13" s="779">
        <v>567.93870000000004</v>
      </c>
      <c r="D13" s="779">
        <v>65.229699999999994</v>
      </c>
      <c r="E13" s="779">
        <v>473.93450000000001</v>
      </c>
      <c r="F13" s="779">
        <v>507.68200000000002</v>
      </c>
      <c r="G13" s="779">
        <f t="shared" si="0"/>
        <v>31.482200000000034</v>
      </c>
      <c r="H13" s="235">
        <v>0</v>
      </c>
      <c r="I13" s="235">
        <v>0</v>
      </c>
      <c r="J13" s="235">
        <v>0</v>
      </c>
      <c r="K13" s="235">
        <v>0</v>
      </c>
      <c r="L13" s="235">
        <v>0</v>
      </c>
      <c r="N13" s="773"/>
      <c r="O13" s="774"/>
    </row>
    <row r="14" spans="1:18" s="8" customFormat="1" x14ac:dyDescent="0.2">
      <c r="A14" s="211">
        <v>5</v>
      </c>
      <c r="B14" s="11" t="s">
        <v>804</v>
      </c>
      <c r="C14" s="779">
        <v>486.65449999999998</v>
      </c>
      <c r="D14" s="779">
        <v>121.4114</v>
      </c>
      <c r="E14" s="779">
        <v>386.6748</v>
      </c>
      <c r="F14" s="779">
        <v>417.33599999999996</v>
      </c>
      <c r="G14" s="779">
        <f t="shared" si="0"/>
        <v>90.750200000000063</v>
      </c>
      <c r="H14" s="235">
        <v>0</v>
      </c>
      <c r="I14" s="235">
        <v>0</v>
      </c>
      <c r="J14" s="235">
        <v>0</v>
      </c>
      <c r="K14" s="235">
        <v>0</v>
      </c>
      <c r="L14" s="235">
        <v>0</v>
      </c>
      <c r="N14" s="773"/>
      <c r="O14" s="774"/>
    </row>
    <row r="15" spans="1:18" s="8" customFormat="1" x14ac:dyDescent="0.2">
      <c r="A15" s="211">
        <v>6</v>
      </c>
      <c r="B15" s="11" t="s">
        <v>805</v>
      </c>
      <c r="C15" s="779">
        <v>556.05759999999998</v>
      </c>
      <c r="D15" s="779">
        <v>191.8047</v>
      </c>
      <c r="E15" s="779">
        <v>349.51</v>
      </c>
      <c r="F15" s="779">
        <v>549.53970000000004</v>
      </c>
      <c r="G15" s="779">
        <f t="shared" si="0"/>
        <v>-8.2250000000000227</v>
      </c>
      <c r="H15" s="235">
        <v>0</v>
      </c>
      <c r="I15" s="235">
        <v>0</v>
      </c>
      <c r="J15" s="235">
        <v>0</v>
      </c>
      <c r="K15" s="235">
        <v>0</v>
      </c>
      <c r="L15" s="235">
        <v>0</v>
      </c>
      <c r="N15" s="773"/>
      <c r="O15" s="774"/>
    </row>
    <row r="16" spans="1:18" s="8" customFormat="1" x14ac:dyDescent="0.2">
      <c r="A16" s="211">
        <v>7</v>
      </c>
      <c r="B16" s="11" t="s">
        <v>806</v>
      </c>
      <c r="C16" s="779">
        <v>465.11180000000002</v>
      </c>
      <c r="D16" s="779">
        <v>171.1191</v>
      </c>
      <c r="E16" s="779">
        <v>230.51999999999998</v>
      </c>
      <c r="F16" s="779">
        <v>391.21070000000003</v>
      </c>
      <c r="G16" s="779">
        <f t="shared" si="0"/>
        <v>10.428399999999954</v>
      </c>
      <c r="H16" s="235">
        <v>0</v>
      </c>
      <c r="I16" s="235">
        <v>0</v>
      </c>
      <c r="J16" s="235">
        <v>0</v>
      </c>
      <c r="K16" s="235">
        <v>0</v>
      </c>
      <c r="L16" s="235">
        <v>0</v>
      </c>
      <c r="N16" s="773"/>
      <c r="O16" s="774"/>
    </row>
    <row r="17" spans="1:15" s="8" customFormat="1" x14ac:dyDescent="0.2">
      <c r="A17" s="211">
        <v>8</v>
      </c>
      <c r="B17" s="11" t="s">
        <v>807</v>
      </c>
      <c r="C17" s="779">
        <v>295.66019999999997</v>
      </c>
      <c r="D17" s="779">
        <v>81.7791</v>
      </c>
      <c r="E17" s="779">
        <v>183.1</v>
      </c>
      <c r="F17" s="779">
        <v>285.11049999999994</v>
      </c>
      <c r="G17" s="779">
        <f t="shared" si="0"/>
        <v>-20.231399999999951</v>
      </c>
      <c r="H17" s="235">
        <v>0</v>
      </c>
      <c r="I17" s="235">
        <v>0</v>
      </c>
      <c r="J17" s="235">
        <v>0</v>
      </c>
      <c r="K17" s="235">
        <v>0</v>
      </c>
      <c r="L17" s="235">
        <v>0</v>
      </c>
      <c r="N17" s="773"/>
      <c r="O17" s="774"/>
    </row>
    <row r="18" spans="1:15" s="8" customFormat="1" x14ac:dyDescent="0.2">
      <c r="A18" s="211">
        <v>9</v>
      </c>
      <c r="B18" s="11" t="s">
        <v>808</v>
      </c>
      <c r="C18" s="779">
        <v>778.92560000000003</v>
      </c>
      <c r="D18" s="779">
        <v>1.6017999999999999</v>
      </c>
      <c r="E18" s="779">
        <v>481.73500000000001</v>
      </c>
      <c r="F18" s="779">
        <v>733.18880000000001</v>
      </c>
      <c r="G18" s="779">
        <f t="shared" si="0"/>
        <v>-249.85199999999998</v>
      </c>
      <c r="H18" s="235">
        <v>0</v>
      </c>
      <c r="I18" s="235">
        <v>0</v>
      </c>
      <c r="J18" s="235">
        <v>0</v>
      </c>
      <c r="K18" s="235">
        <v>0</v>
      </c>
      <c r="L18" s="235">
        <v>0</v>
      </c>
      <c r="N18" s="773"/>
      <c r="O18" s="774"/>
    </row>
    <row r="19" spans="1:15" x14ac:dyDescent="0.2">
      <c r="A19" s="211">
        <v>10</v>
      </c>
      <c r="B19" s="11" t="s">
        <v>809</v>
      </c>
      <c r="C19" s="779">
        <v>644.46780000000001</v>
      </c>
      <c r="D19" s="779">
        <v>252.82149999999999</v>
      </c>
      <c r="E19" s="779">
        <v>476.96</v>
      </c>
      <c r="F19" s="779">
        <v>695.27800000000002</v>
      </c>
      <c r="G19" s="779">
        <f t="shared" si="0"/>
        <v>34.503499999999917</v>
      </c>
      <c r="H19" s="235">
        <v>0</v>
      </c>
      <c r="I19" s="235">
        <v>0</v>
      </c>
      <c r="J19" s="235">
        <v>0</v>
      </c>
      <c r="K19" s="235">
        <v>0</v>
      </c>
      <c r="L19" s="235">
        <v>0</v>
      </c>
      <c r="N19" s="773"/>
      <c r="O19" s="774"/>
    </row>
    <row r="20" spans="1:15" s="771" customFormat="1" x14ac:dyDescent="0.2">
      <c r="A20" s="225">
        <v>11</v>
      </c>
      <c r="B20" s="221" t="s">
        <v>810</v>
      </c>
      <c r="C20" s="779">
        <v>165.41800000000001</v>
      </c>
      <c r="D20" s="779">
        <v>19.419899999999998</v>
      </c>
      <c r="E20" s="779">
        <v>108.02</v>
      </c>
      <c r="F20" s="779">
        <v>148.89860000000002</v>
      </c>
      <c r="G20" s="779">
        <f t="shared" si="0"/>
        <v>-21.458700000000022</v>
      </c>
      <c r="H20" s="235">
        <v>0</v>
      </c>
      <c r="I20" s="235">
        <v>0</v>
      </c>
      <c r="J20" s="235">
        <v>0</v>
      </c>
      <c r="K20" s="235">
        <v>0</v>
      </c>
      <c r="L20" s="235">
        <v>0</v>
      </c>
      <c r="N20" s="775"/>
      <c r="O20" s="776"/>
    </row>
    <row r="21" spans="1:15" x14ac:dyDescent="0.2">
      <c r="A21" s="211">
        <v>12</v>
      </c>
      <c r="B21" s="11" t="s">
        <v>811</v>
      </c>
      <c r="C21" s="779">
        <v>177.32</v>
      </c>
      <c r="D21" s="779">
        <v>0</v>
      </c>
      <c r="E21" s="779">
        <v>78.400000000000006</v>
      </c>
      <c r="F21" s="779">
        <v>79.460999999999999</v>
      </c>
      <c r="G21" s="779">
        <f t="shared" si="0"/>
        <v>-1.0609999999999928</v>
      </c>
      <c r="H21" s="235">
        <v>0</v>
      </c>
      <c r="I21" s="235">
        <v>0</v>
      </c>
      <c r="J21" s="235">
        <v>0</v>
      </c>
      <c r="K21" s="235">
        <v>0</v>
      </c>
      <c r="L21" s="235">
        <v>0</v>
      </c>
      <c r="N21" s="777"/>
      <c r="O21" s="774"/>
    </row>
    <row r="22" spans="1:15" x14ac:dyDescent="0.2">
      <c r="A22" s="211">
        <v>13</v>
      </c>
      <c r="B22" s="11" t="s">
        <v>812</v>
      </c>
      <c r="C22" s="779">
        <v>496.23200000000003</v>
      </c>
      <c r="D22" s="779">
        <v>34.639699999999998</v>
      </c>
      <c r="E22" s="779">
        <v>407.53</v>
      </c>
      <c r="F22" s="779">
        <v>506.79589999999996</v>
      </c>
      <c r="G22" s="779">
        <f t="shared" si="0"/>
        <v>-64.626199999999983</v>
      </c>
      <c r="H22" s="235">
        <v>0</v>
      </c>
      <c r="I22" s="235">
        <v>0</v>
      </c>
      <c r="J22" s="235">
        <v>0</v>
      </c>
      <c r="K22" s="235">
        <v>0</v>
      </c>
      <c r="L22" s="235">
        <v>0</v>
      </c>
      <c r="N22" s="777"/>
      <c r="O22" s="774"/>
    </row>
    <row r="23" spans="1:15" x14ac:dyDescent="0.2">
      <c r="A23" s="211">
        <v>14</v>
      </c>
      <c r="B23" s="11" t="s">
        <v>813</v>
      </c>
      <c r="C23" s="779">
        <v>603.06399999999996</v>
      </c>
      <c r="D23" s="779">
        <v>11.704000000000001</v>
      </c>
      <c r="E23" s="779">
        <v>322.72000000000003</v>
      </c>
      <c r="F23" s="779">
        <v>295.29199999999997</v>
      </c>
      <c r="G23" s="779">
        <f t="shared" si="0"/>
        <v>39.132000000000062</v>
      </c>
      <c r="H23" s="235">
        <v>0</v>
      </c>
      <c r="I23" s="235">
        <v>0</v>
      </c>
      <c r="J23" s="235">
        <v>0</v>
      </c>
      <c r="K23" s="235">
        <v>0</v>
      </c>
      <c r="L23" s="235">
        <v>0</v>
      </c>
      <c r="N23" s="777"/>
      <c r="O23" s="774"/>
    </row>
    <row r="24" spans="1:15" x14ac:dyDescent="0.2">
      <c r="A24" s="211">
        <v>15</v>
      </c>
      <c r="B24" s="11" t="s">
        <v>814</v>
      </c>
      <c r="C24" s="779">
        <v>327.19</v>
      </c>
      <c r="D24" s="779">
        <v>46.53</v>
      </c>
      <c r="E24" s="779">
        <v>127.24000000000001</v>
      </c>
      <c r="F24" s="779">
        <v>174.68180000000001</v>
      </c>
      <c r="G24" s="779">
        <f t="shared" si="0"/>
        <v>-0.9117999999999995</v>
      </c>
      <c r="H24" s="235">
        <v>0</v>
      </c>
      <c r="I24" s="235">
        <v>0</v>
      </c>
      <c r="J24" s="235">
        <v>0</v>
      </c>
      <c r="K24" s="235">
        <v>0</v>
      </c>
      <c r="L24" s="235">
        <v>0</v>
      </c>
      <c r="N24" s="777"/>
      <c r="O24" s="774"/>
    </row>
    <row r="25" spans="1:15" x14ac:dyDescent="0.2">
      <c r="A25" s="211">
        <v>16</v>
      </c>
      <c r="B25" s="11" t="s">
        <v>815</v>
      </c>
      <c r="C25" s="779">
        <v>240.79</v>
      </c>
      <c r="D25" s="779">
        <v>30.646899999999999</v>
      </c>
      <c r="E25" s="779">
        <v>250.846</v>
      </c>
      <c r="F25" s="779">
        <v>299.68819999999999</v>
      </c>
      <c r="G25" s="779">
        <f t="shared" si="0"/>
        <v>-18.195299999999975</v>
      </c>
      <c r="H25" s="235">
        <v>0</v>
      </c>
      <c r="I25" s="235">
        <v>0</v>
      </c>
      <c r="J25" s="235">
        <v>0</v>
      </c>
      <c r="K25" s="235">
        <v>0</v>
      </c>
      <c r="L25" s="235">
        <v>0</v>
      </c>
      <c r="N25" s="777"/>
      <c r="O25" s="774"/>
    </row>
    <row r="26" spans="1:15" x14ac:dyDescent="0.2">
      <c r="A26" s="211">
        <v>17</v>
      </c>
      <c r="B26" s="11" t="s">
        <v>816</v>
      </c>
      <c r="C26" s="779">
        <v>178.684</v>
      </c>
      <c r="D26" s="779">
        <v>35.857100000000003</v>
      </c>
      <c r="E26" s="779">
        <v>114.89</v>
      </c>
      <c r="F26" s="779">
        <v>149.85229999999999</v>
      </c>
      <c r="G26" s="779">
        <f t="shared" si="0"/>
        <v>0.89480000000000359</v>
      </c>
      <c r="H26" s="235">
        <v>0</v>
      </c>
      <c r="I26" s="235">
        <v>0</v>
      </c>
      <c r="J26" s="235">
        <v>0</v>
      </c>
      <c r="K26" s="235">
        <v>0</v>
      </c>
      <c r="L26" s="235">
        <v>0</v>
      </c>
      <c r="N26" s="777"/>
      <c r="O26" s="774"/>
    </row>
    <row r="27" spans="1:15" x14ac:dyDescent="0.2">
      <c r="A27" s="211">
        <v>18</v>
      </c>
      <c r="B27" s="11" t="s">
        <v>817</v>
      </c>
      <c r="C27" s="779">
        <v>636.94399999999996</v>
      </c>
      <c r="D27" s="779">
        <v>85.026300000000006</v>
      </c>
      <c r="E27" s="779">
        <v>663.43000000000006</v>
      </c>
      <c r="F27" s="779">
        <v>629.20159999999998</v>
      </c>
      <c r="G27" s="779">
        <f t="shared" si="0"/>
        <v>119.25470000000007</v>
      </c>
      <c r="H27" s="235">
        <v>0</v>
      </c>
      <c r="I27" s="235">
        <v>0</v>
      </c>
      <c r="J27" s="235">
        <v>0</v>
      </c>
      <c r="K27" s="235">
        <v>0</v>
      </c>
      <c r="L27" s="235">
        <v>0</v>
      </c>
      <c r="N27" s="777"/>
      <c r="O27" s="774"/>
    </row>
    <row r="28" spans="1:15" x14ac:dyDescent="0.2">
      <c r="A28" s="211">
        <v>19</v>
      </c>
      <c r="B28" s="11" t="s">
        <v>799</v>
      </c>
      <c r="C28" s="779">
        <v>353.60599999999999</v>
      </c>
      <c r="D28" s="779">
        <v>71.1708</v>
      </c>
      <c r="E28" s="779">
        <v>135.94999999999999</v>
      </c>
      <c r="F28" s="779">
        <v>189.88200000000001</v>
      </c>
      <c r="G28" s="779">
        <f t="shared" si="0"/>
        <v>17.238799999999969</v>
      </c>
      <c r="H28" s="235">
        <v>0</v>
      </c>
      <c r="I28" s="235">
        <v>0</v>
      </c>
      <c r="J28" s="235">
        <v>0</v>
      </c>
      <c r="K28" s="235">
        <v>0</v>
      </c>
      <c r="L28" s="235">
        <v>0</v>
      </c>
      <c r="N28" s="777"/>
      <c r="O28" s="774"/>
    </row>
    <row r="29" spans="1:15" x14ac:dyDescent="0.2">
      <c r="A29" s="211">
        <v>20</v>
      </c>
      <c r="B29" s="11" t="s">
        <v>818</v>
      </c>
      <c r="C29" s="779">
        <v>665.39</v>
      </c>
      <c r="D29" s="779">
        <v>275.64229999999998</v>
      </c>
      <c r="E29" s="779">
        <v>530.08000000000004</v>
      </c>
      <c r="F29" s="779">
        <v>606.76970000000006</v>
      </c>
      <c r="G29" s="779">
        <f t="shared" si="0"/>
        <v>198.95259999999996</v>
      </c>
      <c r="H29" s="235">
        <v>0</v>
      </c>
      <c r="I29" s="235">
        <v>0</v>
      </c>
      <c r="J29" s="235">
        <v>0</v>
      </c>
      <c r="K29" s="235">
        <v>0</v>
      </c>
      <c r="L29" s="235">
        <v>0</v>
      </c>
      <c r="N29" s="777"/>
      <c r="O29" s="774"/>
    </row>
    <row r="30" spans="1:15" x14ac:dyDescent="0.2">
      <c r="A30" s="274">
        <v>21</v>
      </c>
      <c r="B30" s="11" t="s">
        <v>819</v>
      </c>
      <c r="C30" s="779">
        <v>56.561999999999998</v>
      </c>
      <c r="D30" s="779">
        <v>15.1629</v>
      </c>
      <c r="E30" s="779">
        <v>30.630000000000003</v>
      </c>
      <c r="F30" s="779">
        <v>59.271999999999998</v>
      </c>
      <c r="G30" s="779">
        <f t="shared" si="0"/>
        <v>-13.479099999999995</v>
      </c>
      <c r="H30" s="235">
        <v>0</v>
      </c>
      <c r="I30" s="235">
        <v>0</v>
      </c>
      <c r="J30" s="235">
        <v>0</v>
      </c>
      <c r="K30" s="235">
        <v>0</v>
      </c>
      <c r="L30" s="235">
        <v>0</v>
      </c>
      <c r="N30" s="777"/>
      <c r="O30" s="774"/>
    </row>
    <row r="31" spans="1:15" x14ac:dyDescent="0.2">
      <c r="A31" s="274">
        <v>22</v>
      </c>
      <c r="B31" s="11" t="s">
        <v>820</v>
      </c>
      <c r="C31" s="779">
        <v>139.26400000000001</v>
      </c>
      <c r="D31" s="779">
        <v>20.691099999999999</v>
      </c>
      <c r="E31" s="779">
        <v>94.71</v>
      </c>
      <c r="F31" s="779">
        <v>101.40110000000001</v>
      </c>
      <c r="G31" s="779">
        <f t="shared" si="0"/>
        <v>13.999999999999972</v>
      </c>
      <c r="H31" s="235">
        <v>0</v>
      </c>
      <c r="I31" s="235">
        <v>0</v>
      </c>
      <c r="J31" s="235">
        <v>0</v>
      </c>
      <c r="K31" s="235">
        <v>0</v>
      </c>
      <c r="L31" s="235">
        <v>0</v>
      </c>
      <c r="N31" s="777"/>
      <c r="O31" s="774"/>
    </row>
    <row r="32" spans="1:15" x14ac:dyDescent="0.2">
      <c r="A32" s="947" t="s">
        <v>821</v>
      </c>
      <c r="B32" s="947"/>
      <c r="C32" s="296">
        <f>SUM(C10:C31)</f>
        <v>8913.0979999999981</v>
      </c>
      <c r="D32" s="296">
        <f t="shared" ref="D32:L32" si="1">SUM(D10:D31)</f>
        <v>1650.6943999999999</v>
      </c>
      <c r="E32" s="296">
        <f t="shared" si="1"/>
        <v>6199.7849999999999</v>
      </c>
      <c r="F32" s="296">
        <f t="shared" si="1"/>
        <v>7712.9661000000006</v>
      </c>
      <c r="G32" s="296">
        <f t="shared" si="1"/>
        <v>137.51330000000013</v>
      </c>
      <c r="H32" s="297">
        <f t="shared" si="1"/>
        <v>0</v>
      </c>
      <c r="I32" s="297">
        <f t="shared" si="1"/>
        <v>0</v>
      </c>
      <c r="J32" s="297">
        <f t="shared" si="1"/>
        <v>0</v>
      </c>
      <c r="K32" s="297">
        <f t="shared" si="1"/>
        <v>0</v>
      </c>
      <c r="L32" s="297">
        <f t="shared" si="1"/>
        <v>0</v>
      </c>
      <c r="N32" s="13"/>
      <c r="O32" s="774"/>
    </row>
    <row r="33" spans="1:12" x14ac:dyDescent="0.2">
      <c r="A33" s="992" t="s">
        <v>728</v>
      </c>
      <c r="B33" s="992"/>
      <c r="C33" s="992"/>
      <c r="D33" s="992"/>
      <c r="E33" s="992"/>
      <c r="F33" s="992"/>
      <c r="G33" s="992"/>
      <c r="H33" s="992"/>
      <c r="I33" s="13"/>
      <c r="J33" s="13"/>
      <c r="K33" s="13"/>
      <c r="L33" s="13"/>
    </row>
    <row r="34" spans="1:12" ht="15.75" customHeight="1" x14ac:dyDescent="0.2">
      <c r="A34" s="8"/>
      <c r="B34" s="8"/>
      <c r="C34" s="8"/>
      <c r="D34" s="8"/>
      <c r="E34" s="8"/>
      <c r="F34" s="8"/>
      <c r="G34" s="8"/>
      <c r="H34" s="8"/>
      <c r="I34" s="8"/>
      <c r="J34" s="8"/>
      <c r="K34" s="8"/>
      <c r="L34" s="8"/>
    </row>
    <row r="35" spans="1:12" x14ac:dyDescent="0.2">
      <c r="A35" s="86"/>
      <c r="B35" s="86"/>
      <c r="C35" s="86"/>
      <c r="D35" s="86"/>
      <c r="E35" s="86"/>
      <c r="F35" s="86"/>
      <c r="G35" s="86"/>
      <c r="H35" s="891" t="s">
        <v>10</v>
      </c>
      <c r="I35" s="891"/>
      <c r="J35" s="891"/>
      <c r="K35" s="891"/>
      <c r="L35" s="86"/>
    </row>
    <row r="36" spans="1:12" x14ac:dyDescent="0.2">
      <c r="A36" s="86"/>
      <c r="B36" s="86"/>
      <c r="C36" s="86"/>
      <c r="D36" s="86"/>
      <c r="E36" s="86"/>
      <c r="F36" s="86"/>
      <c r="G36" s="86"/>
      <c r="H36" s="891" t="s">
        <v>797</v>
      </c>
      <c r="I36" s="891"/>
      <c r="J36" s="891"/>
      <c r="K36" s="891"/>
      <c r="L36" s="86"/>
    </row>
    <row r="37" spans="1:12" x14ac:dyDescent="0.2">
      <c r="A37" s="8" t="s">
        <v>17</v>
      </c>
      <c r="B37" s="8"/>
      <c r="C37" s="8"/>
      <c r="D37" s="8"/>
      <c r="E37" s="8"/>
      <c r="F37" s="8"/>
      <c r="H37" s="891" t="s">
        <v>798</v>
      </c>
      <c r="I37" s="891"/>
      <c r="J37" s="891"/>
      <c r="K37" s="891"/>
      <c r="L37" s="16"/>
    </row>
    <row r="38" spans="1:12" x14ac:dyDescent="0.2">
      <c r="A38" s="8"/>
      <c r="H38" s="892" t="s">
        <v>77</v>
      </c>
      <c r="I38" s="892"/>
      <c r="J38" s="892"/>
      <c r="K38" s="892"/>
    </row>
    <row r="39" spans="1:12" x14ac:dyDescent="0.2">
      <c r="A39" s="933"/>
      <c r="B39" s="933"/>
      <c r="C39" s="933"/>
      <c r="D39" s="933"/>
      <c r="E39" s="933"/>
      <c r="F39" s="933"/>
      <c r="G39" s="933"/>
      <c r="H39" s="933"/>
      <c r="I39" s="933"/>
      <c r="J39" s="933"/>
      <c r="K39" s="933"/>
      <c r="L39" s="933"/>
    </row>
  </sheetData>
  <mergeCells count="18">
    <mergeCell ref="L1:M1"/>
    <mergeCell ref="A3:L3"/>
    <mergeCell ref="A2:L2"/>
    <mergeCell ref="A4:L4"/>
    <mergeCell ref="A32:B32"/>
    <mergeCell ref="A39:L39"/>
    <mergeCell ref="F5:L5"/>
    <mergeCell ref="A7:A8"/>
    <mergeCell ref="B7:B8"/>
    <mergeCell ref="C7:G7"/>
    <mergeCell ref="H7:L7"/>
    <mergeCell ref="I6:L6"/>
    <mergeCell ref="H35:K35"/>
    <mergeCell ref="H36:K36"/>
    <mergeCell ref="H37:K37"/>
    <mergeCell ref="H38:K38"/>
    <mergeCell ref="A5:E5"/>
    <mergeCell ref="A33:H33"/>
  </mergeCells>
  <phoneticPr fontId="0" type="noConversion"/>
  <printOptions horizontalCentered="1"/>
  <pageMargins left="0.39370078740157483" right="0.39370078740157483" top="0.19685039370078741" bottom="0.19685039370078741" header="0.31496062992125984" footer="0.31496062992125984"/>
  <pageSetup paperSize="9" orientation="landscape"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topLeftCell="A49" zoomScale="120" zoomScaleSheetLayoutView="120" workbookViewId="0">
      <selection activeCell="C17" sqref="C17"/>
    </sheetView>
  </sheetViews>
  <sheetFormatPr defaultColWidth="9.140625" defaultRowHeight="11.25" x14ac:dyDescent="0.2"/>
  <cols>
    <col min="1" max="1" width="6.140625" style="474" customWidth="1"/>
    <col min="2" max="2" width="11" style="474" customWidth="1"/>
    <col min="3" max="3" width="114.5703125" style="474" customWidth="1"/>
    <col min="4" max="16384" width="9.140625" style="474"/>
  </cols>
  <sheetData>
    <row r="1" spans="1:7" ht="12" customHeight="1" x14ac:dyDescent="0.2">
      <c r="A1" s="787" t="s">
        <v>547</v>
      </c>
      <c r="B1" s="787"/>
      <c r="C1" s="787"/>
      <c r="D1" s="472"/>
      <c r="E1" s="473"/>
      <c r="F1" s="473"/>
      <c r="G1" s="473"/>
    </row>
    <row r="2" spans="1:7" ht="9" customHeight="1" x14ac:dyDescent="0.2">
      <c r="A2" s="475" t="s">
        <v>68</v>
      </c>
      <c r="B2" s="475" t="s">
        <v>548</v>
      </c>
      <c r="C2" s="475" t="s">
        <v>549</v>
      </c>
    </row>
    <row r="3" spans="1:7" ht="9" customHeight="1" x14ac:dyDescent="0.2">
      <c r="A3" s="476">
        <v>1</v>
      </c>
      <c r="B3" s="478" t="s">
        <v>550</v>
      </c>
      <c r="C3" s="478" t="s">
        <v>763</v>
      </c>
    </row>
    <row r="4" spans="1:7" ht="9" customHeight="1" x14ac:dyDescent="0.2">
      <c r="A4" s="476">
        <v>2</v>
      </c>
      <c r="B4" s="478" t="s">
        <v>551</v>
      </c>
      <c r="C4" s="478" t="s">
        <v>764</v>
      </c>
    </row>
    <row r="5" spans="1:7" ht="9" customHeight="1" x14ac:dyDescent="0.2">
      <c r="A5" s="476">
        <v>3</v>
      </c>
      <c r="B5" s="478" t="s">
        <v>552</v>
      </c>
      <c r="C5" s="478" t="s">
        <v>765</v>
      </c>
    </row>
    <row r="6" spans="1:7" ht="9" customHeight="1" x14ac:dyDescent="0.2">
      <c r="A6" s="476">
        <v>4</v>
      </c>
      <c r="B6" s="478" t="s">
        <v>553</v>
      </c>
      <c r="C6" s="478" t="s">
        <v>766</v>
      </c>
    </row>
    <row r="7" spans="1:7" ht="9" customHeight="1" x14ac:dyDescent="0.2">
      <c r="A7" s="476">
        <v>5</v>
      </c>
      <c r="B7" s="478" t="s">
        <v>554</v>
      </c>
      <c r="C7" s="478" t="s">
        <v>767</v>
      </c>
    </row>
    <row r="8" spans="1:7" ht="9" customHeight="1" x14ac:dyDescent="0.2">
      <c r="A8" s="476">
        <v>6</v>
      </c>
      <c r="B8" s="478" t="s">
        <v>555</v>
      </c>
      <c r="C8" s="478" t="s">
        <v>768</v>
      </c>
    </row>
    <row r="9" spans="1:7" ht="9" customHeight="1" x14ac:dyDescent="0.2">
      <c r="A9" s="476">
        <v>7</v>
      </c>
      <c r="B9" s="478" t="s">
        <v>556</v>
      </c>
      <c r="C9" s="478" t="s">
        <v>769</v>
      </c>
    </row>
    <row r="10" spans="1:7" ht="9" customHeight="1" x14ac:dyDescent="0.2">
      <c r="A10" s="476">
        <v>8</v>
      </c>
      <c r="B10" s="478" t="s">
        <v>557</v>
      </c>
      <c r="C10" s="478" t="s">
        <v>770</v>
      </c>
    </row>
    <row r="11" spans="1:7" ht="9" customHeight="1" x14ac:dyDescent="0.2">
      <c r="A11" s="476">
        <v>9</v>
      </c>
      <c r="B11" s="478" t="s">
        <v>558</v>
      </c>
      <c r="C11" s="478" t="s">
        <v>559</v>
      </c>
    </row>
    <row r="12" spans="1:7" ht="9" customHeight="1" x14ac:dyDescent="0.2">
      <c r="A12" s="476">
        <v>10</v>
      </c>
      <c r="B12" s="478" t="s">
        <v>757</v>
      </c>
      <c r="C12" s="478" t="s">
        <v>758</v>
      </c>
    </row>
    <row r="13" spans="1:7" ht="9" customHeight="1" x14ac:dyDescent="0.2">
      <c r="A13" s="476">
        <v>11</v>
      </c>
      <c r="B13" s="478" t="s">
        <v>560</v>
      </c>
      <c r="C13" s="478" t="s">
        <v>771</v>
      </c>
    </row>
    <row r="14" spans="1:7" ht="9" customHeight="1" x14ac:dyDescent="0.2">
      <c r="A14" s="476">
        <v>12</v>
      </c>
      <c r="B14" s="478" t="s">
        <v>561</v>
      </c>
      <c r="C14" s="478" t="s">
        <v>772</v>
      </c>
    </row>
    <row r="15" spans="1:7" ht="9" customHeight="1" x14ac:dyDescent="0.2">
      <c r="A15" s="476">
        <v>13</v>
      </c>
      <c r="B15" s="478" t="s">
        <v>562</v>
      </c>
      <c r="C15" s="478" t="s">
        <v>773</v>
      </c>
    </row>
    <row r="16" spans="1:7" ht="9" customHeight="1" x14ac:dyDescent="0.2">
      <c r="A16" s="476">
        <v>14</v>
      </c>
      <c r="B16" s="478" t="s">
        <v>563</v>
      </c>
      <c r="C16" s="478" t="s">
        <v>774</v>
      </c>
    </row>
    <row r="17" spans="1:3" ht="9" customHeight="1" x14ac:dyDescent="0.2">
      <c r="A17" s="476">
        <v>15</v>
      </c>
      <c r="B17" s="478" t="s">
        <v>564</v>
      </c>
      <c r="C17" s="478" t="s">
        <v>762</v>
      </c>
    </row>
    <row r="18" spans="1:3" ht="9" customHeight="1" x14ac:dyDescent="0.2">
      <c r="A18" s="476">
        <v>16</v>
      </c>
      <c r="B18" s="478" t="s">
        <v>565</v>
      </c>
      <c r="C18" s="478" t="s">
        <v>775</v>
      </c>
    </row>
    <row r="19" spans="1:3" ht="9" customHeight="1" x14ac:dyDescent="0.2">
      <c r="A19" s="476">
        <v>17</v>
      </c>
      <c r="B19" s="478" t="s">
        <v>566</v>
      </c>
      <c r="C19" s="478" t="s">
        <v>776</v>
      </c>
    </row>
    <row r="20" spans="1:3" ht="9" customHeight="1" x14ac:dyDescent="0.2">
      <c r="A20" s="476">
        <v>18</v>
      </c>
      <c r="B20" s="478" t="s">
        <v>567</v>
      </c>
      <c r="C20" s="478" t="s">
        <v>777</v>
      </c>
    </row>
    <row r="21" spans="1:3" ht="9" customHeight="1" x14ac:dyDescent="0.2">
      <c r="A21" s="476">
        <v>19</v>
      </c>
      <c r="B21" s="478" t="s">
        <v>568</v>
      </c>
      <c r="C21" s="478" t="s">
        <v>778</v>
      </c>
    </row>
    <row r="22" spans="1:3" ht="9" customHeight="1" x14ac:dyDescent="0.2">
      <c r="A22" s="476">
        <v>20</v>
      </c>
      <c r="B22" s="478" t="s">
        <v>569</v>
      </c>
      <c r="C22" s="478" t="s">
        <v>779</v>
      </c>
    </row>
    <row r="23" spans="1:3" ht="9" customHeight="1" x14ac:dyDescent="0.2">
      <c r="A23" s="476">
        <v>21</v>
      </c>
      <c r="B23" s="478" t="s">
        <v>570</v>
      </c>
      <c r="C23" s="478" t="s">
        <v>780</v>
      </c>
    </row>
    <row r="24" spans="1:3" ht="9" customHeight="1" x14ac:dyDescent="0.2">
      <c r="A24" s="476">
        <v>22</v>
      </c>
      <c r="B24" s="478" t="s">
        <v>571</v>
      </c>
      <c r="C24" s="478" t="s">
        <v>572</v>
      </c>
    </row>
    <row r="25" spans="1:3" ht="9" customHeight="1" x14ac:dyDescent="0.2">
      <c r="A25" s="476">
        <v>23</v>
      </c>
      <c r="B25" s="478" t="s">
        <v>573</v>
      </c>
      <c r="C25" s="478" t="s">
        <v>574</v>
      </c>
    </row>
    <row r="26" spans="1:3" ht="9" customHeight="1" x14ac:dyDescent="0.2">
      <c r="A26" s="476">
        <v>24</v>
      </c>
      <c r="B26" s="478" t="s">
        <v>575</v>
      </c>
      <c r="C26" s="478" t="s">
        <v>781</v>
      </c>
    </row>
    <row r="27" spans="1:3" ht="9" customHeight="1" x14ac:dyDescent="0.2">
      <c r="A27" s="476">
        <v>25</v>
      </c>
      <c r="B27" s="478" t="s">
        <v>576</v>
      </c>
      <c r="C27" s="478" t="s">
        <v>782</v>
      </c>
    </row>
    <row r="28" spans="1:3" ht="9" customHeight="1" x14ac:dyDescent="0.2">
      <c r="A28" s="476">
        <v>26</v>
      </c>
      <c r="B28" s="478" t="s">
        <v>577</v>
      </c>
      <c r="C28" s="478" t="s">
        <v>783</v>
      </c>
    </row>
    <row r="29" spans="1:3" ht="9" customHeight="1" x14ac:dyDescent="0.2">
      <c r="A29" s="476">
        <v>27</v>
      </c>
      <c r="B29" s="478" t="s">
        <v>578</v>
      </c>
      <c r="C29" s="478" t="s">
        <v>579</v>
      </c>
    </row>
    <row r="30" spans="1:3" ht="9" customHeight="1" x14ac:dyDescent="0.2">
      <c r="A30" s="476">
        <v>28</v>
      </c>
      <c r="B30" s="478" t="s">
        <v>580</v>
      </c>
      <c r="C30" s="478" t="s">
        <v>581</v>
      </c>
    </row>
    <row r="31" spans="1:3" ht="9" customHeight="1" x14ac:dyDescent="0.2">
      <c r="A31" s="476">
        <v>29</v>
      </c>
      <c r="B31" s="478" t="s">
        <v>582</v>
      </c>
      <c r="C31" s="478" t="s">
        <v>583</v>
      </c>
    </row>
    <row r="32" spans="1:3" ht="9" customHeight="1" x14ac:dyDescent="0.2">
      <c r="A32" s="476">
        <v>30</v>
      </c>
      <c r="B32" s="478" t="s">
        <v>756</v>
      </c>
      <c r="C32" s="478" t="s">
        <v>755</v>
      </c>
    </row>
    <row r="33" spans="1:3" ht="9" customHeight="1" x14ac:dyDescent="0.2">
      <c r="A33" s="476">
        <v>31</v>
      </c>
      <c r="B33" s="478" t="s">
        <v>894</v>
      </c>
      <c r="C33" s="478" t="s">
        <v>895</v>
      </c>
    </row>
    <row r="34" spans="1:3" ht="9" customHeight="1" x14ac:dyDescent="0.2">
      <c r="A34" s="476">
        <v>32</v>
      </c>
      <c r="B34" s="478" t="s">
        <v>584</v>
      </c>
      <c r="C34" s="478" t="s">
        <v>585</v>
      </c>
    </row>
    <row r="35" spans="1:3" ht="9" customHeight="1" x14ac:dyDescent="0.2">
      <c r="A35" s="476">
        <v>33</v>
      </c>
      <c r="B35" s="478" t="s">
        <v>586</v>
      </c>
      <c r="C35" s="478" t="s">
        <v>585</v>
      </c>
    </row>
    <row r="36" spans="1:3" ht="9" customHeight="1" x14ac:dyDescent="0.2">
      <c r="A36" s="476">
        <v>34</v>
      </c>
      <c r="B36" s="478" t="s">
        <v>587</v>
      </c>
      <c r="C36" s="478" t="s">
        <v>588</v>
      </c>
    </row>
    <row r="37" spans="1:3" ht="9" customHeight="1" x14ac:dyDescent="0.2">
      <c r="A37" s="476">
        <v>35</v>
      </c>
      <c r="B37" s="478" t="s">
        <v>589</v>
      </c>
      <c r="C37" s="478" t="s">
        <v>590</v>
      </c>
    </row>
    <row r="38" spans="1:3" ht="9" customHeight="1" x14ac:dyDescent="0.2">
      <c r="A38" s="476">
        <v>36</v>
      </c>
      <c r="B38" s="478" t="s">
        <v>591</v>
      </c>
      <c r="C38" s="478" t="s">
        <v>592</v>
      </c>
    </row>
    <row r="39" spans="1:3" ht="9" customHeight="1" x14ac:dyDescent="0.2">
      <c r="A39" s="476">
        <v>37</v>
      </c>
      <c r="B39" s="478" t="s">
        <v>593</v>
      </c>
      <c r="C39" s="478" t="s">
        <v>594</v>
      </c>
    </row>
    <row r="40" spans="1:3" ht="9" customHeight="1" x14ac:dyDescent="0.2">
      <c r="A40" s="476">
        <v>38</v>
      </c>
      <c r="B40" s="478" t="s">
        <v>595</v>
      </c>
      <c r="C40" s="478" t="s">
        <v>596</v>
      </c>
    </row>
    <row r="41" spans="1:3" ht="9" customHeight="1" x14ac:dyDescent="0.2">
      <c r="A41" s="476">
        <v>39</v>
      </c>
      <c r="B41" s="478" t="s">
        <v>597</v>
      </c>
      <c r="C41" s="478" t="s">
        <v>598</v>
      </c>
    </row>
    <row r="42" spans="1:3" ht="9" customHeight="1" x14ac:dyDescent="0.2">
      <c r="A42" s="476">
        <v>40</v>
      </c>
      <c r="B42" s="478" t="s">
        <v>599</v>
      </c>
      <c r="C42" s="478" t="s">
        <v>600</v>
      </c>
    </row>
    <row r="43" spans="1:3" ht="9" customHeight="1" x14ac:dyDescent="0.2">
      <c r="A43" s="476">
        <v>41</v>
      </c>
      <c r="B43" s="478" t="s">
        <v>601</v>
      </c>
      <c r="C43" s="478" t="s">
        <v>784</v>
      </c>
    </row>
    <row r="44" spans="1:3" ht="9" customHeight="1" x14ac:dyDescent="0.2">
      <c r="A44" s="476">
        <v>42</v>
      </c>
      <c r="B44" s="478" t="s">
        <v>602</v>
      </c>
      <c r="C44" s="478" t="s">
        <v>603</v>
      </c>
    </row>
    <row r="45" spans="1:3" ht="9" customHeight="1" x14ac:dyDescent="0.2">
      <c r="A45" s="476">
        <v>43</v>
      </c>
      <c r="B45" s="478" t="s">
        <v>604</v>
      </c>
      <c r="C45" s="478" t="s">
        <v>605</v>
      </c>
    </row>
    <row r="46" spans="1:3" ht="9" customHeight="1" x14ac:dyDescent="0.2">
      <c r="A46" s="476">
        <v>44</v>
      </c>
      <c r="B46" s="478" t="s">
        <v>606</v>
      </c>
      <c r="C46" s="478" t="s">
        <v>607</v>
      </c>
    </row>
    <row r="47" spans="1:3" ht="9" customHeight="1" x14ac:dyDescent="0.2">
      <c r="A47" s="476">
        <v>45</v>
      </c>
      <c r="B47" s="478" t="s">
        <v>608</v>
      </c>
      <c r="C47" s="478" t="s">
        <v>609</v>
      </c>
    </row>
    <row r="48" spans="1:3" ht="9" customHeight="1" x14ac:dyDescent="0.2">
      <c r="A48" s="476">
        <v>46</v>
      </c>
      <c r="B48" s="478" t="s">
        <v>610</v>
      </c>
      <c r="C48" s="478" t="s">
        <v>611</v>
      </c>
    </row>
    <row r="49" spans="1:3" ht="9" customHeight="1" x14ac:dyDescent="0.2">
      <c r="A49" s="476">
        <v>47</v>
      </c>
      <c r="B49" s="478" t="s">
        <v>612</v>
      </c>
      <c r="C49" s="478" t="s">
        <v>785</v>
      </c>
    </row>
    <row r="50" spans="1:3" ht="9" customHeight="1" x14ac:dyDescent="0.2">
      <c r="A50" s="476">
        <v>48</v>
      </c>
      <c r="B50" s="478" t="s">
        <v>613</v>
      </c>
      <c r="C50" s="478" t="s">
        <v>786</v>
      </c>
    </row>
    <row r="51" spans="1:3" ht="9" customHeight="1" x14ac:dyDescent="0.2">
      <c r="A51" s="476">
        <v>49</v>
      </c>
      <c r="B51" s="478" t="s">
        <v>614</v>
      </c>
      <c r="C51" s="478" t="s">
        <v>615</v>
      </c>
    </row>
    <row r="52" spans="1:3" ht="9" customHeight="1" x14ac:dyDescent="0.2">
      <c r="A52" s="476">
        <v>50</v>
      </c>
      <c r="B52" s="478" t="s">
        <v>616</v>
      </c>
      <c r="C52" s="478" t="s">
        <v>617</v>
      </c>
    </row>
    <row r="53" spans="1:3" ht="9" customHeight="1" x14ac:dyDescent="0.2">
      <c r="A53" s="476">
        <v>51</v>
      </c>
      <c r="B53" s="478" t="s">
        <v>618</v>
      </c>
      <c r="C53" s="478" t="s">
        <v>619</v>
      </c>
    </row>
    <row r="54" spans="1:3" ht="9" customHeight="1" x14ac:dyDescent="0.2">
      <c r="A54" s="476">
        <v>52</v>
      </c>
      <c r="B54" s="478" t="s">
        <v>620</v>
      </c>
      <c r="C54" s="478" t="s">
        <v>787</v>
      </c>
    </row>
    <row r="55" spans="1:3" ht="9" customHeight="1" x14ac:dyDescent="0.2">
      <c r="A55" s="476">
        <v>53</v>
      </c>
      <c r="B55" s="478" t="s">
        <v>621</v>
      </c>
      <c r="C55" s="478" t="s">
        <v>788</v>
      </c>
    </row>
    <row r="56" spans="1:3" ht="9" customHeight="1" x14ac:dyDescent="0.2">
      <c r="A56" s="476">
        <v>54</v>
      </c>
      <c r="B56" s="478" t="s">
        <v>622</v>
      </c>
      <c r="C56" s="478" t="s">
        <v>789</v>
      </c>
    </row>
    <row r="57" spans="1:3" ht="9" customHeight="1" x14ac:dyDescent="0.2">
      <c r="A57" s="476">
        <v>55</v>
      </c>
      <c r="B57" s="478" t="s">
        <v>623</v>
      </c>
      <c r="C57" s="478" t="s">
        <v>790</v>
      </c>
    </row>
    <row r="58" spans="1:3" ht="9" customHeight="1" x14ac:dyDescent="0.2">
      <c r="A58" s="476">
        <v>56</v>
      </c>
      <c r="B58" s="478" t="s">
        <v>624</v>
      </c>
      <c r="C58" s="478" t="s">
        <v>791</v>
      </c>
    </row>
    <row r="59" spans="1:3" ht="9" customHeight="1" x14ac:dyDescent="0.2">
      <c r="A59" s="476">
        <v>57</v>
      </c>
      <c r="B59" s="478" t="s">
        <v>625</v>
      </c>
      <c r="C59" s="478" t="s">
        <v>792</v>
      </c>
    </row>
    <row r="60" spans="1:3" ht="9" customHeight="1" x14ac:dyDescent="0.2">
      <c r="A60" s="476">
        <v>58</v>
      </c>
      <c r="B60" s="478" t="s">
        <v>626</v>
      </c>
      <c r="C60" s="478" t="s">
        <v>793</v>
      </c>
    </row>
    <row r="61" spans="1:3" ht="9" customHeight="1" x14ac:dyDescent="0.2">
      <c r="A61" s="476">
        <v>59</v>
      </c>
      <c r="B61" s="478" t="s">
        <v>627</v>
      </c>
      <c r="C61" s="478" t="s">
        <v>887</v>
      </c>
    </row>
    <row r="62" spans="1:3" ht="9" customHeight="1" x14ac:dyDescent="0.2">
      <c r="A62" s="476">
        <v>60</v>
      </c>
      <c r="B62" s="478" t="s">
        <v>628</v>
      </c>
      <c r="C62" s="478" t="s">
        <v>794</v>
      </c>
    </row>
    <row r="63" spans="1:3" ht="9" customHeight="1" x14ac:dyDescent="0.2">
      <c r="A63" s="476">
        <v>61</v>
      </c>
      <c r="B63" s="478" t="s">
        <v>629</v>
      </c>
      <c r="C63" s="478" t="s">
        <v>795</v>
      </c>
    </row>
    <row r="64" spans="1:3" ht="9" customHeight="1" x14ac:dyDescent="0.2">
      <c r="A64" s="476">
        <v>62</v>
      </c>
      <c r="B64" s="478" t="s">
        <v>630</v>
      </c>
      <c r="C64" s="478" t="s">
        <v>796</v>
      </c>
    </row>
    <row r="65" spans="1:3" ht="9" customHeight="1" x14ac:dyDescent="0.2">
      <c r="A65" s="476">
        <v>63</v>
      </c>
      <c r="B65" s="479" t="s">
        <v>759</v>
      </c>
      <c r="C65" s="479" t="s">
        <v>760</v>
      </c>
    </row>
    <row r="66" spans="1:3" ht="9" customHeight="1" x14ac:dyDescent="0.2">
      <c r="A66" s="477">
        <v>64</v>
      </c>
      <c r="B66" s="479" t="s">
        <v>761</v>
      </c>
      <c r="C66" s="479" t="s">
        <v>762</v>
      </c>
    </row>
  </sheetData>
  <mergeCells count="1">
    <mergeCell ref="A1:C1"/>
  </mergeCells>
  <printOptions horizontalCentered="1"/>
  <pageMargins left="0.39370078740157483" right="0.39370078740157483" top="0.19685039370078741" bottom="0.19685039370078741" header="0.31496062992125984" footer="0.31496062992125984"/>
  <pageSetup paperSize="9" scale="9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topLeftCell="A7" zoomScale="90" zoomScaleSheetLayoutView="90" workbookViewId="0">
      <selection activeCell="G34" sqref="G34"/>
    </sheetView>
  </sheetViews>
  <sheetFormatPr defaultColWidth="9.140625" defaultRowHeight="12.75" x14ac:dyDescent="0.2"/>
  <cols>
    <col min="1" max="1" width="4.28515625" style="9" customWidth="1"/>
    <col min="2" max="2" width="10.85546875" style="9" customWidth="1"/>
    <col min="3" max="3" width="14.42578125" style="9" customWidth="1"/>
    <col min="4" max="4" width="11.7109375" style="9" customWidth="1"/>
    <col min="5" max="5" width="10.85546875" style="9" customWidth="1"/>
    <col min="6" max="6" width="13.140625" style="9" customWidth="1"/>
    <col min="7" max="7" width="12.5703125" style="9" customWidth="1"/>
    <col min="8" max="8" width="14.28515625" style="246" customWidth="1"/>
    <col min="9" max="9" width="12.7109375" style="246" customWidth="1"/>
    <col min="10" max="10" width="10.42578125" style="246" customWidth="1"/>
    <col min="11" max="11" width="13" style="246" customWidth="1"/>
    <col min="12" max="12" width="11.7109375" style="246" customWidth="1"/>
    <col min="13" max="13" width="9.140625" style="9" hidden="1" customWidth="1"/>
    <col min="14" max="16384" width="9.140625" style="9"/>
  </cols>
  <sheetData>
    <row r="1" spans="1:17" customFormat="1" x14ac:dyDescent="0.2">
      <c r="D1" s="16"/>
      <c r="E1" s="16"/>
      <c r="F1" s="16"/>
      <c r="G1" s="16"/>
      <c r="H1" s="239"/>
      <c r="I1" s="239"/>
      <c r="J1" s="239"/>
      <c r="K1" s="239"/>
      <c r="L1" s="993" t="s">
        <v>66</v>
      </c>
      <c r="M1" s="993"/>
      <c r="N1" s="993"/>
    </row>
    <row r="2" spans="1:17" customFormat="1" ht="15" x14ac:dyDescent="0.2">
      <c r="A2" s="927" t="s">
        <v>0</v>
      </c>
      <c r="B2" s="927"/>
      <c r="C2" s="927"/>
      <c r="D2" s="927"/>
      <c r="E2" s="927"/>
      <c r="F2" s="927"/>
      <c r="G2" s="927"/>
      <c r="H2" s="927"/>
      <c r="I2" s="927"/>
      <c r="J2" s="927"/>
      <c r="K2" s="927"/>
      <c r="L2" s="927"/>
      <c r="M2" s="21"/>
      <c r="N2" s="21"/>
    </row>
    <row r="3" spans="1:17" customFormat="1" ht="20.25" x14ac:dyDescent="0.3">
      <c r="A3" s="994" t="s">
        <v>631</v>
      </c>
      <c r="B3" s="994"/>
      <c r="C3" s="994"/>
      <c r="D3" s="994"/>
      <c r="E3" s="994"/>
      <c r="F3" s="994"/>
      <c r="G3" s="994"/>
      <c r="H3" s="994"/>
      <c r="I3" s="994"/>
      <c r="J3" s="994"/>
      <c r="K3" s="994"/>
      <c r="L3" s="994"/>
      <c r="M3" s="20"/>
      <c r="N3" s="20"/>
    </row>
    <row r="4" spans="1:17" ht="19.5" customHeight="1" x14ac:dyDescent="0.25">
      <c r="A4" s="937" t="s">
        <v>731</v>
      </c>
      <c r="B4" s="937"/>
      <c r="C4" s="937"/>
      <c r="D4" s="937"/>
      <c r="E4" s="937"/>
      <c r="F4" s="937"/>
      <c r="G4" s="937"/>
      <c r="H4" s="937"/>
      <c r="I4" s="937"/>
      <c r="J4" s="937"/>
      <c r="K4" s="937"/>
      <c r="L4" s="937"/>
    </row>
    <row r="5" spans="1:17" x14ac:dyDescent="0.2">
      <c r="F5" s="991" t="s">
        <v>15</v>
      </c>
      <c r="G5" s="991"/>
      <c r="H5" s="991"/>
      <c r="I5" s="991"/>
      <c r="J5" s="991"/>
      <c r="K5" s="991"/>
      <c r="L5" s="991"/>
    </row>
    <row r="6" spans="1:17" x14ac:dyDescent="0.2">
      <c r="A6" s="929" t="s">
        <v>829</v>
      </c>
      <c r="B6" s="929"/>
      <c r="C6" s="929"/>
      <c r="D6" s="929"/>
      <c r="F6" s="10"/>
      <c r="G6" s="30"/>
      <c r="H6" s="243"/>
      <c r="I6" s="889" t="s">
        <v>918</v>
      </c>
      <c r="J6" s="889"/>
      <c r="K6" s="889"/>
      <c r="L6" s="889"/>
    </row>
    <row r="7" spans="1:17" s="317" customFormat="1" ht="12" x14ac:dyDescent="0.2">
      <c r="A7" s="903" t="s">
        <v>68</v>
      </c>
      <c r="B7" s="903" t="s">
        <v>1</v>
      </c>
      <c r="C7" s="930" t="s">
        <v>16</v>
      </c>
      <c r="D7" s="931"/>
      <c r="E7" s="931"/>
      <c r="F7" s="931"/>
      <c r="G7" s="931"/>
      <c r="H7" s="930" t="s">
        <v>36</v>
      </c>
      <c r="I7" s="931"/>
      <c r="J7" s="931"/>
      <c r="K7" s="931"/>
      <c r="L7" s="931"/>
      <c r="P7" s="318"/>
      <c r="Q7" s="318"/>
    </row>
    <row r="8" spans="1:17" s="317" customFormat="1" ht="49.5" customHeight="1" x14ac:dyDescent="0.2">
      <c r="A8" s="903"/>
      <c r="B8" s="903"/>
      <c r="C8" s="451" t="s">
        <v>646</v>
      </c>
      <c r="D8" s="451" t="s">
        <v>648</v>
      </c>
      <c r="E8" s="451" t="s">
        <v>64</v>
      </c>
      <c r="F8" s="451" t="s">
        <v>65</v>
      </c>
      <c r="G8" s="451" t="s">
        <v>729</v>
      </c>
      <c r="H8" s="451" t="s">
        <v>646</v>
      </c>
      <c r="I8" s="451" t="s">
        <v>648</v>
      </c>
      <c r="J8" s="451" t="s">
        <v>64</v>
      </c>
      <c r="K8" s="451" t="s">
        <v>65</v>
      </c>
      <c r="L8" s="451" t="s">
        <v>730</v>
      </c>
    </row>
    <row r="9" spans="1:17" s="317" customFormat="1" ht="10.5" customHeight="1" x14ac:dyDescent="0.2">
      <c r="A9" s="451">
        <v>1</v>
      </c>
      <c r="B9" s="451">
        <v>2</v>
      </c>
      <c r="C9" s="451">
        <v>3</v>
      </c>
      <c r="D9" s="451">
        <v>4</v>
      </c>
      <c r="E9" s="451">
        <v>5</v>
      </c>
      <c r="F9" s="451">
        <v>6</v>
      </c>
      <c r="G9" s="451">
        <v>7</v>
      </c>
      <c r="H9" s="451">
        <v>8</v>
      </c>
      <c r="I9" s="451">
        <v>9</v>
      </c>
      <c r="J9" s="451">
        <v>10</v>
      </c>
      <c r="K9" s="451">
        <v>11</v>
      </c>
      <c r="L9" s="451">
        <v>12</v>
      </c>
    </row>
    <row r="10" spans="1:17" s="238" customFormat="1" ht="14.1" customHeight="1" x14ac:dyDescent="0.2">
      <c r="A10" s="286">
        <v>1</v>
      </c>
      <c r="B10" s="287" t="s">
        <v>800</v>
      </c>
      <c r="C10" s="780">
        <v>468.5369</v>
      </c>
      <c r="D10" s="780">
        <v>112.0676</v>
      </c>
      <c r="E10" s="780">
        <v>311.19480000000004</v>
      </c>
      <c r="F10" s="780">
        <v>399.10079999999999</v>
      </c>
      <c r="G10" s="780">
        <f>D10+E10-F10</f>
        <v>24.161600000000078</v>
      </c>
      <c r="H10" s="632">
        <v>0</v>
      </c>
      <c r="I10" s="632">
        <v>0</v>
      </c>
      <c r="J10" s="632">
        <v>0</v>
      </c>
      <c r="K10" s="632">
        <v>0</v>
      </c>
      <c r="L10" s="632">
        <v>0</v>
      </c>
    </row>
    <row r="11" spans="1:17" s="238" customFormat="1" ht="14.1" customHeight="1" x14ac:dyDescent="0.2">
      <c r="A11" s="286">
        <v>2</v>
      </c>
      <c r="B11" s="287" t="s">
        <v>801</v>
      </c>
      <c r="C11" s="780">
        <v>123.8506</v>
      </c>
      <c r="D11" s="780">
        <v>33.378</v>
      </c>
      <c r="E11" s="780">
        <v>88.3339</v>
      </c>
      <c r="F11" s="780">
        <v>109.6082</v>
      </c>
      <c r="G11" s="780">
        <f t="shared" ref="G11:G31" si="0">D11+E11-F11</f>
        <v>12.103700000000003</v>
      </c>
      <c r="H11" s="632">
        <v>0</v>
      </c>
      <c r="I11" s="632">
        <v>0</v>
      </c>
      <c r="J11" s="632">
        <v>0</v>
      </c>
      <c r="K11" s="632">
        <v>0</v>
      </c>
      <c r="L11" s="632">
        <v>0</v>
      </c>
    </row>
    <row r="12" spans="1:17" s="238" customFormat="1" ht="14.1" customHeight="1" x14ac:dyDescent="0.2">
      <c r="A12" s="286">
        <v>3</v>
      </c>
      <c r="B12" s="287" t="s">
        <v>802</v>
      </c>
      <c r="C12" s="780">
        <v>441.49309999999997</v>
      </c>
      <c r="D12" s="780">
        <v>24.935199999999998</v>
      </c>
      <c r="E12" s="780">
        <v>292.92720000000003</v>
      </c>
      <c r="F12" s="780">
        <v>317.08440000000002</v>
      </c>
      <c r="G12" s="780">
        <f t="shared" si="0"/>
        <v>0.77800000000002001</v>
      </c>
      <c r="H12" s="632">
        <v>0</v>
      </c>
      <c r="I12" s="632">
        <v>0</v>
      </c>
      <c r="J12" s="632">
        <v>0</v>
      </c>
      <c r="K12" s="632">
        <v>0</v>
      </c>
      <c r="L12" s="632">
        <v>0</v>
      </c>
    </row>
    <row r="13" spans="1:17" s="238" customFormat="1" ht="14.1" customHeight="1" x14ac:dyDescent="0.2">
      <c r="A13" s="286">
        <v>4</v>
      </c>
      <c r="B13" s="287" t="s">
        <v>803</v>
      </c>
      <c r="C13" s="780">
        <v>576.56119999999999</v>
      </c>
      <c r="D13" s="780">
        <v>53.969099999999997</v>
      </c>
      <c r="E13" s="780">
        <v>422.22210000000007</v>
      </c>
      <c r="F13" s="780">
        <v>442.52049</v>
      </c>
      <c r="G13" s="780">
        <f t="shared" si="0"/>
        <v>33.670710000000099</v>
      </c>
      <c r="H13" s="632">
        <v>0</v>
      </c>
      <c r="I13" s="632">
        <v>0</v>
      </c>
      <c r="J13" s="632">
        <v>0</v>
      </c>
      <c r="K13" s="632">
        <v>0</v>
      </c>
      <c r="L13" s="632">
        <v>0</v>
      </c>
    </row>
    <row r="14" spans="1:17" s="238" customFormat="1" ht="14.1" customHeight="1" x14ac:dyDescent="0.2">
      <c r="A14" s="286">
        <v>5</v>
      </c>
      <c r="B14" s="287" t="s">
        <v>804</v>
      </c>
      <c r="C14" s="780">
        <v>346.27279999999996</v>
      </c>
      <c r="D14" s="780">
        <v>63.82</v>
      </c>
      <c r="E14" s="780">
        <v>246.5566</v>
      </c>
      <c r="F14" s="780">
        <v>260.67090000000002</v>
      </c>
      <c r="G14" s="780">
        <f t="shared" si="0"/>
        <v>49.705699999999979</v>
      </c>
      <c r="H14" s="632">
        <v>0</v>
      </c>
      <c r="I14" s="632">
        <v>0</v>
      </c>
      <c r="J14" s="632">
        <v>0</v>
      </c>
      <c r="K14" s="632">
        <v>0</v>
      </c>
      <c r="L14" s="632">
        <v>0</v>
      </c>
    </row>
    <row r="15" spans="1:17" s="238" customFormat="1" ht="14.1" customHeight="1" x14ac:dyDescent="0.2">
      <c r="A15" s="286">
        <v>6</v>
      </c>
      <c r="B15" s="287" t="s">
        <v>805</v>
      </c>
      <c r="C15" s="780">
        <v>431.68770000000001</v>
      </c>
      <c r="D15" s="780">
        <v>246.06880000000001</v>
      </c>
      <c r="E15" s="780">
        <v>258.37</v>
      </c>
      <c r="F15" s="780">
        <v>399.08585000000005</v>
      </c>
      <c r="G15" s="780">
        <f t="shared" si="0"/>
        <v>105.35294999999996</v>
      </c>
      <c r="H15" s="632">
        <v>0</v>
      </c>
      <c r="I15" s="632">
        <v>0</v>
      </c>
      <c r="J15" s="632">
        <v>0</v>
      </c>
      <c r="K15" s="632">
        <v>0</v>
      </c>
      <c r="L15" s="632">
        <v>0</v>
      </c>
    </row>
    <row r="16" spans="1:17" s="238" customFormat="1" ht="14.1" customHeight="1" x14ac:dyDescent="0.2">
      <c r="A16" s="286">
        <v>7</v>
      </c>
      <c r="B16" s="287" t="s">
        <v>806</v>
      </c>
      <c r="C16" s="780">
        <v>313.62690000000003</v>
      </c>
      <c r="D16" s="780">
        <v>156.58750000000001</v>
      </c>
      <c r="E16" s="780">
        <v>178.28</v>
      </c>
      <c r="F16" s="780">
        <v>293.03149999999999</v>
      </c>
      <c r="G16" s="780">
        <f t="shared" si="0"/>
        <v>41.836000000000013</v>
      </c>
      <c r="H16" s="632">
        <v>0</v>
      </c>
      <c r="I16" s="632">
        <v>0</v>
      </c>
      <c r="J16" s="632">
        <v>0</v>
      </c>
      <c r="K16" s="632">
        <v>0</v>
      </c>
      <c r="L16" s="632">
        <v>0</v>
      </c>
    </row>
    <row r="17" spans="1:12" s="238" customFormat="1" ht="14.1" customHeight="1" x14ac:dyDescent="0.2">
      <c r="A17" s="286">
        <v>8</v>
      </c>
      <c r="B17" s="287" t="s">
        <v>807</v>
      </c>
      <c r="C17" s="780">
        <v>210.78300000000002</v>
      </c>
      <c r="D17" s="780">
        <v>84.734300000000005</v>
      </c>
      <c r="E17" s="780">
        <v>131.89000000000001</v>
      </c>
      <c r="F17" s="780">
        <v>228.04509999999999</v>
      </c>
      <c r="G17" s="780">
        <f t="shared" si="0"/>
        <v>-11.420799999999986</v>
      </c>
      <c r="H17" s="632">
        <v>0</v>
      </c>
      <c r="I17" s="632">
        <v>0</v>
      </c>
      <c r="J17" s="632">
        <v>0</v>
      </c>
      <c r="K17" s="632">
        <v>0</v>
      </c>
      <c r="L17" s="632">
        <v>0</v>
      </c>
    </row>
    <row r="18" spans="1:12" s="238" customFormat="1" ht="14.1" customHeight="1" x14ac:dyDescent="0.2">
      <c r="A18" s="286">
        <v>9</v>
      </c>
      <c r="B18" s="287" t="s">
        <v>808</v>
      </c>
      <c r="C18" s="780">
        <v>515.27659999999992</v>
      </c>
      <c r="D18" s="780">
        <v>58.593499999999999</v>
      </c>
      <c r="E18" s="780">
        <v>378.97699999999998</v>
      </c>
      <c r="F18" s="780">
        <v>562.74219999999991</v>
      </c>
      <c r="G18" s="780">
        <f t="shared" si="0"/>
        <v>-125.17169999999993</v>
      </c>
      <c r="H18" s="632">
        <v>0</v>
      </c>
      <c r="I18" s="632">
        <v>0</v>
      </c>
      <c r="J18" s="632">
        <v>0</v>
      </c>
      <c r="K18" s="632">
        <v>0</v>
      </c>
      <c r="L18" s="632">
        <v>0</v>
      </c>
    </row>
    <row r="19" spans="1:12" s="238" customFormat="1" ht="14.1" customHeight="1" x14ac:dyDescent="0.2">
      <c r="A19" s="286">
        <v>10</v>
      </c>
      <c r="B19" s="287" t="s">
        <v>809</v>
      </c>
      <c r="C19" s="780">
        <v>495.95320000000004</v>
      </c>
      <c r="D19" s="780">
        <v>162.91759999999999</v>
      </c>
      <c r="E19" s="780">
        <v>321.95</v>
      </c>
      <c r="F19" s="780">
        <v>460.61500000000001</v>
      </c>
      <c r="G19" s="780">
        <f t="shared" si="0"/>
        <v>24.252599999999973</v>
      </c>
      <c r="H19" s="632">
        <v>0</v>
      </c>
      <c r="I19" s="632">
        <v>0</v>
      </c>
      <c r="J19" s="632">
        <v>0</v>
      </c>
      <c r="K19" s="632">
        <v>0</v>
      </c>
      <c r="L19" s="632">
        <v>0</v>
      </c>
    </row>
    <row r="20" spans="1:12" s="519" customFormat="1" ht="14.1" customHeight="1" x14ac:dyDescent="0.2">
      <c r="A20" s="516">
        <v>11</v>
      </c>
      <c r="B20" s="525" t="s">
        <v>810</v>
      </c>
      <c r="C20" s="780">
        <v>142.37700000000001</v>
      </c>
      <c r="D20" s="780">
        <v>12.7986</v>
      </c>
      <c r="E20" s="780">
        <v>91.53</v>
      </c>
      <c r="F20" s="780">
        <v>116.6742</v>
      </c>
      <c r="G20" s="780">
        <f t="shared" si="0"/>
        <v>-12.345600000000005</v>
      </c>
      <c r="H20" s="778">
        <v>0</v>
      </c>
      <c r="I20" s="778">
        <v>0</v>
      </c>
      <c r="J20" s="778">
        <v>0</v>
      </c>
      <c r="K20" s="778">
        <v>0</v>
      </c>
      <c r="L20" s="778">
        <v>0</v>
      </c>
    </row>
    <row r="21" spans="1:12" s="238" customFormat="1" ht="14.1" customHeight="1" x14ac:dyDescent="0.2">
      <c r="A21" s="286">
        <v>12</v>
      </c>
      <c r="B21" s="287" t="s">
        <v>811</v>
      </c>
      <c r="C21" s="780">
        <v>138.6</v>
      </c>
      <c r="D21" s="780">
        <v>14.140599999999999</v>
      </c>
      <c r="E21" s="780">
        <v>57.26</v>
      </c>
      <c r="F21" s="780">
        <v>63.902900000000002</v>
      </c>
      <c r="G21" s="780">
        <f t="shared" si="0"/>
        <v>7.4976999999999947</v>
      </c>
      <c r="H21" s="632">
        <v>0</v>
      </c>
      <c r="I21" s="632">
        <v>0</v>
      </c>
      <c r="J21" s="632">
        <v>0</v>
      </c>
      <c r="K21" s="632">
        <v>0</v>
      </c>
      <c r="L21" s="632">
        <v>0</v>
      </c>
    </row>
    <row r="22" spans="1:12" s="238" customFormat="1" ht="14.1" customHeight="1" x14ac:dyDescent="0.2">
      <c r="A22" s="286">
        <v>13</v>
      </c>
      <c r="B22" s="287" t="s">
        <v>812</v>
      </c>
      <c r="C22" s="780">
        <v>366.49799999999999</v>
      </c>
      <c r="D22" s="780">
        <v>60.805399999999999</v>
      </c>
      <c r="E22" s="780">
        <v>276.26</v>
      </c>
      <c r="F22" s="780">
        <v>400.4418</v>
      </c>
      <c r="G22" s="780">
        <f t="shared" si="0"/>
        <v>-63.37639999999999</v>
      </c>
      <c r="H22" s="632">
        <v>0</v>
      </c>
      <c r="I22" s="632">
        <v>0</v>
      </c>
      <c r="J22" s="632">
        <v>0</v>
      </c>
      <c r="K22" s="632">
        <v>0</v>
      </c>
      <c r="L22" s="632">
        <v>0</v>
      </c>
    </row>
    <row r="23" spans="1:12" s="238" customFormat="1" ht="14.1" customHeight="1" x14ac:dyDescent="0.2">
      <c r="A23" s="286">
        <v>14</v>
      </c>
      <c r="B23" s="287" t="s">
        <v>813</v>
      </c>
      <c r="C23" s="780">
        <v>323.79599999999999</v>
      </c>
      <c r="D23" s="780">
        <v>23.097000000000001</v>
      </c>
      <c r="E23" s="780">
        <v>190.82</v>
      </c>
      <c r="F23" s="780">
        <v>194.93169999999998</v>
      </c>
      <c r="G23" s="780">
        <f t="shared" si="0"/>
        <v>18.985300000000024</v>
      </c>
      <c r="H23" s="632">
        <v>0</v>
      </c>
      <c r="I23" s="632">
        <v>0</v>
      </c>
      <c r="J23" s="632">
        <v>0</v>
      </c>
      <c r="K23" s="632">
        <v>0</v>
      </c>
      <c r="L23" s="632">
        <v>0</v>
      </c>
    </row>
    <row r="24" spans="1:12" s="238" customFormat="1" ht="14.1" customHeight="1" x14ac:dyDescent="0.2">
      <c r="A24" s="286">
        <v>15</v>
      </c>
      <c r="B24" s="287" t="s">
        <v>814</v>
      </c>
      <c r="C24" s="780">
        <v>246.08500000000001</v>
      </c>
      <c r="D24" s="780">
        <v>25.305199999999999</v>
      </c>
      <c r="E24" s="780">
        <v>100.53</v>
      </c>
      <c r="F24" s="780">
        <v>151.7218</v>
      </c>
      <c r="G24" s="780">
        <f t="shared" si="0"/>
        <v>-25.886600000000001</v>
      </c>
      <c r="H24" s="632">
        <v>0</v>
      </c>
      <c r="I24" s="632">
        <v>0</v>
      </c>
      <c r="J24" s="632">
        <v>0</v>
      </c>
      <c r="K24" s="632">
        <v>0</v>
      </c>
      <c r="L24" s="632">
        <v>0</v>
      </c>
    </row>
    <row r="25" spans="1:12" s="238" customFormat="1" ht="14.1" customHeight="1" x14ac:dyDescent="0.2">
      <c r="A25" s="286">
        <v>16</v>
      </c>
      <c r="B25" s="287" t="s">
        <v>815</v>
      </c>
      <c r="C25" s="780">
        <v>244.69499999999999</v>
      </c>
      <c r="D25" s="780">
        <v>34.036799999999999</v>
      </c>
      <c r="E25" s="780">
        <v>169.29999999999998</v>
      </c>
      <c r="F25" s="780">
        <v>210.26229999999998</v>
      </c>
      <c r="G25" s="780">
        <f t="shared" si="0"/>
        <v>-6.9254999999999995</v>
      </c>
      <c r="H25" s="632">
        <v>0</v>
      </c>
      <c r="I25" s="632">
        <v>0</v>
      </c>
      <c r="J25" s="632">
        <v>0</v>
      </c>
      <c r="K25" s="632">
        <v>0</v>
      </c>
      <c r="L25" s="632">
        <v>0</v>
      </c>
    </row>
    <row r="26" spans="1:12" s="238" customFormat="1" ht="14.1" customHeight="1" x14ac:dyDescent="0.2">
      <c r="A26" s="286">
        <v>17</v>
      </c>
      <c r="B26" s="287" t="s">
        <v>816</v>
      </c>
      <c r="C26" s="780">
        <v>131.37299999999999</v>
      </c>
      <c r="D26" s="780">
        <v>48.188299999999998</v>
      </c>
      <c r="E26" s="780">
        <v>85.300000000000011</v>
      </c>
      <c r="F26" s="780">
        <v>98.12360000000001</v>
      </c>
      <c r="G26" s="780">
        <f t="shared" si="0"/>
        <v>35.364699999999999</v>
      </c>
      <c r="H26" s="632">
        <v>0</v>
      </c>
      <c r="I26" s="632">
        <v>0</v>
      </c>
      <c r="J26" s="632">
        <v>0</v>
      </c>
      <c r="K26" s="632">
        <v>0</v>
      </c>
      <c r="L26" s="632">
        <v>0</v>
      </c>
    </row>
    <row r="27" spans="1:12" s="238" customFormat="1" ht="14.1" customHeight="1" x14ac:dyDescent="0.2">
      <c r="A27" s="286">
        <v>18</v>
      </c>
      <c r="B27" s="287" t="s">
        <v>817</v>
      </c>
      <c r="C27" s="780">
        <v>542.02499999999998</v>
      </c>
      <c r="D27" s="780">
        <v>170.45849999999999</v>
      </c>
      <c r="E27" s="780">
        <v>448.17</v>
      </c>
      <c r="F27" s="780">
        <v>578.31419999999991</v>
      </c>
      <c r="G27" s="780">
        <f t="shared" si="0"/>
        <v>40.314300000000117</v>
      </c>
      <c r="H27" s="632">
        <v>0</v>
      </c>
      <c r="I27" s="632">
        <v>0</v>
      </c>
      <c r="J27" s="632">
        <v>0</v>
      </c>
      <c r="K27" s="632">
        <v>0</v>
      </c>
      <c r="L27" s="632">
        <v>0</v>
      </c>
    </row>
    <row r="28" spans="1:12" s="238" customFormat="1" ht="14.1" customHeight="1" x14ac:dyDescent="0.2">
      <c r="A28" s="286">
        <v>19</v>
      </c>
      <c r="B28" s="287" t="s">
        <v>799</v>
      </c>
      <c r="C28" s="780">
        <v>234.96</v>
      </c>
      <c r="D28" s="780">
        <v>61.216900000000003</v>
      </c>
      <c r="E28" s="780">
        <v>97.039999999999992</v>
      </c>
      <c r="F28" s="780">
        <v>144.8638</v>
      </c>
      <c r="G28" s="780">
        <f t="shared" si="0"/>
        <v>13.393100000000004</v>
      </c>
      <c r="H28" s="632">
        <v>0</v>
      </c>
      <c r="I28" s="632">
        <v>0</v>
      </c>
      <c r="J28" s="632">
        <v>0</v>
      </c>
      <c r="K28" s="632">
        <v>0</v>
      </c>
      <c r="L28" s="632">
        <v>0</v>
      </c>
    </row>
    <row r="29" spans="1:12" s="238" customFormat="1" ht="14.1" customHeight="1" x14ac:dyDescent="0.2">
      <c r="A29" s="286">
        <v>20</v>
      </c>
      <c r="B29" s="287" t="s">
        <v>818</v>
      </c>
      <c r="C29" s="780">
        <v>459.096</v>
      </c>
      <c r="D29" s="780">
        <v>182.81700000000001</v>
      </c>
      <c r="E29" s="780">
        <v>329.99</v>
      </c>
      <c r="F29" s="780">
        <v>384.31760000000003</v>
      </c>
      <c r="G29" s="780">
        <f t="shared" si="0"/>
        <v>128.48939999999999</v>
      </c>
      <c r="H29" s="632">
        <v>0</v>
      </c>
      <c r="I29" s="632">
        <v>0</v>
      </c>
      <c r="J29" s="632">
        <v>0</v>
      </c>
      <c r="K29" s="632">
        <v>0</v>
      </c>
      <c r="L29" s="632">
        <v>0</v>
      </c>
    </row>
    <row r="30" spans="1:12" s="238" customFormat="1" ht="14.1" customHeight="1" x14ac:dyDescent="0.2">
      <c r="A30" s="289">
        <v>21</v>
      </c>
      <c r="B30" s="287" t="s">
        <v>819</v>
      </c>
      <c r="C30" s="780">
        <v>87.284999999999997</v>
      </c>
      <c r="D30" s="780">
        <v>6.4236000000000004</v>
      </c>
      <c r="E30" s="780">
        <v>56.679999999999993</v>
      </c>
      <c r="F30" s="780">
        <v>44.535299999999999</v>
      </c>
      <c r="G30" s="780">
        <f t="shared" si="0"/>
        <v>18.568299999999994</v>
      </c>
      <c r="H30" s="632">
        <v>0</v>
      </c>
      <c r="I30" s="632">
        <v>0</v>
      </c>
      <c r="J30" s="632">
        <v>0</v>
      </c>
      <c r="K30" s="632">
        <v>0</v>
      </c>
      <c r="L30" s="632">
        <v>0</v>
      </c>
    </row>
    <row r="31" spans="1:12" s="238" customFormat="1" ht="14.1" customHeight="1" x14ac:dyDescent="0.2">
      <c r="A31" s="289">
        <v>22</v>
      </c>
      <c r="B31" s="287" t="s">
        <v>820</v>
      </c>
      <c r="C31" s="780">
        <v>228.642</v>
      </c>
      <c r="D31" s="780">
        <v>18.000299999999999</v>
      </c>
      <c r="E31" s="780">
        <v>152.38999999999999</v>
      </c>
      <c r="F31" s="780">
        <v>89.61</v>
      </c>
      <c r="G31" s="780">
        <f t="shared" si="0"/>
        <v>80.780299999999997</v>
      </c>
      <c r="H31" s="632">
        <v>0</v>
      </c>
      <c r="I31" s="632">
        <v>0</v>
      </c>
      <c r="J31" s="632">
        <v>0</v>
      </c>
      <c r="K31" s="632">
        <v>0</v>
      </c>
      <c r="L31" s="632">
        <v>0</v>
      </c>
    </row>
    <row r="32" spans="1:12" s="238" customFormat="1" ht="14.1" customHeight="1" x14ac:dyDescent="0.2">
      <c r="A32" s="906" t="s">
        <v>821</v>
      </c>
      <c r="B32" s="906"/>
      <c r="C32" s="781">
        <f>SUM(C10:C31)</f>
        <v>7069.4739999999983</v>
      </c>
      <c r="D32" s="781">
        <f t="shared" ref="D32:L32" si="1">SUM(D10:D31)</f>
        <v>1654.3598</v>
      </c>
      <c r="E32" s="781">
        <f t="shared" si="1"/>
        <v>4685.9716000000017</v>
      </c>
      <c r="F32" s="781">
        <f t="shared" si="1"/>
        <v>5950.2036399999997</v>
      </c>
      <c r="G32" s="781">
        <f t="shared" si="1"/>
        <v>390.12776000000042</v>
      </c>
      <c r="H32" s="782">
        <f t="shared" si="1"/>
        <v>0</v>
      </c>
      <c r="I32" s="782">
        <f t="shared" si="1"/>
        <v>0</v>
      </c>
      <c r="J32" s="782">
        <f t="shared" si="1"/>
        <v>0</v>
      </c>
      <c r="K32" s="782">
        <f t="shared" si="1"/>
        <v>0</v>
      </c>
      <c r="L32" s="782">
        <f t="shared" si="1"/>
        <v>0</v>
      </c>
    </row>
    <row r="33" spans="1:13" s="238" customFormat="1" ht="15" customHeight="1" x14ac:dyDescent="0.2">
      <c r="A33" s="498" t="s">
        <v>728</v>
      </c>
      <c r="B33" s="494"/>
      <c r="C33" s="494"/>
      <c r="D33" s="494"/>
      <c r="E33" s="494"/>
      <c r="F33" s="494"/>
      <c r="G33" s="494"/>
      <c r="H33" s="501"/>
      <c r="I33" s="501"/>
      <c r="J33" s="501"/>
      <c r="K33" s="501"/>
      <c r="L33" s="501"/>
    </row>
    <row r="34" spans="1:13" s="238" customFormat="1" ht="15.75" customHeight="1" x14ac:dyDescent="0.2">
      <c r="A34" s="317"/>
      <c r="B34" s="317"/>
      <c r="C34" s="317"/>
      <c r="D34" s="317"/>
      <c r="E34" s="317"/>
      <c r="F34" s="317"/>
      <c r="G34" s="317"/>
      <c r="H34" s="496"/>
      <c r="I34" s="496"/>
      <c r="J34" s="496"/>
      <c r="K34" s="496"/>
      <c r="L34" s="496"/>
    </row>
    <row r="35" spans="1:13" s="238" customFormat="1" ht="14.25" customHeight="1" x14ac:dyDescent="0.2">
      <c r="A35" s="502"/>
      <c r="B35" s="502"/>
      <c r="C35" s="502"/>
      <c r="D35" s="502"/>
      <c r="E35" s="502"/>
      <c r="F35" s="502"/>
      <c r="G35" s="502"/>
      <c r="H35" s="503"/>
      <c r="I35" s="904" t="s">
        <v>10</v>
      </c>
      <c r="J35" s="904"/>
      <c r="K35" s="904"/>
      <c r="L35" s="904"/>
    </row>
    <row r="36" spans="1:13" s="238" customFormat="1" ht="12" x14ac:dyDescent="0.2">
      <c r="A36" s="502"/>
      <c r="B36" s="502"/>
      <c r="C36" s="502"/>
      <c r="D36" s="502"/>
      <c r="E36" s="502"/>
      <c r="F36" s="502"/>
      <c r="G36" s="502"/>
      <c r="H36" s="503"/>
      <c r="I36" s="904" t="s">
        <v>797</v>
      </c>
      <c r="J36" s="904"/>
      <c r="K36" s="904"/>
      <c r="L36" s="904"/>
    </row>
    <row r="37" spans="1:13" s="238" customFormat="1" ht="12" x14ac:dyDescent="0.2">
      <c r="A37" s="502"/>
      <c r="B37" s="502"/>
      <c r="C37" s="502"/>
      <c r="D37" s="502"/>
      <c r="E37" s="502"/>
      <c r="F37" s="502"/>
      <c r="G37" s="502"/>
      <c r="H37" s="503"/>
      <c r="I37" s="904" t="s">
        <v>798</v>
      </c>
      <c r="J37" s="904"/>
      <c r="K37" s="904"/>
      <c r="L37" s="904"/>
    </row>
    <row r="38" spans="1:13" s="238" customFormat="1" ht="12" x14ac:dyDescent="0.2">
      <c r="A38" s="317" t="s">
        <v>17</v>
      </c>
      <c r="B38" s="317"/>
      <c r="C38" s="317"/>
      <c r="D38" s="317"/>
      <c r="E38" s="317"/>
      <c r="F38" s="317"/>
      <c r="H38" s="499"/>
      <c r="I38" s="905" t="s">
        <v>77</v>
      </c>
      <c r="J38" s="905"/>
      <c r="K38" s="905"/>
      <c r="L38" s="905"/>
      <c r="M38" s="470"/>
    </row>
    <row r="39" spans="1:13" x14ac:dyDescent="0.2">
      <c r="A39" s="933"/>
      <c r="B39" s="933"/>
      <c r="C39" s="933"/>
      <c r="D39" s="933"/>
      <c r="E39" s="933"/>
      <c r="F39" s="933"/>
      <c r="G39" s="933"/>
      <c r="H39" s="933"/>
      <c r="I39" s="933"/>
      <c r="J39" s="933"/>
      <c r="K39" s="933"/>
      <c r="L39" s="933"/>
    </row>
  </sheetData>
  <mergeCells count="17">
    <mergeCell ref="I6:L6"/>
    <mergeCell ref="A6:D6"/>
    <mergeCell ref="A39:L39"/>
    <mergeCell ref="A7:A8"/>
    <mergeCell ref="B7:B8"/>
    <mergeCell ref="C7:G7"/>
    <mergeCell ref="H7:L7"/>
    <mergeCell ref="I35:L35"/>
    <mergeCell ref="I36:L36"/>
    <mergeCell ref="I37:L37"/>
    <mergeCell ref="I38:L38"/>
    <mergeCell ref="A32:B32"/>
    <mergeCell ref="F5:L5"/>
    <mergeCell ref="L1:N1"/>
    <mergeCell ref="A2:L2"/>
    <mergeCell ref="A3:L3"/>
    <mergeCell ref="A4:L4"/>
  </mergeCells>
  <phoneticPr fontId="0" type="noConversion"/>
  <printOptions horizontalCentered="1"/>
  <pageMargins left="0.39370078740157483" right="0.39370078740157483" top="0.19685039370078741" bottom="0.19685039370078741" header="0.31496062992125984" footer="0.31496062992125984"/>
  <pageSetup paperSize="9" orientation="landscape" r:id="rId1"/>
  <rowBreaks count="1" manualBreakCount="1">
    <brk id="3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view="pageBreakPreview" topLeftCell="A13" zoomScaleSheetLayoutView="100" workbookViewId="0">
      <selection activeCell="H36" sqref="H36"/>
    </sheetView>
  </sheetViews>
  <sheetFormatPr defaultColWidth="9.140625" defaultRowHeight="12.75" x14ac:dyDescent="0.2"/>
  <cols>
    <col min="1" max="1" width="4" style="36" customWidth="1"/>
    <col min="2" max="2" width="9.5703125" style="36" customWidth="1"/>
    <col min="3" max="3" width="12.28515625" style="272" customWidth="1"/>
    <col min="4" max="4" width="10.42578125" style="272" customWidth="1"/>
    <col min="5" max="5" width="14.42578125" style="272" customWidth="1"/>
    <col min="6" max="6" width="11" style="272" customWidth="1"/>
    <col min="7" max="7" width="10.42578125" style="272" customWidth="1"/>
    <col min="8" max="8" width="12" style="272" customWidth="1"/>
    <col min="9" max="9" width="11.42578125" style="272" customWidth="1"/>
    <col min="10" max="10" width="12.42578125" style="273" customWidth="1"/>
    <col min="11" max="11" width="12" style="272" customWidth="1"/>
    <col min="12" max="12" width="10.140625" style="272" customWidth="1"/>
    <col min="13" max="13" width="11.85546875" style="272" customWidth="1"/>
    <col min="14" max="16384" width="9.140625" style="36"/>
  </cols>
  <sheetData>
    <row r="1" spans="1:13" x14ac:dyDescent="0.2">
      <c r="K1" s="936" t="s">
        <v>202</v>
      </c>
      <c r="L1" s="936"/>
      <c r="M1" s="936"/>
    </row>
    <row r="2" spans="1:13" ht="15.75" x14ac:dyDescent="0.25">
      <c r="B2" s="995" t="s">
        <v>0</v>
      </c>
      <c r="C2" s="995"/>
      <c r="D2" s="995"/>
      <c r="E2" s="995"/>
      <c r="F2" s="995"/>
      <c r="G2" s="995"/>
      <c r="H2" s="995"/>
      <c r="I2" s="995"/>
      <c r="J2" s="995"/>
      <c r="K2" s="995"/>
    </row>
    <row r="3" spans="1:13" ht="20.25" x14ac:dyDescent="0.3">
      <c r="B3" s="996" t="s">
        <v>631</v>
      </c>
      <c r="C3" s="996"/>
      <c r="D3" s="996"/>
      <c r="E3" s="996"/>
      <c r="F3" s="996"/>
      <c r="G3" s="996"/>
      <c r="H3" s="996"/>
      <c r="I3" s="996"/>
      <c r="J3" s="996"/>
      <c r="K3" s="996"/>
    </row>
    <row r="4" spans="1:13" ht="15.75" x14ac:dyDescent="0.25">
      <c r="A4" s="1004" t="s">
        <v>649</v>
      </c>
      <c r="B4" s="1004"/>
      <c r="C4" s="1004"/>
      <c r="D4" s="1004"/>
      <c r="E4" s="1004"/>
      <c r="F4" s="1004"/>
      <c r="G4" s="1004"/>
      <c r="H4" s="1004"/>
      <c r="I4" s="1004"/>
      <c r="J4" s="1004"/>
      <c r="K4" s="1004"/>
      <c r="L4" s="1004"/>
      <c r="M4" s="1004"/>
    </row>
    <row r="5" spans="1:13" ht="9" customHeight="1" x14ac:dyDescent="0.25">
      <c r="B5" s="37"/>
      <c r="C5" s="269"/>
      <c r="D5" s="269"/>
      <c r="E5" s="269"/>
      <c r="F5" s="269"/>
      <c r="G5" s="269"/>
      <c r="H5" s="269"/>
    </row>
    <row r="6" spans="1:13" s="275" customFormat="1" ht="12" x14ac:dyDescent="0.2">
      <c r="A6" s="1002" t="s">
        <v>835</v>
      </c>
      <c r="B6" s="1002"/>
      <c r="C6" s="1002"/>
      <c r="D6" s="1002"/>
      <c r="E6" s="536"/>
      <c r="F6" s="536"/>
      <c r="G6" s="537"/>
      <c r="H6" s="1001" t="s">
        <v>181</v>
      </c>
      <c r="I6" s="1001"/>
      <c r="J6" s="538"/>
      <c r="K6" s="1003" t="s">
        <v>918</v>
      </c>
      <c r="L6" s="1003"/>
      <c r="M6" s="1003"/>
    </row>
    <row r="7" spans="1:13" s="275" customFormat="1" ht="12" x14ac:dyDescent="0.2">
      <c r="A7" s="1006" t="s">
        <v>68</v>
      </c>
      <c r="B7" s="1005" t="s">
        <v>1</v>
      </c>
      <c r="C7" s="997" t="s">
        <v>650</v>
      </c>
      <c r="D7" s="997" t="s">
        <v>648</v>
      </c>
      <c r="E7" s="997" t="s">
        <v>214</v>
      </c>
      <c r="F7" s="997" t="s">
        <v>213</v>
      </c>
      <c r="G7" s="997"/>
      <c r="H7" s="997" t="s">
        <v>178</v>
      </c>
      <c r="I7" s="997"/>
      <c r="J7" s="998" t="s">
        <v>422</v>
      </c>
      <c r="K7" s="997" t="s">
        <v>180</v>
      </c>
      <c r="L7" s="997" t="s">
        <v>399</v>
      </c>
      <c r="M7" s="997" t="s">
        <v>234</v>
      </c>
    </row>
    <row r="8" spans="1:13" s="275" customFormat="1" ht="12" x14ac:dyDescent="0.2">
      <c r="A8" s="1007"/>
      <c r="B8" s="1005"/>
      <c r="C8" s="997"/>
      <c r="D8" s="997"/>
      <c r="E8" s="997"/>
      <c r="F8" s="997"/>
      <c r="G8" s="997"/>
      <c r="H8" s="997"/>
      <c r="I8" s="997"/>
      <c r="J8" s="999"/>
      <c r="K8" s="997"/>
      <c r="L8" s="997"/>
      <c r="M8" s="997"/>
    </row>
    <row r="9" spans="1:13" s="275" customFormat="1" ht="27" customHeight="1" x14ac:dyDescent="0.2">
      <c r="A9" s="1008"/>
      <c r="B9" s="1005"/>
      <c r="C9" s="997"/>
      <c r="D9" s="997"/>
      <c r="E9" s="997"/>
      <c r="F9" s="453" t="s">
        <v>179</v>
      </c>
      <c r="G9" s="453" t="s">
        <v>235</v>
      </c>
      <c r="H9" s="453" t="s">
        <v>179</v>
      </c>
      <c r="I9" s="453" t="s">
        <v>235</v>
      </c>
      <c r="J9" s="1000"/>
      <c r="K9" s="997"/>
      <c r="L9" s="997"/>
      <c r="M9" s="997"/>
    </row>
    <row r="10" spans="1:13" s="275" customFormat="1" ht="14.1" customHeight="1" x14ac:dyDescent="0.2">
      <c r="A10" s="276">
        <v>1</v>
      </c>
      <c r="B10" s="276">
        <v>2</v>
      </c>
      <c r="C10" s="276">
        <v>3</v>
      </c>
      <c r="D10" s="276">
        <v>4</v>
      </c>
      <c r="E10" s="276">
        <v>5</v>
      </c>
      <c r="F10" s="276">
        <v>6</v>
      </c>
      <c r="G10" s="276">
        <v>7</v>
      </c>
      <c r="H10" s="276">
        <v>8</v>
      </c>
      <c r="I10" s="276">
        <v>9</v>
      </c>
      <c r="J10" s="276">
        <v>10</v>
      </c>
      <c r="K10" s="276">
        <v>11</v>
      </c>
      <c r="L10" s="276">
        <v>12</v>
      </c>
      <c r="M10" s="276">
        <v>13</v>
      </c>
    </row>
    <row r="11" spans="1:13" s="275" customFormat="1" ht="14.1" customHeight="1" x14ac:dyDescent="0.2">
      <c r="A11" s="286">
        <v>1</v>
      </c>
      <c r="B11" s="287" t="s">
        <v>800</v>
      </c>
      <c r="C11" s="540">
        <v>28.495337999999997</v>
      </c>
      <c r="D11" s="540">
        <v>2.4900000000000002</v>
      </c>
      <c r="E11" s="540">
        <v>22.339999999999996</v>
      </c>
      <c r="F11" s="540">
        <v>1379.17</v>
      </c>
      <c r="G11" s="540">
        <v>41.375100000000003</v>
      </c>
      <c r="H11" s="540">
        <v>1160.9970000000001</v>
      </c>
      <c r="I11" s="540">
        <v>34.829929999999997</v>
      </c>
      <c r="J11" s="540">
        <f>G11-I11</f>
        <v>6.5451700000000059</v>
      </c>
      <c r="K11" s="540">
        <f t="shared" ref="K11:K20" si="0">D11+E11-I11</f>
        <v>-9.9999299999999991</v>
      </c>
      <c r="L11" s="540">
        <v>21.78</v>
      </c>
      <c r="M11" s="540">
        <v>15.24</v>
      </c>
    </row>
    <row r="12" spans="1:13" s="275" customFormat="1" ht="14.1" customHeight="1" x14ac:dyDescent="0.2">
      <c r="A12" s="286">
        <v>2</v>
      </c>
      <c r="B12" s="287" t="s">
        <v>801</v>
      </c>
      <c r="C12" s="540">
        <v>7.7985479999999994</v>
      </c>
      <c r="D12" s="540">
        <v>0.65</v>
      </c>
      <c r="E12" s="540">
        <v>5.13</v>
      </c>
      <c r="F12" s="540">
        <v>175.61</v>
      </c>
      <c r="G12" s="540">
        <v>5.2683</v>
      </c>
      <c r="H12" s="540">
        <v>238.05</v>
      </c>
      <c r="I12" s="540">
        <v>7.1415000000000006</v>
      </c>
      <c r="J12" s="540">
        <f t="shared" ref="J12:J32" si="1">G12-I12</f>
        <v>-1.8732000000000006</v>
      </c>
      <c r="K12" s="540">
        <f t="shared" si="0"/>
        <v>-1.3615000000000004</v>
      </c>
      <c r="L12" s="540">
        <v>5.6</v>
      </c>
      <c r="M12" s="540">
        <v>3.33</v>
      </c>
    </row>
    <row r="13" spans="1:13" s="275" customFormat="1" ht="14.1" customHeight="1" x14ac:dyDescent="0.2">
      <c r="A13" s="286">
        <v>3</v>
      </c>
      <c r="B13" s="287" t="s">
        <v>802</v>
      </c>
      <c r="C13" s="540">
        <v>27.057065999999999</v>
      </c>
      <c r="D13" s="540">
        <v>2.98</v>
      </c>
      <c r="E13" s="540">
        <v>20.83314</v>
      </c>
      <c r="F13" s="540">
        <v>588.72</v>
      </c>
      <c r="G13" s="540">
        <v>17.6616</v>
      </c>
      <c r="H13" s="540">
        <v>720.09770000000003</v>
      </c>
      <c r="I13" s="540">
        <v>21.602899999999998</v>
      </c>
      <c r="J13" s="540">
        <f t="shared" si="1"/>
        <v>-3.9412999999999982</v>
      </c>
      <c r="K13" s="540">
        <f t="shared" si="0"/>
        <v>2.2102400000000024</v>
      </c>
      <c r="L13" s="540">
        <v>3.9413399999999998</v>
      </c>
      <c r="M13" s="540">
        <v>3.9413399999999998</v>
      </c>
    </row>
    <row r="14" spans="1:13" s="275" customFormat="1" ht="14.1" customHeight="1" x14ac:dyDescent="0.2">
      <c r="A14" s="286">
        <v>4</v>
      </c>
      <c r="B14" s="287" t="s">
        <v>803</v>
      </c>
      <c r="C14" s="540">
        <v>34.334997000000001</v>
      </c>
      <c r="D14" s="540">
        <v>4.8600000000000003</v>
      </c>
      <c r="E14" s="540">
        <v>35.370000000000005</v>
      </c>
      <c r="F14" s="540">
        <v>982.57400000000007</v>
      </c>
      <c r="G14" s="540">
        <v>29.477220000000003</v>
      </c>
      <c r="H14" s="540">
        <v>1081.36787</v>
      </c>
      <c r="I14" s="540">
        <v>32.441028000000003</v>
      </c>
      <c r="J14" s="540">
        <f t="shared" si="1"/>
        <v>-2.9638080000000002</v>
      </c>
      <c r="K14" s="540">
        <f t="shared" si="0"/>
        <v>7.7889720000000011</v>
      </c>
      <c r="L14" s="540">
        <v>1.27</v>
      </c>
      <c r="M14" s="540">
        <v>1.27</v>
      </c>
    </row>
    <row r="15" spans="1:13" s="275" customFormat="1" ht="14.1" customHeight="1" x14ac:dyDescent="0.2">
      <c r="A15" s="286">
        <v>5</v>
      </c>
      <c r="B15" s="287" t="s">
        <v>804</v>
      </c>
      <c r="C15" s="540">
        <v>24.987818999999998</v>
      </c>
      <c r="D15" s="540">
        <v>3.47</v>
      </c>
      <c r="E15" s="540">
        <v>21.1</v>
      </c>
      <c r="F15" s="540">
        <v>521.74</v>
      </c>
      <c r="G15" s="540">
        <v>15.652200000000001</v>
      </c>
      <c r="H15" s="540">
        <v>926.16319999999996</v>
      </c>
      <c r="I15" s="540">
        <v>27.784898999999999</v>
      </c>
      <c r="J15" s="540">
        <f t="shared" si="1"/>
        <v>-12.132698999999999</v>
      </c>
      <c r="K15" s="540">
        <f t="shared" si="0"/>
        <v>-3.2148989999999991</v>
      </c>
      <c r="L15" s="540">
        <v>12.4292</v>
      </c>
      <c r="M15" s="540">
        <v>12.1327</v>
      </c>
    </row>
    <row r="16" spans="1:13" s="275" customFormat="1" ht="14.1" customHeight="1" x14ac:dyDescent="0.2">
      <c r="A16" s="286">
        <v>6</v>
      </c>
      <c r="B16" s="287" t="s">
        <v>805</v>
      </c>
      <c r="C16" s="540">
        <v>29.632359000000001</v>
      </c>
      <c r="D16" s="540">
        <v>4.2</v>
      </c>
      <c r="E16" s="540">
        <v>22.530000000000005</v>
      </c>
      <c r="F16" s="540">
        <v>889.42000000000007</v>
      </c>
      <c r="G16" s="540">
        <v>26.682600000000001</v>
      </c>
      <c r="H16" s="540">
        <v>889.64599999999996</v>
      </c>
      <c r="I16" s="540">
        <v>26.68938</v>
      </c>
      <c r="J16" s="540">
        <f t="shared" si="1"/>
        <v>-6.7799999999991201E-3</v>
      </c>
      <c r="K16" s="540">
        <f t="shared" si="0"/>
        <v>4.0620000000004097E-2</v>
      </c>
      <c r="L16" s="540">
        <v>8.4461999999999993</v>
      </c>
      <c r="M16" s="540">
        <v>8.4461999999999993</v>
      </c>
    </row>
    <row r="17" spans="1:13" s="275" customFormat="1" ht="14.1" customHeight="1" x14ac:dyDescent="0.2">
      <c r="A17" s="286">
        <v>7</v>
      </c>
      <c r="B17" s="287" t="s">
        <v>806</v>
      </c>
      <c r="C17" s="540">
        <v>23.362161</v>
      </c>
      <c r="D17" s="540">
        <v>4.95</v>
      </c>
      <c r="E17" s="540">
        <v>23.09</v>
      </c>
      <c r="F17" s="540">
        <v>593.46899999999994</v>
      </c>
      <c r="G17" s="540">
        <v>17.804040000000001</v>
      </c>
      <c r="H17" s="540">
        <v>593.46899999999994</v>
      </c>
      <c r="I17" s="540">
        <v>17.804040000000001</v>
      </c>
      <c r="J17" s="540">
        <f t="shared" si="1"/>
        <v>0</v>
      </c>
      <c r="K17" s="540">
        <f t="shared" si="0"/>
        <v>10.235959999999999</v>
      </c>
      <c r="L17" s="540">
        <v>5.5460000000000003</v>
      </c>
      <c r="M17" s="540">
        <v>5.5460000000000003</v>
      </c>
    </row>
    <row r="18" spans="1:13" s="275" customFormat="1" ht="14.1" customHeight="1" x14ac:dyDescent="0.2">
      <c r="A18" s="286">
        <v>8</v>
      </c>
      <c r="B18" s="287" t="s">
        <v>807</v>
      </c>
      <c r="C18" s="540">
        <v>15.193295999999998</v>
      </c>
      <c r="D18" s="540">
        <v>2.82</v>
      </c>
      <c r="E18" s="540">
        <v>4.1099999999999994</v>
      </c>
      <c r="F18" s="540">
        <v>212.45999999999998</v>
      </c>
      <c r="G18" s="540">
        <v>6.3737999999999992</v>
      </c>
      <c r="H18" s="540">
        <v>131.78</v>
      </c>
      <c r="I18" s="540">
        <v>3.9534000000000002</v>
      </c>
      <c r="J18" s="540">
        <f t="shared" si="1"/>
        <v>2.420399999999999</v>
      </c>
      <c r="K18" s="540">
        <f t="shared" si="0"/>
        <v>2.9765999999999995</v>
      </c>
      <c r="L18" s="540">
        <v>0</v>
      </c>
      <c r="M18" s="540">
        <v>0</v>
      </c>
    </row>
    <row r="19" spans="1:13" s="275" customFormat="1" ht="14.1" customHeight="1" x14ac:dyDescent="0.2">
      <c r="A19" s="286">
        <v>9</v>
      </c>
      <c r="B19" s="287" t="s">
        <v>808</v>
      </c>
      <c r="C19" s="540">
        <v>38.826065999999997</v>
      </c>
      <c r="D19" s="540">
        <v>4.25</v>
      </c>
      <c r="E19" s="540">
        <v>24.489999999999995</v>
      </c>
      <c r="F19" s="540">
        <v>1247.6669999999999</v>
      </c>
      <c r="G19" s="540">
        <v>37.430050000000001</v>
      </c>
      <c r="H19" s="540">
        <v>1247.6532999999999</v>
      </c>
      <c r="I19" s="540">
        <v>37.429599000000003</v>
      </c>
      <c r="J19" s="540">
        <f t="shared" si="1"/>
        <v>4.5099999999820284E-4</v>
      </c>
      <c r="K19" s="540">
        <f t="shared" si="0"/>
        <v>-8.6895990000000083</v>
      </c>
      <c r="L19" s="540">
        <v>23.77</v>
      </c>
      <c r="M19" s="540">
        <v>13.84094</v>
      </c>
    </row>
    <row r="20" spans="1:13" s="275" customFormat="1" ht="14.1" customHeight="1" x14ac:dyDescent="0.2">
      <c r="A20" s="286">
        <v>10</v>
      </c>
      <c r="B20" s="287" t="s">
        <v>809</v>
      </c>
      <c r="C20" s="540">
        <v>34.212629999999997</v>
      </c>
      <c r="D20" s="540">
        <v>4.71</v>
      </c>
      <c r="E20" s="540">
        <v>21.912972103936738</v>
      </c>
      <c r="F20" s="540">
        <v>798.90999999999985</v>
      </c>
      <c r="G20" s="540">
        <v>23.967300000000002</v>
      </c>
      <c r="H20" s="540">
        <v>944.96999999999991</v>
      </c>
      <c r="I20" s="540">
        <v>28.3491</v>
      </c>
      <c r="J20" s="540">
        <f t="shared" si="1"/>
        <v>-4.3817999999999984</v>
      </c>
      <c r="K20" s="540">
        <f t="shared" si="0"/>
        <v>-1.7261278960632609</v>
      </c>
      <c r="L20" s="540">
        <v>30.32</v>
      </c>
      <c r="M20" s="540">
        <v>28.35</v>
      </c>
    </row>
    <row r="21" spans="1:13" s="275" customFormat="1" ht="14.1" customHeight="1" x14ac:dyDescent="0.2">
      <c r="A21" s="286">
        <v>11</v>
      </c>
      <c r="B21" s="287" t="s">
        <v>810</v>
      </c>
      <c r="C21" s="540">
        <v>9.2338500000000003</v>
      </c>
      <c r="D21" s="540">
        <v>0.43</v>
      </c>
      <c r="E21" s="540">
        <v>5.71</v>
      </c>
      <c r="F21" s="540">
        <v>199.64</v>
      </c>
      <c r="G21" s="540">
        <v>5.99</v>
      </c>
      <c r="H21" s="540">
        <v>199.64</v>
      </c>
      <c r="I21" s="540">
        <v>6</v>
      </c>
      <c r="J21" s="540">
        <f t="shared" si="1"/>
        <v>-9.9999999999997868E-3</v>
      </c>
      <c r="K21" s="540">
        <f>D21+E21-I21</f>
        <v>0.13999999999999968</v>
      </c>
      <c r="L21" s="540">
        <v>0</v>
      </c>
      <c r="M21" s="540">
        <v>0</v>
      </c>
    </row>
    <row r="22" spans="1:13" s="275" customFormat="1" ht="14.1" customHeight="1" x14ac:dyDescent="0.2">
      <c r="A22" s="286">
        <v>12</v>
      </c>
      <c r="B22" s="287" t="s">
        <v>811</v>
      </c>
      <c r="C22" s="540">
        <v>9.4775999999999989</v>
      </c>
      <c r="D22" s="540">
        <v>0.44</v>
      </c>
      <c r="E22" s="540">
        <v>6.09</v>
      </c>
      <c r="F22" s="540">
        <v>135.66</v>
      </c>
      <c r="G22" s="540">
        <v>4.07</v>
      </c>
      <c r="H22" s="540">
        <v>135.58339999999998</v>
      </c>
      <c r="I22" s="540">
        <v>4.07</v>
      </c>
      <c r="J22" s="540">
        <f t="shared" si="1"/>
        <v>0</v>
      </c>
      <c r="K22" s="540">
        <f t="shared" ref="K22:K32" si="2">D22+E22-I22</f>
        <v>2.46</v>
      </c>
      <c r="L22" s="540">
        <v>0</v>
      </c>
      <c r="M22" s="540">
        <v>0</v>
      </c>
    </row>
    <row r="23" spans="1:13" s="275" customFormat="1" ht="14.1" customHeight="1" x14ac:dyDescent="0.2">
      <c r="A23" s="286">
        <v>13</v>
      </c>
      <c r="B23" s="287" t="s">
        <v>812</v>
      </c>
      <c r="C23" s="540">
        <v>25.881900000000002</v>
      </c>
      <c r="D23" s="540">
        <v>1.21</v>
      </c>
      <c r="E23" s="540">
        <v>17.72</v>
      </c>
      <c r="F23" s="540">
        <v>683.79</v>
      </c>
      <c r="G23" s="540">
        <v>20.51</v>
      </c>
      <c r="H23" s="540">
        <v>683.7</v>
      </c>
      <c r="I23" s="540">
        <v>20.51</v>
      </c>
      <c r="J23" s="540">
        <f t="shared" si="1"/>
        <v>0</v>
      </c>
      <c r="K23" s="540">
        <f t="shared" si="2"/>
        <v>-1.5800000000000018</v>
      </c>
      <c r="L23" s="540">
        <v>0</v>
      </c>
      <c r="M23" s="540">
        <v>0</v>
      </c>
    </row>
    <row r="24" spans="1:13" s="275" customFormat="1" ht="14.1" customHeight="1" x14ac:dyDescent="0.2">
      <c r="A24" s="286">
        <v>14</v>
      </c>
      <c r="B24" s="287" t="s">
        <v>813</v>
      </c>
      <c r="C24" s="540">
        <v>27.805799999999998</v>
      </c>
      <c r="D24" s="540">
        <v>1.34</v>
      </c>
      <c r="E24" s="540">
        <v>17.57</v>
      </c>
      <c r="F24" s="540">
        <v>513.54</v>
      </c>
      <c r="G24" s="540">
        <v>15.41</v>
      </c>
      <c r="H24" s="540">
        <v>513.55340000000001</v>
      </c>
      <c r="I24" s="540">
        <v>15.399999999999999</v>
      </c>
      <c r="J24" s="540">
        <f t="shared" si="1"/>
        <v>1.0000000000001563E-2</v>
      </c>
      <c r="K24" s="540">
        <f t="shared" si="2"/>
        <v>3.5100000000000016</v>
      </c>
      <c r="L24" s="540">
        <v>0</v>
      </c>
      <c r="M24" s="540">
        <v>0</v>
      </c>
    </row>
    <row r="25" spans="1:13" s="275" customFormat="1" ht="14.1" customHeight="1" x14ac:dyDescent="0.2">
      <c r="A25" s="286">
        <v>15</v>
      </c>
      <c r="B25" s="287" t="s">
        <v>814</v>
      </c>
      <c r="C25" s="540">
        <v>17.198249999999998</v>
      </c>
      <c r="D25" s="540">
        <v>0.66</v>
      </c>
      <c r="E25" s="540">
        <v>8.94</v>
      </c>
      <c r="F25" s="540">
        <v>227.77</v>
      </c>
      <c r="G25" s="540">
        <v>6.83</v>
      </c>
      <c r="H25" s="540">
        <v>228.11669999999998</v>
      </c>
      <c r="I25" s="540">
        <v>6.84</v>
      </c>
      <c r="J25" s="540">
        <f t="shared" si="1"/>
        <v>-9.9999999999997868E-3</v>
      </c>
      <c r="K25" s="540">
        <f t="shared" si="2"/>
        <v>2.76</v>
      </c>
      <c r="L25" s="540">
        <v>0</v>
      </c>
      <c r="M25" s="540">
        <v>0</v>
      </c>
    </row>
    <row r="26" spans="1:13" s="275" customFormat="1" ht="14.1" customHeight="1" x14ac:dyDescent="0.2">
      <c r="A26" s="286">
        <v>16</v>
      </c>
      <c r="B26" s="287" t="s">
        <v>815</v>
      </c>
      <c r="C26" s="540">
        <v>14.564549999999999</v>
      </c>
      <c r="D26" s="540">
        <v>0.66</v>
      </c>
      <c r="E26" s="540">
        <v>9.68</v>
      </c>
      <c r="F26" s="540">
        <v>420.14600000000002</v>
      </c>
      <c r="G26" s="540">
        <v>12.61</v>
      </c>
      <c r="H26" s="540">
        <v>419.82679999999999</v>
      </c>
      <c r="I26" s="540">
        <v>12.6</v>
      </c>
      <c r="J26" s="540">
        <f t="shared" si="1"/>
        <v>9.9999999999997868E-3</v>
      </c>
      <c r="K26" s="540">
        <f t="shared" si="2"/>
        <v>-2.2599999999999998</v>
      </c>
      <c r="L26" s="540">
        <v>0</v>
      </c>
      <c r="M26" s="540">
        <v>0</v>
      </c>
    </row>
    <row r="27" spans="1:13" s="275" customFormat="1" ht="14.1" customHeight="1" x14ac:dyDescent="0.2">
      <c r="A27" s="286">
        <v>17</v>
      </c>
      <c r="B27" s="287" t="s">
        <v>816</v>
      </c>
      <c r="C27" s="540">
        <v>9.3017099999999999</v>
      </c>
      <c r="D27" s="540">
        <v>0.44</v>
      </c>
      <c r="E27" s="540">
        <v>5.82</v>
      </c>
      <c r="F27" s="540">
        <v>200.19</v>
      </c>
      <c r="G27" s="540">
        <v>5.99</v>
      </c>
      <c r="H27" s="540">
        <v>200.14</v>
      </c>
      <c r="I27" s="540">
        <v>6.01</v>
      </c>
      <c r="J27" s="540">
        <f t="shared" si="1"/>
        <v>-1.9999999999999574E-2</v>
      </c>
      <c r="K27" s="540">
        <f t="shared" si="2"/>
        <v>0.25000000000000089</v>
      </c>
      <c r="L27" s="540">
        <v>0</v>
      </c>
      <c r="M27" s="540">
        <v>0</v>
      </c>
    </row>
    <row r="28" spans="1:13" s="275" customFormat="1" ht="14.1" customHeight="1" x14ac:dyDescent="0.2">
      <c r="A28" s="286">
        <v>18</v>
      </c>
      <c r="B28" s="287" t="s">
        <v>817</v>
      </c>
      <c r="C28" s="540">
        <v>35.369069999999994</v>
      </c>
      <c r="D28" s="540">
        <v>1.63</v>
      </c>
      <c r="E28" s="540">
        <v>27.96</v>
      </c>
      <c r="F28" s="540">
        <v>1111.6000000000001</v>
      </c>
      <c r="G28" s="540">
        <v>33.349999999999994</v>
      </c>
      <c r="H28" s="540">
        <v>1111.6333</v>
      </c>
      <c r="I28" s="540">
        <v>33.349999999999994</v>
      </c>
      <c r="J28" s="540">
        <f t="shared" si="1"/>
        <v>0</v>
      </c>
      <c r="K28" s="540">
        <f t="shared" si="2"/>
        <v>-3.7599999999999945</v>
      </c>
      <c r="L28" s="540">
        <v>0</v>
      </c>
      <c r="M28" s="540">
        <v>0</v>
      </c>
    </row>
    <row r="29" spans="1:13" s="275" customFormat="1" ht="14.1" customHeight="1" x14ac:dyDescent="0.2">
      <c r="A29" s="286">
        <v>19</v>
      </c>
      <c r="B29" s="287" t="s">
        <v>799</v>
      </c>
      <c r="C29" s="540">
        <v>17.656979999999997</v>
      </c>
      <c r="D29" s="540">
        <v>0.84</v>
      </c>
      <c r="E29" s="540">
        <v>11.030000000000001</v>
      </c>
      <c r="F29" s="540">
        <v>308.37</v>
      </c>
      <c r="G29" s="540">
        <v>9.25</v>
      </c>
      <c r="H29" s="540">
        <v>308.44990000000001</v>
      </c>
      <c r="I29" s="540">
        <v>9.26</v>
      </c>
      <c r="J29" s="540">
        <f t="shared" si="1"/>
        <v>-9.9999999999997868E-3</v>
      </c>
      <c r="K29" s="540">
        <f t="shared" si="2"/>
        <v>2.6100000000000012</v>
      </c>
      <c r="L29" s="540">
        <v>0</v>
      </c>
      <c r="M29" s="540">
        <v>0</v>
      </c>
    </row>
    <row r="30" spans="1:13" s="275" customFormat="1" ht="14.1" customHeight="1" x14ac:dyDescent="0.2">
      <c r="A30" s="286">
        <v>20</v>
      </c>
      <c r="B30" s="287" t="s">
        <v>818</v>
      </c>
      <c r="C30" s="540">
        <v>33.734580000000001</v>
      </c>
      <c r="D30" s="540">
        <v>1.59</v>
      </c>
      <c r="E30" s="540">
        <v>23.79</v>
      </c>
      <c r="F30" s="540">
        <v>860.07</v>
      </c>
      <c r="G30" s="540">
        <v>25.810000000000002</v>
      </c>
      <c r="H30" s="540">
        <v>860.45330000000001</v>
      </c>
      <c r="I30" s="540">
        <v>25.810000000000002</v>
      </c>
      <c r="J30" s="540">
        <f t="shared" si="1"/>
        <v>0</v>
      </c>
      <c r="K30" s="540">
        <f t="shared" si="2"/>
        <v>-0.43000000000000327</v>
      </c>
      <c r="L30" s="540">
        <v>0</v>
      </c>
      <c r="M30" s="540">
        <v>0</v>
      </c>
    </row>
    <row r="31" spans="1:13" s="275" customFormat="1" ht="14.1" customHeight="1" x14ac:dyDescent="0.2">
      <c r="A31" s="289">
        <v>21</v>
      </c>
      <c r="B31" s="287" t="s">
        <v>819</v>
      </c>
      <c r="C31" s="540">
        <v>4.31541</v>
      </c>
      <c r="D31" s="540">
        <v>0.19</v>
      </c>
      <c r="E31" s="540">
        <v>2.46</v>
      </c>
      <c r="F31" s="540">
        <v>87.31</v>
      </c>
      <c r="G31" s="540">
        <v>2.6399999999999997</v>
      </c>
      <c r="H31" s="540">
        <v>87.166600000000003</v>
      </c>
      <c r="I31" s="540">
        <v>2.6</v>
      </c>
      <c r="J31" s="540">
        <f t="shared" si="1"/>
        <v>3.9999999999999591E-2</v>
      </c>
      <c r="K31" s="540">
        <f t="shared" si="2"/>
        <v>4.9999999999999822E-2</v>
      </c>
      <c r="L31" s="540">
        <v>0</v>
      </c>
      <c r="M31" s="540">
        <v>0</v>
      </c>
    </row>
    <row r="32" spans="1:13" s="275" customFormat="1" ht="14.1" customHeight="1" x14ac:dyDescent="0.2">
      <c r="A32" s="289">
        <v>22</v>
      </c>
      <c r="B32" s="287" t="s">
        <v>820</v>
      </c>
      <c r="C32" s="540">
        <v>11.037179999999999</v>
      </c>
      <c r="D32" s="540">
        <v>0.35</v>
      </c>
      <c r="E32" s="540">
        <v>4.76</v>
      </c>
      <c r="F32" s="540">
        <v>247.10000000000002</v>
      </c>
      <c r="G32" s="540">
        <v>7.42</v>
      </c>
      <c r="H32" s="540">
        <v>178.26659999999998</v>
      </c>
      <c r="I32" s="540">
        <v>5.3500000000000005</v>
      </c>
      <c r="J32" s="540">
        <f t="shared" si="1"/>
        <v>2.0699999999999994</v>
      </c>
      <c r="K32" s="540">
        <f t="shared" si="2"/>
        <v>-0.2400000000000011</v>
      </c>
      <c r="L32" s="540">
        <v>0</v>
      </c>
      <c r="M32" s="540">
        <v>0</v>
      </c>
    </row>
    <row r="33" spans="1:14" s="539" customFormat="1" ht="14.1" customHeight="1" x14ac:dyDescent="0.2">
      <c r="A33" s="906" t="s">
        <v>821</v>
      </c>
      <c r="B33" s="906"/>
      <c r="C33" s="633">
        <f>SUM(C11:C32)</f>
        <v>479.47715999999997</v>
      </c>
      <c r="D33" s="633">
        <f t="shared" ref="D33:M33" si="3">SUM(D11:D32)</f>
        <v>45.160000000000004</v>
      </c>
      <c r="E33" s="633">
        <f t="shared" si="3"/>
        <v>342.43611210393681</v>
      </c>
      <c r="F33" s="633">
        <f t="shared" si="3"/>
        <v>12384.926000000001</v>
      </c>
      <c r="G33" s="633">
        <f t="shared" si="3"/>
        <v>371.57221000000004</v>
      </c>
      <c r="H33" s="633">
        <f t="shared" si="3"/>
        <v>12860.724070000002</v>
      </c>
      <c r="I33" s="633">
        <f t="shared" si="3"/>
        <v>385.82577599999996</v>
      </c>
      <c r="J33" s="633">
        <f t="shared" si="3"/>
        <v>-14.253565999999992</v>
      </c>
      <c r="K33" s="633">
        <f t="shared" si="3"/>
        <v>1.7703361039367413</v>
      </c>
      <c r="L33" s="633">
        <f t="shared" si="3"/>
        <v>113.10274000000001</v>
      </c>
      <c r="M33" s="633">
        <f t="shared" si="3"/>
        <v>92.097180000000009</v>
      </c>
    </row>
    <row r="34" spans="1:14" s="275" customFormat="1" ht="12" x14ac:dyDescent="0.2">
      <c r="C34" s="537"/>
      <c r="D34" s="537"/>
      <c r="E34" s="537"/>
      <c r="F34" s="537"/>
      <c r="G34" s="537"/>
      <c r="H34" s="499"/>
      <c r="I34" s="499"/>
      <c r="J34" s="499"/>
      <c r="K34" s="499"/>
      <c r="L34" s="537"/>
      <c r="M34" s="537"/>
    </row>
    <row r="35" spans="1:14" s="275" customFormat="1" ht="18" customHeight="1" x14ac:dyDescent="0.2">
      <c r="C35" s="537"/>
      <c r="D35" s="537"/>
      <c r="E35" s="537"/>
      <c r="F35" s="499"/>
      <c r="G35" s="499"/>
      <c r="H35" s="499"/>
      <c r="I35" s="499"/>
      <c r="J35" s="499"/>
      <c r="K35" s="499"/>
      <c r="L35" s="537"/>
      <c r="M35" s="537"/>
    </row>
    <row r="36" spans="1:14" s="275" customFormat="1" ht="15.75" customHeight="1" x14ac:dyDescent="0.2">
      <c r="A36" s="502"/>
      <c r="B36" s="502"/>
      <c r="C36" s="503"/>
      <c r="D36" s="503"/>
      <c r="E36" s="503"/>
      <c r="F36" s="499"/>
      <c r="G36" s="499"/>
      <c r="H36" s="499"/>
      <c r="I36" s="904" t="s">
        <v>10</v>
      </c>
      <c r="J36" s="904"/>
      <c r="K36" s="904"/>
      <c r="L36" s="904"/>
      <c r="M36" s="503"/>
      <c r="N36" s="238"/>
    </row>
    <row r="37" spans="1:14" s="275" customFormat="1" ht="15.75" customHeight="1" x14ac:dyDescent="0.2">
      <c r="A37" s="502"/>
      <c r="B37" s="502"/>
      <c r="C37" s="503"/>
      <c r="D37" s="503"/>
      <c r="E37" s="503"/>
      <c r="F37" s="499"/>
      <c r="G37" s="499"/>
      <c r="H37" s="499"/>
      <c r="I37" s="904" t="s">
        <v>797</v>
      </c>
      <c r="J37" s="904"/>
      <c r="K37" s="904"/>
      <c r="L37" s="904"/>
      <c r="M37" s="503"/>
      <c r="N37" s="238"/>
    </row>
    <row r="38" spans="1:14" s="275" customFormat="1" ht="12.75" customHeight="1" x14ac:dyDescent="0.2">
      <c r="A38" s="502"/>
      <c r="B38" s="502"/>
      <c r="C38" s="503"/>
      <c r="D38" s="503"/>
      <c r="E38" s="503"/>
      <c r="F38" s="499"/>
      <c r="G38" s="499"/>
      <c r="H38" s="499"/>
      <c r="I38" s="904" t="s">
        <v>798</v>
      </c>
      <c r="J38" s="904"/>
      <c r="K38" s="904"/>
      <c r="L38" s="904"/>
      <c r="M38" s="503"/>
      <c r="N38" s="238"/>
    </row>
    <row r="39" spans="1:14" s="275" customFormat="1" ht="12" x14ac:dyDescent="0.2">
      <c r="A39" s="317" t="s">
        <v>17</v>
      </c>
      <c r="B39" s="317"/>
      <c r="C39" s="496"/>
      <c r="D39" s="496"/>
      <c r="E39" s="496"/>
      <c r="F39" s="499"/>
      <c r="G39" s="499"/>
      <c r="H39" s="499"/>
      <c r="I39" s="905" t="s">
        <v>77</v>
      </c>
      <c r="J39" s="905"/>
      <c r="K39" s="905"/>
      <c r="L39" s="905"/>
      <c r="M39" s="496"/>
      <c r="N39" s="470"/>
    </row>
    <row r="40" spans="1:14" x14ac:dyDescent="0.2">
      <c r="A40" s="8"/>
      <c r="B40" s="9"/>
      <c r="C40" s="266"/>
      <c r="D40" s="266"/>
      <c r="E40" s="266"/>
      <c r="F40" s="266"/>
      <c r="G40" s="266"/>
      <c r="H40" s="266"/>
      <c r="I40" s="266"/>
      <c r="J40" s="266"/>
      <c r="K40" s="266"/>
      <c r="L40" s="266"/>
      <c r="M40" s="266"/>
      <c r="N40" s="9"/>
    </row>
    <row r="41" spans="1:14" x14ac:dyDescent="0.2">
      <c r="F41" s="266"/>
      <c r="G41" s="266"/>
      <c r="H41" s="266"/>
      <c r="I41" s="266"/>
      <c r="J41" s="266"/>
      <c r="K41" s="266"/>
    </row>
    <row r="42" spans="1:14" x14ac:dyDescent="0.2">
      <c r="F42" s="266"/>
      <c r="G42" s="266"/>
      <c r="H42" s="266"/>
      <c r="I42" s="266"/>
      <c r="J42" s="266"/>
      <c r="K42" s="266"/>
    </row>
    <row r="43" spans="1:14" x14ac:dyDescent="0.2">
      <c r="F43" s="266"/>
      <c r="G43" s="266"/>
      <c r="H43" s="266"/>
      <c r="I43" s="266"/>
      <c r="J43" s="266"/>
      <c r="K43" s="266"/>
    </row>
    <row r="44" spans="1:14" x14ac:dyDescent="0.2">
      <c r="F44" s="266"/>
      <c r="G44" s="266"/>
      <c r="H44" s="266"/>
      <c r="I44" s="266"/>
      <c r="J44" s="266"/>
      <c r="K44" s="266"/>
    </row>
    <row r="45" spans="1:14" x14ac:dyDescent="0.2">
      <c r="F45" s="266"/>
      <c r="G45" s="266"/>
      <c r="H45" s="266"/>
      <c r="I45" s="266"/>
      <c r="J45" s="266"/>
      <c r="K45" s="266"/>
    </row>
    <row r="46" spans="1:14" x14ac:dyDescent="0.2">
      <c r="F46" s="266"/>
      <c r="G46" s="266"/>
      <c r="H46" s="266"/>
      <c r="I46" s="266"/>
      <c r="J46" s="266"/>
      <c r="K46" s="266"/>
    </row>
    <row r="47" spans="1:14" x14ac:dyDescent="0.2">
      <c r="F47" s="266"/>
      <c r="G47" s="266"/>
      <c r="H47" s="266"/>
      <c r="I47" s="266"/>
      <c r="J47" s="266"/>
      <c r="K47" s="266"/>
    </row>
    <row r="48" spans="1:14" x14ac:dyDescent="0.2">
      <c r="F48" s="266"/>
      <c r="G48" s="266"/>
      <c r="H48" s="266"/>
      <c r="I48" s="266"/>
      <c r="J48" s="266"/>
      <c r="K48" s="266"/>
    </row>
    <row r="49" spans="6:11" x14ac:dyDescent="0.2">
      <c r="F49" s="266"/>
      <c r="G49" s="266"/>
      <c r="H49" s="266"/>
      <c r="I49" s="266"/>
      <c r="J49" s="266"/>
      <c r="K49" s="266"/>
    </row>
    <row r="50" spans="6:11" x14ac:dyDescent="0.2">
      <c r="F50" s="266"/>
      <c r="G50" s="266"/>
      <c r="H50" s="266"/>
      <c r="I50" s="266"/>
      <c r="J50" s="266"/>
      <c r="K50" s="266"/>
    </row>
    <row r="51" spans="6:11" x14ac:dyDescent="0.2">
      <c r="F51" s="266"/>
      <c r="G51" s="266"/>
      <c r="H51" s="266"/>
      <c r="I51" s="266"/>
      <c r="J51" s="266"/>
      <c r="K51" s="266"/>
    </row>
    <row r="52" spans="6:11" x14ac:dyDescent="0.2">
      <c r="F52" s="266"/>
      <c r="G52" s="266"/>
      <c r="H52" s="266"/>
      <c r="I52" s="266"/>
      <c r="J52" s="266"/>
      <c r="K52" s="266"/>
    </row>
  </sheetData>
  <mergeCells count="23">
    <mergeCell ref="I39:L39"/>
    <mergeCell ref="L7:L9"/>
    <mergeCell ref="B7:B9"/>
    <mergeCell ref="I36:L36"/>
    <mergeCell ref="I37:L37"/>
    <mergeCell ref="I38:L38"/>
    <mergeCell ref="A33:B33"/>
    <mergeCell ref="A7:A9"/>
    <mergeCell ref="K1:M1"/>
    <mergeCell ref="B2:K2"/>
    <mergeCell ref="B3:K3"/>
    <mergeCell ref="C7:C9"/>
    <mergeCell ref="J7:J9"/>
    <mergeCell ref="H6:I6"/>
    <mergeCell ref="F7:G8"/>
    <mergeCell ref="H7:I8"/>
    <mergeCell ref="K7:K9"/>
    <mergeCell ref="D7:D9"/>
    <mergeCell ref="E7:E9"/>
    <mergeCell ref="M7:M9"/>
    <mergeCell ref="A6:D6"/>
    <mergeCell ref="K6:M6"/>
    <mergeCell ref="A4:M4"/>
  </mergeCell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9"/>
  <sheetViews>
    <sheetView view="pageBreakPreview" topLeftCell="A13" zoomScaleSheetLayoutView="100" workbookViewId="0">
      <selection activeCell="G36" sqref="G36"/>
    </sheetView>
  </sheetViews>
  <sheetFormatPr defaultColWidth="9.140625" defaultRowHeight="12.75" x14ac:dyDescent="0.2"/>
  <cols>
    <col min="1" max="1" width="4.85546875" style="9" customWidth="1"/>
    <col min="2" max="3" width="11.85546875" style="9" customWidth="1"/>
    <col min="4" max="4" width="11.140625" style="9" customWidth="1"/>
    <col min="5" max="5" width="11" style="9" customWidth="1"/>
    <col min="6" max="6" width="12.85546875" style="9" customWidth="1"/>
    <col min="7" max="7" width="12.140625" style="9" customWidth="1"/>
    <col min="8" max="8" width="13.7109375" style="9" customWidth="1"/>
    <col min="9" max="9" width="12.85546875" style="9" customWidth="1"/>
    <col min="10" max="10" width="10.5703125" style="9" customWidth="1"/>
    <col min="11" max="11" width="13" style="9" customWidth="1"/>
    <col min="12" max="12" width="12.7109375" style="9" customWidth="1"/>
    <col min="13" max="13" width="9.140625" style="9" hidden="1" customWidth="1"/>
    <col min="14" max="16384" width="9.140625" style="9"/>
  </cols>
  <sheetData>
    <row r="1" spans="1:19" customFormat="1" ht="15" x14ac:dyDescent="0.2">
      <c r="D1" s="16"/>
      <c r="E1" s="16"/>
      <c r="F1" s="16"/>
      <c r="G1" s="16"/>
      <c r="H1" s="16"/>
      <c r="I1" s="16"/>
      <c r="J1" s="16"/>
      <c r="K1" s="16"/>
      <c r="L1" s="993" t="s">
        <v>423</v>
      </c>
      <c r="M1" s="993"/>
      <c r="N1" s="993"/>
      <c r="O1" s="19"/>
      <c r="P1" s="19"/>
    </row>
    <row r="2" spans="1:19" customFormat="1" ht="15" x14ac:dyDescent="0.2">
      <c r="A2" s="927" t="s">
        <v>0</v>
      </c>
      <c r="B2" s="927"/>
      <c r="C2" s="927"/>
      <c r="D2" s="927"/>
      <c r="E2" s="927"/>
      <c r="F2" s="927"/>
      <c r="G2" s="927"/>
      <c r="H2" s="927"/>
      <c r="I2" s="927"/>
      <c r="J2" s="927"/>
      <c r="K2" s="927"/>
      <c r="L2" s="927"/>
      <c r="M2" s="21"/>
      <c r="N2" s="21"/>
      <c r="O2" s="21"/>
      <c r="P2" s="21"/>
    </row>
    <row r="3" spans="1:19" customFormat="1" ht="18" customHeight="1" x14ac:dyDescent="0.3">
      <c r="A3" s="994" t="s">
        <v>631</v>
      </c>
      <c r="B3" s="994"/>
      <c r="C3" s="994"/>
      <c r="D3" s="994"/>
      <c r="E3" s="994"/>
      <c r="F3" s="994"/>
      <c r="G3" s="994"/>
      <c r="H3" s="994"/>
      <c r="I3" s="994"/>
      <c r="J3" s="994"/>
      <c r="K3" s="994"/>
      <c r="L3" s="994"/>
      <c r="M3" s="20"/>
      <c r="N3" s="20"/>
      <c r="O3" s="20"/>
      <c r="P3" s="20"/>
    </row>
    <row r="4" spans="1:19" ht="19.5" customHeight="1" x14ac:dyDescent="0.25">
      <c r="A4" s="937" t="s">
        <v>651</v>
      </c>
      <c r="B4" s="937"/>
      <c r="C4" s="937"/>
      <c r="D4" s="937"/>
      <c r="E4" s="937"/>
      <c r="F4" s="937"/>
      <c r="G4" s="937"/>
      <c r="H4" s="937"/>
      <c r="I4" s="937"/>
      <c r="J4" s="937"/>
      <c r="K4" s="937"/>
      <c r="L4" s="937"/>
    </row>
    <row r="5" spans="1:19" x14ac:dyDescent="0.2">
      <c r="A5" s="916" t="s">
        <v>829</v>
      </c>
      <c r="B5" s="916"/>
      <c r="C5" s="916"/>
      <c r="D5" s="916"/>
      <c r="F5" s="991" t="s">
        <v>15</v>
      </c>
      <c r="G5" s="991"/>
      <c r="H5" s="991"/>
      <c r="I5" s="991"/>
      <c r="J5" s="991"/>
      <c r="K5" s="991"/>
      <c r="L5" s="991"/>
    </row>
    <row r="6" spans="1:19" x14ac:dyDescent="0.2">
      <c r="A6" s="8"/>
      <c r="F6" s="10"/>
      <c r="G6" s="30"/>
      <c r="H6" s="30"/>
      <c r="I6" s="889" t="s">
        <v>918</v>
      </c>
      <c r="J6" s="889"/>
      <c r="K6" s="889"/>
      <c r="L6" s="889"/>
    </row>
    <row r="7" spans="1:19" s="8" customFormat="1" x14ac:dyDescent="0.2">
      <c r="A7" s="903" t="s">
        <v>68</v>
      </c>
      <c r="B7" s="903" t="s">
        <v>1</v>
      </c>
      <c r="C7" s="930" t="s">
        <v>20</v>
      </c>
      <c r="D7" s="931"/>
      <c r="E7" s="931"/>
      <c r="F7" s="931"/>
      <c r="G7" s="931"/>
      <c r="H7" s="930" t="s">
        <v>21</v>
      </c>
      <c r="I7" s="931"/>
      <c r="J7" s="931"/>
      <c r="K7" s="931"/>
      <c r="L7" s="931"/>
      <c r="R7" s="15"/>
      <c r="S7" s="15"/>
    </row>
    <row r="8" spans="1:19" s="8" customFormat="1" ht="48" x14ac:dyDescent="0.2">
      <c r="A8" s="903"/>
      <c r="B8" s="903"/>
      <c r="C8" s="599" t="s">
        <v>646</v>
      </c>
      <c r="D8" s="599" t="s">
        <v>648</v>
      </c>
      <c r="E8" s="599" t="s">
        <v>64</v>
      </c>
      <c r="F8" s="599" t="s">
        <v>65</v>
      </c>
      <c r="G8" s="599" t="s">
        <v>357</v>
      </c>
      <c r="H8" s="599" t="s">
        <v>646</v>
      </c>
      <c r="I8" s="599" t="s">
        <v>648</v>
      </c>
      <c r="J8" s="599" t="s">
        <v>64</v>
      </c>
      <c r="K8" s="599" t="s">
        <v>65</v>
      </c>
      <c r="L8" s="599" t="s">
        <v>358</v>
      </c>
    </row>
    <row r="9" spans="1:19" s="8" customFormat="1" ht="14.1" customHeight="1" x14ac:dyDescent="0.2">
      <c r="A9" s="599">
        <v>1</v>
      </c>
      <c r="B9" s="599">
        <v>2</v>
      </c>
      <c r="C9" s="599">
        <v>3</v>
      </c>
      <c r="D9" s="599">
        <v>4</v>
      </c>
      <c r="E9" s="599">
        <v>5</v>
      </c>
      <c r="F9" s="599">
        <v>6</v>
      </c>
      <c r="G9" s="599">
        <v>7</v>
      </c>
      <c r="H9" s="599">
        <v>8</v>
      </c>
      <c r="I9" s="599">
        <v>9</v>
      </c>
      <c r="J9" s="599">
        <v>10</v>
      </c>
      <c r="K9" s="599">
        <v>11</v>
      </c>
      <c r="L9" s="599">
        <v>12</v>
      </c>
    </row>
    <row r="10" spans="1:19" s="8" customFormat="1" ht="14.1" customHeight="1" x14ac:dyDescent="0.2">
      <c r="A10" s="2">
        <v>1</v>
      </c>
      <c r="B10" s="3" t="s">
        <v>800</v>
      </c>
      <c r="C10" s="1010" t="s">
        <v>839</v>
      </c>
      <c r="D10" s="1011"/>
      <c r="E10" s="1011"/>
      <c r="F10" s="1011"/>
      <c r="G10" s="1011"/>
      <c r="H10" s="1011"/>
      <c r="I10" s="1011"/>
      <c r="J10" s="1011"/>
      <c r="K10" s="1011"/>
      <c r="L10" s="1012"/>
    </row>
    <row r="11" spans="1:19" s="8" customFormat="1" ht="14.1" customHeight="1" x14ac:dyDescent="0.2">
      <c r="A11" s="2">
        <v>2</v>
      </c>
      <c r="B11" s="3" t="s">
        <v>801</v>
      </c>
      <c r="C11" s="1013"/>
      <c r="D11" s="1014"/>
      <c r="E11" s="1014"/>
      <c r="F11" s="1014"/>
      <c r="G11" s="1014"/>
      <c r="H11" s="1014"/>
      <c r="I11" s="1014"/>
      <c r="J11" s="1014"/>
      <c r="K11" s="1014"/>
      <c r="L11" s="1015"/>
    </row>
    <row r="12" spans="1:19" s="8" customFormat="1" ht="14.1" customHeight="1" x14ac:dyDescent="0.2">
      <c r="A12" s="2">
        <v>3</v>
      </c>
      <c r="B12" s="3" t="s">
        <v>802</v>
      </c>
      <c r="C12" s="1013"/>
      <c r="D12" s="1014"/>
      <c r="E12" s="1014"/>
      <c r="F12" s="1014"/>
      <c r="G12" s="1014"/>
      <c r="H12" s="1014"/>
      <c r="I12" s="1014"/>
      <c r="J12" s="1014"/>
      <c r="K12" s="1014"/>
      <c r="L12" s="1015"/>
    </row>
    <row r="13" spans="1:19" s="8" customFormat="1" ht="14.1" customHeight="1" x14ac:dyDescent="0.2">
      <c r="A13" s="2">
        <v>4</v>
      </c>
      <c r="B13" s="3" t="s">
        <v>803</v>
      </c>
      <c r="C13" s="1013"/>
      <c r="D13" s="1014"/>
      <c r="E13" s="1014"/>
      <c r="F13" s="1014"/>
      <c r="G13" s="1014"/>
      <c r="H13" s="1014"/>
      <c r="I13" s="1014"/>
      <c r="J13" s="1014"/>
      <c r="K13" s="1014"/>
      <c r="L13" s="1015"/>
    </row>
    <row r="14" spans="1:19" s="8" customFormat="1" ht="14.1" customHeight="1" x14ac:dyDescent="0.2">
      <c r="A14" s="2">
        <v>5</v>
      </c>
      <c r="B14" s="3" t="s">
        <v>804</v>
      </c>
      <c r="C14" s="1013"/>
      <c r="D14" s="1014"/>
      <c r="E14" s="1014"/>
      <c r="F14" s="1014"/>
      <c r="G14" s="1014"/>
      <c r="H14" s="1014"/>
      <c r="I14" s="1014"/>
      <c r="J14" s="1014"/>
      <c r="K14" s="1014"/>
      <c r="L14" s="1015"/>
    </row>
    <row r="15" spans="1:19" s="8" customFormat="1" ht="14.1" customHeight="1" x14ac:dyDescent="0.2">
      <c r="A15" s="2">
        <v>6</v>
      </c>
      <c r="B15" s="3" t="s">
        <v>805</v>
      </c>
      <c r="C15" s="1013"/>
      <c r="D15" s="1014"/>
      <c r="E15" s="1014"/>
      <c r="F15" s="1014"/>
      <c r="G15" s="1014"/>
      <c r="H15" s="1014"/>
      <c r="I15" s="1014"/>
      <c r="J15" s="1014"/>
      <c r="K15" s="1014"/>
      <c r="L15" s="1015"/>
    </row>
    <row r="16" spans="1:19" s="8" customFormat="1" ht="14.1" customHeight="1" x14ac:dyDescent="0.2">
      <c r="A16" s="2">
        <v>7</v>
      </c>
      <c r="B16" s="3" t="s">
        <v>806</v>
      </c>
      <c r="C16" s="1013"/>
      <c r="D16" s="1014"/>
      <c r="E16" s="1014"/>
      <c r="F16" s="1014"/>
      <c r="G16" s="1014"/>
      <c r="H16" s="1014"/>
      <c r="I16" s="1014"/>
      <c r="J16" s="1014"/>
      <c r="K16" s="1014"/>
      <c r="L16" s="1015"/>
    </row>
    <row r="17" spans="1:12" s="8" customFormat="1" ht="14.1" customHeight="1" x14ac:dyDescent="0.2">
      <c r="A17" s="2">
        <v>8</v>
      </c>
      <c r="B17" s="3" t="s">
        <v>807</v>
      </c>
      <c r="C17" s="1013"/>
      <c r="D17" s="1014"/>
      <c r="E17" s="1014"/>
      <c r="F17" s="1014"/>
      <c r="G17" s="1014"/>
      <c r="H17" s="1014"/>
      <c r="I17" s="1014"/>
      <c r="J17" s="1014"/>
      <c r="K17" s="1014"/>
      <c r="L17" s="1015"/>
    </row>
    <row r="18" spans="1:12" s="8" customFormat="1" ht="14.1" customHeight="1" x14ac:dyDescent="0.2">
      <c r="A18" s="2">
        <v>9</v>
      </c>
      <c r="B18" s="3" t="s">
        <v>808</v>
      </c>
      <c r="C18" s="1013"/>
      <c r="D18" s="1014"/>
      <c r="E18" s="1014"/>
      <c r="F18" s="1014"/>
      <c r="G18" s="1014"/>
      <c r="H18" s="1014"/>
      <c r="I18" s="1014"/>
      <c r="J18" s="1014"/>
      <c r="K18" s="1014"/>
      <c r="L18" s="1015"/>
    </row>
    <row r="19" spans="1:12" s="8" customFormat="1" ht="14.1" customHeight="1" x14ac:dyDescent="0.2">
      <c r="A19" s="2">
        <v>10</v>
      </c>
      <c r="B19" s="3" t="s">
        <v>809</v>
      </c>
      <c r="C19" s="1013"/>
      <c r="D19" s="1014"/>
      <c r="E19" s="1014"/>
      <c r="F19" s="1014"/>
      <c r="G19" s="1014"/>
      <c r="H19" s="1014"/>
      <c r="I19" s="1014"/>
      <c r="J19" s="1014"/>
      <c r="K19" s="1014"/>
      <c r="L19" s="1015"/>
    </row>
    <row r="20" spans="1:12" s="8" customFormat="1" ht="14.1" customHeight="1" x14ac:dyDescent="0.2">
      <c r="A20" s="2">
        <v>11</v>
      </c>
      <c r="B20" s="3" t="s">
        <v>810</v>
      </c>
      <c r="C20" s="1013"/>
      <c r="D20" s="1014"/>
      <c r="E20" s="1014"/>
      <c r="F20" s="1014"/>
      <c r="G20" s="1014"/>
      <c r="H20" s="1014"/>
      <c r="I20" s="1014"/>
      <c r="J20" s="1014"/>
      <c r="K20" s="1014"/>
      <c r="L20" s="1015"/>
    </row>
    <row r="21" spans="1:12" ht="14.1" customHeight="1" x14ac:dyDescent="0.2">
      <c r="A21" s="2">
        <v>12</v>
      </c>
      <c r="B21" s="3" t="s">
        <v>811</v>
      </c>
      <c r="C21" s="1013"/>
      <c r="D21" s="1014"/>
      <c r="E21" s="1014"/>
      <c r="F21" s="1014"/>
      <c r="G21" s="1014"/>
      <c r="H21" s="1014"/>
      <c r="I21" s="1014"/>
      <c r="J21" s="1014"/>
      <c r="K21" s="1014"/>
      <c r="L21" s="1015"/>
    </row>
    <row r="22" spans="1:12" ht="14.1" customHeight="1" x14ac:dyDescent="0.2">
      <c r="A22" s="2">
        <v>13</v>
      </c>
      <c r="B22" s="3" t="s">
        <v>812</v>
      </c>
      <c r="C22" s="1013"/>
      <c r="D22" s="1014"/>
      <c r="E22" s="1014"/>
      <c r="F22" s="1014"/>
      <c r="G22" s="1014"/>
      <c r="H22" s="1014"/>
      <c r="I22" s="1014"/>
      <c r="J22" s="1014"/>
      <c r="K22" s="1014"/>
      <c r="L22" s="1015"/>
    </row>
    <row r="23" spans="1:12" ht="14.1" customHeight="1" x14ac:dyDescent="0.2">
      <c r="A23" s="2">
        <v>14</v>
      </c>
      <c r="B23" s="3" t="s">
        <v>813</v>
      </c>
      <c r="C23" s="1013"/>
      <c r="D23" s="1014"/>
      <c r="E23" s="1014"/>
      <c r="F23" s="1014"/>
      <c r="G23" s="1014"/>
      <c r="H23" s="1014"/>
      <c r="I23" s="1014"/>
      <c r="J23" s="1014"/>
      <c r="K23" s="1014"/>
      <c r="L23" s="1015"/>
    </row>
    <row r="24" spans="1:12" ht="14.1" customHeight="1" x14ac:dyDescent="0.2">
      <c r="A24" s="2">
        <v>15</v>
      </c>
      <c r="B24" s="3" t="s">
        <v>814</v>
      </c>
      <c r="C24" s="1013"/>
      <c r="D24" s="1014"/>
      <c r="E24" s="1014"/>
      <c r="F24" s="1014"/>
      <c r="G24" s="1014"/>
      <c r="H24" s="1014"/>
      <c r="I24" s="1014"/>
      <c r="J24" s="1014"/>
      <c r="K24" s="1014"/>
      <c r="L24" s="1015"/>
    </row>
    <row r="25" spans="1:12" ht="14.1" customHeight="1" x14ac:dyDescent="0.2">
      <c r="A25" s="2">
        <v>16</v>
      </c>
      <c r="B25" s="3" t="s">
        <v>815</v>
      </c>
      <c r="C25" s="1013"/>
      <c r="D25" s="1014"/>
      <c r="E25" s="1014"/>
      <c r="F25" s="1014"/>
      <c r="G25" s="1014"/>
      <c r="H25" s="1014"/>
      <c r="I25" s="1014"/>
      <c r="J25" s="1014"/>
      <c r="K25" s="1014"/>
      <c r="L25" s="1015"/>
    </row>
    <row r="26" spans="1:12" ht="14.1" customHeight="1" x14ac:dyDescent="0.2">
      <c r="A26" s="2">
        <v>17</v>
      </c>
      <c r="B26" s="3" t="s">
        <v>816</v>
      </c>
      <c r="C26" s="1013"/>
      <c r="D26" s="1014"/>
      <c r="E26" s="1014"/>
      <c r="F26" s="1014"/>
      <c r="G26" s="1014"/>
      <c r="H26" s="1014"/>
      <c r="I26" s="1014"/>
      <c r="J26" s="1014"/>
      <c r="K26" s="1014"/>
      <c r="L26" s="1015"/>
    </row>
    <row r="27" spans="1:12" ht="14.1" customHeight="1" x14ac:dyDescent="0.2">
      <c r="A27" s="2">
        <v>18</v>
      </c>
      <c r="B27" s="3" t="s">
        <v>817</v>
      </c>
      <c r="C27" s="1013"/>
      <c r="D27" s="1014"/>
      <c r="E27" s="1014"/>
      <c r="F27" s="1014"/>
      <c r="G27" s="1014"/>
      <c r="H27" s="1014"/>
      <c r="I27" s="1014"/>
      <c r="J27" s="1014"/>
      <c r="K27" s="1014"/>
      <c r="L27" s="1015"/>
    </row>
    <row r="28" spans="1:12" ht="14.1" customHeight="1" x14ac:dyDescent="0.2">
      <c r="A28" s="2">
        <v>19</v>
      </c>
      <c r="B28" s="3" t="s">
        <v>799</v>
      </c>
      <c r="C28" s="1013"/>
      <c r="D28" s="1014"/>
      <c r="E28" s="1014"/>
      <c r="F28" s="1014"/>
      <c r="G28" s="1014"/>
      <c r="H28" s="1014"/>
      <c r="I28" s="1014"/>
      <c r="J28" s="1014"/>
      <c r="K28" s="1014"/>
      <c r="L28" s="1015"/>
    </row>
    <row r="29" spans="1:12" ht="14.1" customHeight="1" x14ac:dyDescent="0.2">
      <c r="A29" s="2">
        <v>20</v>
      </c>
      <c r="B29" s="3" t="s">
        <v>818</v>
      </c>
      <c r="C29" s="1013"/>
      <c r="D29" s="1014"/>
      <c r="E29" s="1014"/>
      <c r="F29" s="1014"/>
      <c r="G29" s="1014"/>
      <c r="H29" s="1014"/>
      <c r="I29" s="1014"/>
      <c r="J29" s="1014"/>
      <c r="K29" s="1014"/>
      <c r="L29" s="1015"/>
    </row>
    <row r="30" spans="1:12" ht="14.1" customHeight="1" x14ac:dyDescent="0.2">
      <c r="A30" s="4">
        <v>21</v>
      </c>
      <c r="B30" s="3" t="s">
        <v>819</v>
      </c>
      <c r="C30" s="1013"/>
      <c r="D30" s="1014"/>
      <c r="E30" s="1014"/>
      <c r="F30" s="1014"/>
      <c r="G30" s="1014"/>
      <c r="H30" s="1014"/>
      <c r="I30" s="1014"/>
      <c r="J30" s="1014"/>
      <c r="K30" s="1014"/>
      <c r="L30" s="1015"/>
    </row>
    <row r="31" spans="1:12" ht="14.1" customHeight="1" x14ac:dyDescent="0.2">
      <c r="A31" s="4">
        <v>22</v>
      </c>
      <c r="B31" s="3" t="s">
        <v>820</v>
      </c>
      <c r="C31" s="1013"/>
      <c r="D31" s="1014"/>
      <c r="E31" s="1014"/>
      <c r="F31" s="1014"/>
      <c r="G31" s="1014"/>
      <c r="H31" s="1014"/>
      <c r="I31" s="1014"/>
      <c r="J31" s="1014"/>
      <c r="K31" s="1014"/>
      <c r="L31" s="1015"/>
    </row>
    <row r="32" spans="1:12" ht="14.1" customHeight="1" x14ac:dyDescent="0.2">
      <c r="A32" s="1009" t="s">
        <v>821</v>
      </c>
      <c r="B32" s="1009"/>
      <c r="C32" s="1016"/>
      <c r="D32" s="1017"/>
      <c r="E32" s="1017"/>
      <c r="F32" s="1017"/>
      <c r="G32" s="1017"/>
      <c r="H32" s="1017"/>
      <c r="I32" s="1017"/>
      <c r="J32" s="1017"/>
      <c r="K32" s="1017"/>
      <c r="L32" s="1018"/>
    </row>
    <row r="33" spans="1:12" ht="14.1" customHeight="1" x14ac:dyDescent="0.2">
      <c r="A33" s="13" t="s">
        <v>356</v>
      </c>
      <c r="B33" s="13"/>
      <c r="C33" s="13"/>
      <c r="D33" s="13"/>
      <c r="E33" s="13"/>
      <c r="F33" s="13"/>
      <c r="G33" s="13"/>
      <c r="H33" s="13"/>
      <c r="I33" s="13"/>
      <c r="J33" s="13"/>
      <c r="K33" s="13"/>
      <c r="L33" s="13"/>
    </row>
    <row r="34" spans="1:12" ht="14.1" customHeight="1" x14ac:dyDescent="0.2">
      <c r="A34" s="12" t="s">
        <v>355</v>
      </c>
      <c r="B34" s="13"/>
      <c r="C34" s="13"/>
      <c r="D34" s="13"/>
      <c r="E34" s="13"/>
      <c r="F34" s="13"/>
      <c r="G34" s="13"/>
      <c r="H34" s="13"/>
      <c r="I34" s="13"/>
      <c r="J34" s="13"/>
      <c r="K34" s="13"/>
      <c r="L34" s="13"/>
    </row>
    <row r="35" spans="1:12" ht="9.75" customHeight="1" x14ac:dyDescent="0.2">
      <c r="A35" s="8"/>
      <c r="B35" s="8"/>
      <c r="C35" s="8"/>
      <c r="D35" s="8"/>
      <c r="E35" s="8"/>
      <c r="F35" s="8"/>
      <c r="G35" s="8"/>
      <c r="H35" s="8"/>
      <c r="I35" s="8"/>
      <c r="J35" s="8"/>
      <c r="K35" s="8"/>
      <c r="L35" s="8"/>
    </row>
    <row r="36" spans="1:12" ht="12" customHeight="1" x14ac:dyDescent="0.2">
      <c r="A36" s="86"/>
      <c r="B36" s="86"/>
      <c r="C36" s="86"/>
      <c r="D36" s="86"/>
      <c r="E36" s="86"/>
      <c r="F36" s="86"/>
      <c r="G36" s="86"/>
      <c r="H36" s="86"/>
      <c r="I36" s="891" t="s">
        <v>797</v>
      </c>
      <c r="J36" s="891"/>
      <c r="K36" s="891"/>
      <c r="L36" s="891"/>
    </row>
    <row r="37" spans="1:12" ht="10.5" customHeight="1" x14ac:dyDescent="0.2">
      <c r="A37" s="86"/>
      <c r="B37" s="86"/>
      <c r="C37" s="86"/>
      <c r="D37" s="86"/>
      <c r="E37" s="86"/>
      <c r="F37" s="86"/>
      <c r="G37" s="86"/>
      <c r="H37" s="86"/>
      <c r="I37" s="891" t="s">
        <v>798</v>
      </c>
      <c r="J37" s="891"/>
      <c r="K37" s="891"/>
      <c r="L37" s="891"/>
    </row>
    <row r="38" spans="1:12" x14ac:dyDescent="0.2">
      <c r="A38" s="916" t="s">
        <v>17</v>
      </c>
      <c r="B38" s="916"/>
      <c r="C38" s="86"/>
      <c r="D38" s="86"/>
      <c r="E38" s="86"/>
      <c r="F38" s="86"/>
      <c r="G38" s="86"/>
      <c r="H38" s="86"/>
      <c r="I38" s="892" t="s">
        <v>77</v>
      </c>
      <c r="J38" s="892"/>
      <c r="K38" s="892"/>
      <c r="L38" s="892"/>
    </row>
    <row r="39" spans="1:12" x14ac:dyDescent="0.2">
      <c r="A39" s="933"/>
      <c r="B39" s="933"/>
      <c r="C39" s="933"/>
      <c r="D39" s="933"/>
      <c r="E39" s="933"/>
      <c r="F39" s="933"/>
      <c r="G39" s="933"/>
      <c r="H39" s="933"/>
      <c r="I39" s="933"/>
      <c r="J39" s="933"/>
      <c r="K39" s="933"/>
      <c r="L39" s="933"/>
    </row>
  </sheetData>
  <mergeCells count="18">
    <mergeCell ref="A39:L39"/>
    <mergeCell ref="I6:L6"/>
    <mergeCell ref="A7:A8"/>
    <mergeCell ref="B7:B8"/>
    <mergeCell ref="C7:G7"/>
    <mergeCell ref="H7:L7"/>
    <mergeCell ref="I36:L36"/>
    <mergeCell ref="I37:L37"/>
    <mergeCell ref="I38:L38"/>
    <mergeCell ref="A32:B32"/>
    <mergeCell ref="A38:B38"/>
    <mergeCell ref="C10:L32"/>
    <mergeCell ref="L1:N1"/>
    <mergeCell ref="A2:L2"/>
    <mergeCell ref="A3:L3"/>
    <mergeCell ref="A4:L4"/>
    <mergeCell ref="F5:L5"/>
    <mergeCell ref="A5:D5"/>
  </mergeCells>
  <printOptions horizontalCentered="1"/>
  <pageMargins left="0.39370078740157483" right="0.39370078740157483" top="0.19685039370078741" bottom="0.19685039370078741" header="0.31496062992125984" footer="0.31496062992125984"/>
  <pageSetup paperSize="9" orientation="landscape" r:id="rId1"/>
  <rowBreaks count="1" manualBreakCount="1">
    <brk id="3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BreakPreview" topLeftCell="A11" zoomScaleSheetLayoutView="100" workbookViewId="0">
      <selection activeCell="A34" sqref="A34:Q34"/>
    </sheetView>
  </sheetViews>
  <sheetFormatPr defaultColWidth="9.140625" defaultRowHeight="12.75" x14ac:dyDescent="0.2"/>
  <cols>
    <col min="1" max="1" width="4.42578125" style="9" customWidth="1"/>
    <col min="2" max="2" width="9.28515625" style="9" customWidth="1"/>
    <col min="3" max="3" width="8" style="293" customWidth="1"/>
    <col min="4" max="4" width="8.5703125" style="293" customWidth="1"/>
    <col min="5" max="5" width="7.5703125" style="293" customWidth="1"/>
    <col min="6" max="6" width="7.28515625" style="293" customWidth="1"/>
    <col min="7" max="7" width="6.85546875" style="293" customWidth="1"/>
    <col min="8" max="8" width="7.140625" style="293" customWidth="1"/>
    <col min="9" max="9" width="8.28515625" style="293" customWidth="1"/>
    <col min="10" max="11" width="7.7109375" style="293" customWidth="1"/>
    <col min="12" max="12" width="8.140625" style="293" customWidth="1"/>
    <col min="13" max="13" width="7.5703125" style="293" customWidth="1"/>
    <col min="14" max="14" width="7.7109375" style="293" customWidth="1"/>
    <col min="15" max="15" width="10.28515625" style="293" customWidth="1"/>
    <col min="16" max="16" width="11.42578125" style="293" customWidth="1"/>
    <col min="17" max="17" width="12.5703125" style="293" customWidth="1"/>
    <col min="18" max="16384" width="9.140625" style="9"/>
  </cols>
  <sheetData>
    <row r="1" spans="1:18" customFormat="1" ht="15" x14ac:dyDescent="0.2">
      <c r="C1" s="292"/>
      <c r="D1" s="292"/>
      <c r="E1" s="292"/>
      <c r="F1" s="292"/>
      <c r="G1" s="292"/>
      <c r="H1" s="291"/>
      <c r="I1" s="291"/>
      <c r="J1" s="291"/>
      <c r="K1" s="291"/>
      <c r="L1" s="291"/>
      <c r="M1" s="291"/>
      <c r="N1" s="291"/>
      <c r="O1" s="291"/>
      <c r="P1" s="915" t="s">
        <v>58</v>
      </c>
      <c r="Q1" s="915"/>
    </row>
    <row r="2" spans="1:18" customFormat="1" ht="15" x14ac:dyDescent="0.2">
      <c r="A2" s="927" t="s">
        <v>0</v>
      </c>
      <c r="B2" s="927"/>
      <c r="C2" s="927"/>
      <c r="D2" s="927"/>
      <c r="E2" s="927"/>
      <c r="F2" s="927"/>
      <c r="G2" s="927"/>
      <c r="H2" s="927"/>
      <c r="I2" s="927"/>
      <c r="J2" s="927"/>
      <c r="K2" s="927"/>
      <c r="L2" s="927"/>
      <c r="M2" s="927"/>
      <c r="N2" s="927"/>
      <c r="O2" s="927"/>
      <c r="P2" s="927"/>
      <c r="Q2" s="927"/>
      <c r="R2" s="21"/>
    </row>
    <row r="3" spans="1:18" customFormat="1" ht="20.25" x14ac:dyDescent="0.3">
      <c r="A3" s="913" t="s">
        <v>631</v>
      </c>
      <c r="B3" s="913"/>
      <c r="C3" s="913"/>
      <c r="D3" s="913"/>
      <c r="E3" s="913"/>
      <c r="F3" s="913"/>
      <c r="G3" s="913"/>
      <c r="H3" s="913"/>
      <c r="I3" s="913"/>
      <c r="J3" s="913"/>
      <c r="K3" s="913"/>
      <c r="L3" s="913"/>
      <c r="M3" s="913"/>
      <c r="N3" s="913"/>
      <c r="O3" s="913"/>
      <c r="P3" s="913"/>
      <c r="Q3" s="913"/>
      <c r="R3" s="20"/>
    </row>
    <row r="4" spans="1:18" ht="18" customHeight="1" x14ac:dyDescent="0.25">
      <c r="A4" s="937" t="s">
        <v>736</v>
      </c>
      <c r="B4" s="937"/>
      <c r="C4" s="937"/>
      <c r="D4" s="937"/>
      <c r="E4" s="937"/>
      <c r="F4" s="937"/>
      <c r="G4" s="937"/>
      <c r="H4" s="937"/>
      <c r="I4" s="937"/>
      <c r="J4" s="937"/>
      <c r="K4" s="937"/>
      <c r="L4" s="937"/>
      <c r="M4" s="937"/>
      <c r="N4" s="937"/>
      <c r="O4" s="937"/>
      <c r="P4" s="937"/>
      <c r="Q4" s="937"/>
    </row>
    <row r="5" spans="1:18" x14ac:dyDescent="0.2">
      <c r="A5" s="916" t="s">
        <v>829</v>
      </c>
      <c r="B5" s="916"/>
      <c r="C5" s="916"/>
      <c r="D5" s="916"/>
      <c r="K5" s="1003" t="s">
        <v>918</v>
      </c>
      <c r="L5" s="1003"/>
      <c r="M5" s="1003"/>
      <c r="N5" s="1003"/>
      <c r="Q5" s="291" t="s">
        <v>18</v>
      </c>
      <c r="R5" s="13"/>
    </row>
    <row r="6" spans="1:18" ht="6" customHeight="1" x14ac:dyDescent="0.25">
      <c r="A6" s="7"/>
    </row>
    <row r="7" spans="1:18" s="238" customFormat="1" ht="27" customHeight="1" x14ac:dyDescent="0.2">
      <c r="A7" s="911" t="s">
        <v>68</v>
      </c>
      <c r="B7" s="911" t="s">
        <v>1</v>
      </c>
      <c r="C7" s="903" t="s">
        <v>652</v>
      </c>
      <c r="D7" s="903"/>
      <c r="E7" s="903"/>
      <c r="F7" s="903" t="s">
        <v>653</v>
      </c>
      <c r="G7" s="903"/>
      <c r="H7" s="903"/>
      <c r="I7" s="1020" t="s">
        <v>360</v>
      </c>
      <c r="J7" s="1021"/>
      <c r="K7" s="1022"/>
      <c r="L7" s="1020" t="s">
        <v>85</v>
      </c>
      <c r="M7" s="1021"/>
      <c r="N7" s="1022"/>
      <c r="O7" s="1023" t="s">
        <v>676</v>
      </c>
      <c r="P7" s="1024"/>
      <c r="Q7" s="1025"/>
    </row>
    <row r="8" spans="1:18" s="238" customFormat="1" ht="26.25" customHeight="1" x14ac:dyDescent="0.2">
      <c r="A8" s="912"/>
      <c r="B8" s="912"/>
      <c r="C8" s="451" t="s">
        <v>106</v>
      </c>
      <c r="D8" s="451" t="s">
        <v>732</v>
      </c>
      <c r="E8" s="451" t="s">
        <v>14</v>
      </c>
      <c r="F8" s="451" t="s">
        <v>106</v>
      </c>
      <c r="G8" s="451" t="s">
        <v>733</v>
      </c>
      <c r="H8" s="451" t="s">
        <v>14</v>
      </c>
      <c r="I8" s="451" t="s">
        <v>106</v>
      </c>
      <c r="J8" s="451" t="s">
        <v>733</v>
      </c>
      <c r="K8" s="451" t="s">
        <v>14</v>
      </c>
      <c r="L8" s="451" t="s">
        <v>106</v>
      </c>
      <c r="M8" s="451" t="s">
        <v>733</v>
      </c>
      <c r="N8" s="451" t="s">
        <v>14</v>
      </c>
      <c r="O8" s="492" t="s">
        <v>225</v>
      </c>
      <c r="P8" s="492" t="s">
        <v>734</v>
      </c>
      <c r="Q8" s="492" t="s">
        <v>107</v>
      </c>
    </row>
    <row r="9" spans="1:18" s="541" customFormat="1" ht="14.1" customHeight="1" x14ac:dyDescent="0.2">
      <c r="A9" s="512">
        <v>1</v>
      </c>
      <c r="B9" s="512">
        <v>2</v>
      </c>
      <c r="C9" s="512">
        <v>3</v>
      </c>
      <c r="D9" s="512">
        <v>4</v>
      </c>
      <c r="E9" s="512">
        <v>5</v>
      </c>
      <c r="F9" s="512">
        <v>6</v>
      </c>
      <c r="G9" s="512">
        <v>7</v>
      </c>
      <c r="H9" s="512">
        <v>8</v>
      </c>
      <c r="I9" s="512">
        <v>9</v>
      </c>
      <c r="J9" s="512">
        <v>10</v>
      </c>
      <c r="K9" s="512">
        <v>11</v>
      </c>
      <c r="L9" s="512">
        <v>12</v>
      </c>
      <c r="M9" s="512">
        <v>13</v>
      </c>
      <c r="N9" s="512">
        <v>14</v>
      </c>
      <c r="O9" s="512">
        <v>15</v>
      </c>
      <c r="P9" s="512">
        <v>16</v>
      </c>
      <c r="Q9" s="512">
        <v>17</v>
      </c>
    </row>
    <row r="10" spans="1:18" s="238" customFormat="1" ht="14.1" customHeight="1" x14ac:dyDescent="0.2">
      <c r="A10" s="286">
        <v>1</v>
      </c>
      <c r="B10" s="287" t="s">
        <v>800</v>
      </c>
      <c r="C10" s="288">
        <v>173.73000000000002</v>
      </c>
      <c r="D10" s="288">
        <v>19.102822580645164</v>
      </c>
      <c r="E10" s="288">
        <f>SUM(C10:D10)</f>
        <v>192.83282258064517</v>
      </c>
      <c r="F10" s="288">
        <v>88.386600000000001</v>
      </c>
      <c r="G10" s="288">
        <v>0</v>
      </c>
      <c r="H10" s="288">
        <f>SUM(F10:G10)</f>
        <v>88.386600000000001</v>
      </c>
      <c r="I10" s="288">
        <v>120.5534</v>
      </c>
      <c r="J10" s="288">
        <v>19.62</v>
      </c>
      <c r="K10" s="288">
        <f>SUM(I10:J10)</f>
        <v>140.17339999999999</v>
      </c>
      <c r="L10" s="288">
        <v>167.49</v>
      </c>
      <c r="M10" s="288">
        <v>18.46</v>
      </c>
      <c r="N10" s="288">
        <f>SUM(L10:M10)</f>
        <v>185.95000000000002</v>
      </c>
      <c r="O10" s="288">
        <f t="shared" ref="O10:O31" si="0">F10+I10-L10</f>
        <v>41.449999999999989</v>
      </c>
      <c r="P10" s="288">
        <f t="shared" ref="P10:P31" si="1">G10+J10-M10</f>
        <v>1.1600000000000001</v>
      </c>
      <c r="Q10" s="288">
        <f>SUM(O10:P10)</f>
        <v>42.609999999999985</v>
      </c>
    </row>
    <row r="11" spans="1:18" s="238" customFormat="1" ht="14.1" customHeight="1" x14ac:dyDescent="0.2">
      <c r="A11" s="286">
        <v>2</v>
      </c>
      <c r="B11" s="287" t="s">
        <v>801</v>
      </c>
      <c r="C11" s="288">
        <v>46.93</v>
      </c>
      <c r="D11" s="288">
        <v>5.1613440860215052</v>
      </c>
      <c r="E11" s="288">
        <f t="shared" ref="E11:E19" si="2">SUM(C11:D11)</f>
        <v>52.091344086021508</v>
      </c>
      <c r="F11" s="288">
        <v>22.113000000000003</v>
      </c>
      <c r="G11" s="288">
        <v>0</v>
      </c>
      <c r="H11" s="288">
        <f t="shared" ref="H11:H19" si="3">SUM(F11:G11)</f>
        <v>22.113000000000003</v>
      </c>
      <c r="I11" s="288">
        <v>31.587000000000003</v>
      </c>
      <c r="J11" s="288">
        <v>25.83</v>
      </c>
      <c r="K11" s="288">
        <f t="shared" ref="K11:K19" si="4">SUM(I11:J11)</f>
        <v>57.417000000000002</v>
      </c>
      <c r="L11" s="288">
        <v>42.819999999999993</v>
      </c>
      <c r="M11" s="288">
        <v>4.7300000000000004</v>
      </c>
      <c r="N11" s="288">
        <f t="shared" ref="N11:N31" si="5">SUM(L11:M11)</f>
        <v>47.55</v>
      </c>
      <c r="O11" s="288">
        <f t="shared" si="0"/>
        <v>10.88000000000001</v>
      </c>
      <c r="P11" s="288">
        <f t="shared" si="1"/>
        <v>21.099999999999998</v>
      </c>
      <c r="Q11" s="288">
        <f t="shared" ref="Q11:Q31" si="6">SUM(O11:P11)</f>
        <v>31.980000000000008</v>
      </c>
    </row>
    <row r="12" spans="1:18" s="238" customFormat="1" ht="14.1" customHeight="1" x14ac:dyDescent="0.2">
      <c r="A12" s="286">
        <v>3</v>
      </c>
      <c r="B12" s="287" t="s">
        <v>802</v>
      </c>
      <c r="C12" s="288">
        <v>171.67999999999998</v>
      </c>
      <c r="D12" s="288">
        <v>18.874677419354839</v>
      </c>
      <c r="E12" s="288">
        <f t="shared" si="2"/>
        <v>190.55467741935482</v>
      </c>
      <c r="F12" s="288">
        <v>80.878200000000007</v>
      </c>
      <c r="G12" s="288">
        <v>0</v>
      </c>
      <c r="H12" s="288">
        <f t="shared" si="3"/>
        <v>80.878200000000007</v>
      </c>
      <c r="I12" s="288">
        <v>123.5018</v>
      </c>
      <c r="J12" s="288">
        <v>30.71</v>
      </c>
      <c r="K12" s="288">
        <f t="shared" si="4"/>
        <v>154.21180000000001</v>
      </c>
      <c r="L12" s="288">
        <v>121.66</v>
      </c>
      <c r="M12" s="288">
        <v>13.420000000000002</v>
      </c>
      <c r="N12" s="288">
        <f t="shared" si="5"/>
        <v>135.07999999999998</v>
      </c>
      <c r="O12" s="288">
        <f t="shared" si="0"/>
        <v>82.72</v>
      </c>
      <c r="P12" s="288">
        <f t="shared" si="1"/>
        <v>17.29</v>
      </c>
      <c r="Q12" s="288">
        <f t="shared" si="6"/>
        <v>100.00999999999999</v>
      </c>
    </row>
    <row r="13" spans="1:18" s="238" customFormat="1" ht="14.1" customHeight="1" x14ac:dyDescent="0.2">
      <c r="A13" s="286">
        <v>4</v>
      </c>
      <c r="B13" s="287" t="s">
        <v>803</v>
      </c>
      <c r="C13" s="288">
        <v>217.26</v>
      </c>
      <c r="D13" s="288">
        <v>24.346075268817202</v>
      </c>
      <c r="E13" s="288">
        <f t="shared" si="2"/>
        <v>241.60607526881719</v>
      </c>
      <c r="F13" s="288">
        <v>112.60470000000001</v>
      </c>
      <c r="G13" s="288">
        <v>0</v>
      </c>
      <c r="H13" s="288">
        <f t="shared" si="3"/>
        <v>112.60470000000001</v>
      </c>
      <c r="I13" s="288">
        <v>173.12530000000001</v>
      </c>
      <c r="J13" s="288">
        <v>0</v>
      </c>
      <c r="K13" s="288">
        <f t="shared" si="4"/>
        <v>173.12530000000001</v>
      </c>
      <c r="L13" s="288">
        <v>188.85999999999999</v>
      </c>
      <c r="M13" s="288">
        <v>20.810000000000002</v>
      </c>
      <c r="N13" s="288">
        <f t="shared" si="5"/>
        <v>209.67</v>
      </c>
      <c r="O13" s="288">
        <f t="shared" si="0"/>
        <v>96.870000000000033</v>
      </c>
      <c r="P13" s="288">
        <f t="shared" si="1"/>
        <v>-20.810000000000002</v>
      </c>
      <c r="Q13" s="288">
        <f t="shared" si="6"/>
        <v>76.060000000000031</v>
      </c>
    </row>
    <row r="14" spans="1:18" s="238" customFormat="1" ht="14.1" customHeight="1" x14ac:dyDescent="0.2">
      <c r="A14" s="286">
        <v>5</v>
      </c>
      <c r="B14" s="287" t="s">
        <v>804</v>
      </c>
      <c r="C14" s="288">
        <v>182.97</v>
      </c>
      <c r="D14" s="288">
        <v>20.11744623655914</v>
      </c>
      <c r="E14" s="288">
        <f t="shared" si="2"/>
        <v>203.08744623655915</v>
      </c>
      <c r="F14" s="288">
        <v>77.81280000000001</v>
      </c>
      <c r="G14" s="288">
        <v>0</v>
      </c>
      <c r="H14" s="288">
        <f t="shared" si="3"/>
        <v>77.81280000000001</v>
      </c>
      <c r="I14" s="288">
        <v>118.7072</v>
      </c>
      <c r="J14" s="288">
        <v>37.79</v>
      </c>
      <c r="K14" s="288">
        <f t="shared" si="4"/>
        <v>156.49719999999999</v>
      </c>
      <c r="L14" s="288">
        <v>155.24</v>
      </c>
      <c r="M14" s="288">
        <v>17.11</v>
      </c>
      <c r="N14" s="288">
        <f t="shared" si="5"/>
        <v>172.35000000000002</v>
      </c>
      <c r="O14" s="288">
        <f t="shared" si="0"/>
        <v>41.28</v>
      </c>
      <c r="P14" s="288">
        <f t="shared" si="1"/>
        <v>20.68</v>
      </c>
      <c r="Q14" s="288">
        <f t="shared" si="6"/>
        <v>61.96</v>
      </c>
    </row>
    <row r="15" spans="1:18" s="238" customFormat="1" ht="14.1" customHeight="1" x14ac:dyDescent="0.2">
      <c r="A15" s="286">
        <v>6</v>
      </c>
      <c r="B15" s="287" t="s">
        <v>805</v>
      </c>
      <c r="C15" s="288">
        <v>200.07</v>
      </c>
      <c r="D15" s="288">
        <v>22.003817204301075</v>
      </c>
      <c r="E15" s="288">
        <f t="shared" si="2"/>
        <v>222.07381720430106</v>
      </c>
      <c r="F15" s="288">
        <v>112.3746</v>
      </c>
      <c r="G15" s="288">
        <v>0</v>
      </c>
      <c r="H15" s="288">
        <f t="shared" si="3"/>
        <v>112.3746</v>
      </c>
      <c r="I15" s="288">
        <v>172.7654</v>
      </c>
      <c r="J15" s="288">
        <v>30.57</v>
      </c>
      <c r="K15" s="288">
        <f t="shared" si="4"/>
        <v>203.33539999999999</v>
      </c>
      <c r="L15" s="288">
        <v>204.42</v>
      </c>
      <c r="M15" s="288">
        <v>22.54</v>
      </c>
      <c r="N15" s="288">
        <f t="shared" si="5"/>
        <v>226.95999999999998</v>
      </c>
      <c r="O15" s="288">
        <f t="shared" si="0"/>
        <v>80.72</v>
      </c>
      <c r="P15" s="288">
        <f t="shared" si="1"/>
        <v>8.0300000000000011</v>
      </c>
      <c r="Q15" s="288">
        <f t="shared" si="6"/>
        <v>88.75</v>
      </c>
    </row>
    <row r="16" spans="1:18" s="238" customFormat="1" ht="14.1" customHeight="1" x14ac:dyDescent="0.2">
      <c r="A16" s="286">
        <v>7</v>
      </c>
      <c r="B16" s="287" t="s">
        <v>806</v>
      </c>
      <c r="C16" s="288">
        <v>181.25</v>
      </c>
      <c r="D16" s="288">
        <v>19.93741935483871</v>
      </c>
      <c r="E16" s="288">
        <f t="shared" si="2"/>
        <v>201.18741935483871</v>
      </c>
      <c r="F16" s="288">
        <v>73.694400000000002</v>
      </c>
      <c r="G16" s="288">
        <v>0</v>
      </c>
      <c r="H16" s="288">
        <f t="shared" si="3"/>
        <v>73.694400000000002</v>
      </c>
      <c r="I16" s="288">
        <v>112.26560000000001</v>
      </c>
      <c r="J16" s="288">
        <v>25.799999999999997</v>
      </c>
      <c r="K16" s="288">
        <f t="shared" si="4"/>
        <v>138.06560000000002</v>
      </c>
      <c r="L16" s="288">
        <v>145.53</v>
      </c>
      <c r="M16" s="288">
        <v>16.05</v>
      </c>
      <c r="N16" s="288">
        <f t="shared" si="5"/>
        <v>161.58000000000001</v>
      </c>
      <c r="O16" s="288">
        <f t="shared" si="0"/>
        <v>40.430000000000007</v>
      </c>
      <c r="P16" s="288">
        <f t="shared" si="1"/>
        <v>9.7499999999999964</v>
      </c>
      <c r="Q16" s="288">
        <f t="shared" si="6"/>
        <v>50.180000000000007</v>
      </c>
    </row>
    <row r="17" spans="1:17" s="238" customFormat="1" ht="14.1" customHeight="1" x14ac:dyDescent="0.2">
      <c r="A17" s="286">
        <v>8</v>
      </c>
      <c r="B17" s="287" t="s">
        <v>807</v>
      </c>
      <c r="C17" s="288">
        <v>114.13</v>
      </c>
      <c r="D17" s="288">
        <v>12.548037634408601</v>
      </c>
      <c r="E17" s="288">
        <f t="shared" si="2"/>
        <v>126.6780376344086</v>
      </c>
      <c r="F17" s="288">
        <v>44.438549999999999</v>
      </c>
      <c r="G17" s="288">
        <v>0</v>
      </c>
      <c r="H17" s="288">
        <f t="shared" si="3"/>
        <v>44.438549999999999</v>
      </c>
      <c r="I17" s="288">
        <v>66.506450000000001</v>
      </c>
      <c r="J17" s="288">
        <v>31.56</v>
      </c>
      <c r="K17" s="288">
        <f t="shared" si="4"/>
        <v>98.066450000000003</v>
      </c>
      <c r="L17" s="288">
        <v>106.07000000000001</v>
      </c>
      <c r="M17" s="288">
        <v>11.690000000000001</v>
      </c>
      <c r="N17" s="288">
        <f t="shared" si="5"/>
        <v>117.76</v>
      </c>
      <c r="O17" s="288">
        <f t="shared" si="0"/>
        <v>4.8749999999999858</v>
      </c>
      <c r="P17" s="288">
        <f t="shared" si="1"/>
        <v>19.869999999999997</v>
      </c>
      <c r="Q17" s="288">
        <f t="shared" si="6"/>
        <v>24.744999999999983</v>
      </c>
    </row>
    <row r="18" spans="1:17" s="238" customFormat="1" ht="14.1" customHeight="1" x14ac:dyDescent="0.2">
      <c r="A18" s="286">
        <v>9</v>
      </c>
      <c r="B18" s="287" t="s">
        <v>808</v>
      </c>
      <c r="C18" s="288">
        <v>286.57</v>
      </c>
      <c r="D18" s="288">
        <v>31.510645161290324</v>
      </c>
      <c r="E18" s="288">
        <f t="shared" si="2"/>
        <v>318.08064516129031</v>
      </c>
      <c r="F18" s="288">
        <v>118.70040000000002</v>
      </c>
      <c r="G18" s="288">
        <v>0</v>
      </c>
      <c r="H18" s="288">
        <f t="shared" si="3"/>
        <v>118.70040000000002</v>
      </c>
      <c r="I18" s="288">
        <v>172.65960000000001</v>
      </c>
      <c r="J18" s="288">
        <v>38</v>
      </c>
      <c r="K18" s="288">
        <f t="shared" si="4"/>
        <v>210.65960000000001</v>
      </c>
      <c r="L18" s="288">
        <v>272.75</v>
      </c>
      <c r="M18" s="288">
        <v>30.059999999999995</v>
      </c>
      <c r="N18" s="288">
        <f t="shared" si="5"/>
        <v>302.81</v>
      </c>
      <c r="O18" s="288">
        <f t="shared" si="0"/>
        <v>18.610000000000014</v>
      </c>
      <c r="P18" s="288">
        <f t="shared" si="1"/>
        <v>7.9400000000000048</v>
      </c>
      <c r="Q18" s="288">
        <f t="shared" si="6"/>
        <v>26.550000000000018</v>
      </c>
    </row>
    <row r="19" spans="1:17" s="238" customFormat="1" ht="14.1" customHeight="1" x14ac:dyDescent="0.2">
      <c r="A19" s="286">
        <v>10</v>
      </c>
      <c r="B19" s="287" t="s">
        <v>809</v>
      </c>
      <c r="C19" s="288">
        <v>242.58999999999997</v>
      </c>
      <c r="D19" s="288">
        <v>26.680295698924731</v>
      </c>
      <c r="E19" s="288">
        <f t="shared" si="2"/>
        <v>269.27029569892471</v>
      </c>
      <c r="F19" s="288">
        <v>104.3991</v>
      </c>
      <c r="G19" s="288">
        <v>0</v>
      </c>
      <c r="H19" s="288">
        <f t="shared" si="3"/>
        <v>104.3991</v>
      </c>
      <c r="I19" s="288">
        <v>160.29089999999999</v>
      </c>
      <c r="J19" s="288">
        <v>46.410000000000004</v>
      </c>
      <c r="K19" s="288">
        <f t="shared" si="4"/>
        <v>206.70089999999999</v>
      </c>
      <c r="L19" s="288">
        <v>258.67</v>
      </c>
      <c r="M19" s="288">
        <v>28.490000000000002</v>
      </c>
      <c r="N19" s="288">
        <f t="shared" si="5"/>
        <v>287.16000000000003</v>
      </c>
      <c r="O19" s="288">
        <f t="shared" si="0"/>
        <v>6.0199999999999818</v>
      </c>
      <c r="P19" s="288">
        <f t="shared" si="1"/>
        <v>17.920000000000002</v>
      </c>
      <c r="Q19" s="288">
        <f t="shared" si="6"/>
        <v>23.939999999999984</v>
      </c>
    </row>
    <row r="20" spans="1:17" s="238" customFormat="1" ht="14.1" customHeight="1" x14ac:dyDescent="0.2">
      <c r="A20" s="286">
        <v>11</v>
      </c>
      <c r="B20" s="287" t="s">
        <v>810</v>
      </c>
      <c r="C20" s="288">
        <v>63.589999999999996</v>
      </c>
      <c r="D20" s="288">
        <v>7.3559408602150533</v>
      </c>
      <c r="E20" s="288">
        <f>SUM(C20:D20)</f>
        <v>70.945940860215046</v>
      </c>
      <c r="F20" s="288">
        <v>35.840000000000003</v>
      </c>
      <c r="G20" s="288">
        <v>0</v>
      </c>
      <c r="H20" s="288">
        <f>SUM(F20:G20)</f>
        <v>35.840000000000003</v>
      </c>
      <c r="I20" s="288">
        <v>32.89</v>
      </c>
      <c r="J20" s="288">
        <v>3.5</v>
      </c>
      <c r="K20" s="288">
        <f>SUM(I20:J20)</f>
        <v>36.39</v>
      </c>
      <c r="L20" s="288">
        <v>55.379999999999995</v>
      </c>
      <c r="M20" s="288">
        <v>6.1099999999999994</v>
      </c>
      <c r="N20" s="288">
        <f t="shared" si="5"/>
        <v>61.489999999999995</v>
      </c>
      <c r="O20" s="288">
        <f t="shared" si="0"/>
        <v>13.350000000000009</v>
      </c>
      <c r="P20" s="288">
        <f t="shared" si="1"/>
        <v>-2.6099999999999994</v>
      </c>
      <c r="Q20" s="288">
        <f t="shared" si="6"/>
        <v>10.740000000000009</v>
      </c>
    </row>
    <row r="21" spans="1:17" s="238" customFormat="1" ht="14.1" customHeight="1" x14ac:dyDescent="0.2">
      <c r="A21" s="286">
        <v>12</v>
      </c>
      <c r="B21" s="287" t="s">
        <v>811</v>
      </c>
      <c r="C21" s="288">
        <v>68.149999999999991</v>
      </c>
      <c r="D21" s="288">
        <v>8.2213709677419367</v>
      </c>
      <c r="E21" s="288">
        <f t="shared" ref="E21:E31" si="7">SUM(C21:D21)</f>
        <v>76.371370967741925</v>
      </c>
      <c r="F21" s="288">
        <v>38.42</v>
      </c>
      <c r="G21" s="288">
        <v>0</v>
      </c>
      <c r="H21" s="288">
        <f t="shared" ref="H21:H31" si="8">SUM(F21:G21)</f>
        <v>38.42</v>
      </c>
      <c r="I21" s="288">
        <v>37.459999999999994</v>
      </c>
      <c r="J21" s="288">
        <v>6.42</v>
      </c>
      <c r="K21" s="288">
        <f t="shared" ref="K21:K31" si="9">SUM(I21:J21)</f>
        <v>43.879999999999995</v>
      </c>
      <c r="L21" s="288">
        <v>29.560000000000002</v>
      </c>
      <c r="M21" s="288">
        <v>3.2499999999999996</v>
      </c>
      <c r="N21" s="288">
        <f t="shared" si="5"/>
        <v>32.81</v>
      </c>
      <c r="O21" s="288">
        <f t="shared" si="0"/>
        <v>46.319999999999993</v>
      </c>
      <c r="P21" s="288">
        <f t="shared" si="1"/>
        <v>3.1700000000000004</v>
      </c>
      <c r="Q21" s="288">
        <f t="shared" si="6"/>
        <v>49.489999999999995</v>
      </c>
    </row>
    <row r="22" spans="1:17" s="238" customFormat="1" ht="14.1" customHeight="1" x14ac:dyDescent="0.2">
      <c r="A22" s="286">
        <v>13</v>
      </c>
      <c r="B22" s="287" t="s">
        <v>812</v>
      </c>
      <c r="C22" s="288">
        <v>190.73999999999998</v>
      </c>
      <c r="D22" s="288">
        <v>21.996720430107526</v>
      </c>
      <c r="E22" s="288">
        <f t="shared" si="7"/>
        <v>212.73672043010751</v>
      </c>
      <c r="F22" s="288">
        <v>107.57</v>
      </c>
      <c r="G22" s="288">
        <v>0</v>
      </c>
      <c r="H22" s="288">
        <f t="shared" si="8"/>
        <v>107.57</v>
      </c>
      <c r="I22" s="288">
        <v>112.49000000000001</v>
      </c>
      <c r="J22" s="288">
        <v>14</v>
      </c>
      <c r="K22" s="288">
        <f t="shared" si="9"/>
        <v>126.49000000000001</v>
      </c>
      <c r="L22" s="288">
        <v>188.53</v>
      </c>
      <c r="M22" s="288">
        <v>20.77</v>
      </c>
      <c r="N22" s="288">
        <f t="shared" si="5"/>
        <v>209.3</v>
      </c>
      <c r="O22" s="288">
        <f t="shared" si="0"/>
        <v>31.53</v>
      </c>
      <c r="P22" s="288">
        <f t="shared" si="1"/>
        <v>-6.77</v>
      </c>
      <c r="Q22" s="288">
        <f t="shared" si="6"/>
        <v>24.76</v>
      </c>
    </row>
    <row r="23" spans="1:17" s="238" customFormat="1" ht="14.1" customHeight="1" x14ac:dyDescent="0.2">
      <c r="A23" s="286">
        <v>14</v>
      </c>
      <c r="B23" s="287" t="s">
        <v>813</v>
      </c>
      <c r="C23" s="288">
        <v>231.8</v>
      </c>
      <c r="D23" s="288">
        <v>19.232204301075267</v>
      </c>
      <c r="E23" s="288">
        <f t="shared" si="7"/>
        <v>251.03220430107527</v>
      </c>
      <c r="F23" s="288">
        <v>130.72</v>
      </c>
      <c r="G23" s="288">
        <v>0</v>
      </c>
      <c r="H23" s="288">
        <f t="shared" si="8"/>
        <v>130.72</v>
      </c>
      <c r="I23" s="288">
        <v>114.80000000000001</v>
      </c>
      <c r="J23" s="288">
        <v>37.39</v>
      </c>
      <c r="K23" s="288">
        <f t="shared" si="9"/>
        <v>152.19</v>
      </c>
      <c r="L23" s="288">
        <v>109.85000000000001</v>
      </c>
      <c r="M23" s="288">
        <v>12.1</v>
      </c>
      <c r="N23" s="288">
        <f t="shared" si="5"/>
        <v>121.95</v>
      </c>
      <c r="O23" s="288">
        <f t="shared" si="0"/>
        <v>135.67000000000002</v>
      </c>
      <c r="P23" s="288">
        <f t="shared" si="1"/>
        <v>25.29</v>
      </c>
      <c r="Q23" s="288">
        <f t="shared" si="6"/>
        <v>160.96</v>
      </c>
    </row>
    <row r="24" spans="1:17" s="238" customFormat="1" ht="14.1" customHeight="1" x14ac:dyDescent="0.2">
      <c r="A24" s="286">
        <v>15</v>
      </c>
      <c r="B24" s="287" t="s">
        <v>814</v>
      </c>
      <c r="C24" s="288">
        <v>102.69</v>
      </c>
      <c r="D24" s="288">
        <v>11.213709677419354</v>
      </c>
      <c r="E24" s="288">
        <f t="shared" si="7"/>
        <v>113.90370967741936</v>
      </c>
      <c r="F24" s="288">
        <v>57.91</v>
      </c>
      <c r="G24" s="288">
        <v>0</v>
      </c>
      <c r="H24" s="288">
        <f t="shared" si="8"/>
        <v>57.91</v>
      </c>
      <c r="I24" s="288">
        <v>54.120000000000005</v>
      </c>
      <c r="J24" s="288">
        <v>23</v>
      </c>
      <c r="K24" s="288">
        <f t="shared" si="9"/>
        <v>77.12</v>
      </c>
      <c r="L24" s="288">
        <v>64.98</v>
      </c>
      <c r="M24" s="288">
        <v>7.16</v>
      </c>
      <c r="N24" s="288">
        <f t="shared" si="5"/>
        <v>72.14</v>
      </c>
      <c r="O24" s="288">
        <f t="shared" si="0"/>
        <v>47.05</v>
      </c>
      <c r="P24" s="288">
        <f t="shared" si="1"/>
        <v>15.84</v>
      </c>
      <c r="Q24" s="288">
        <f t="shared" si="6"/>
        <v>62.89</v>
      </c>
    </row>
    <row r="25" spans="1:17" s="238" customFormat="1" ht="14.1" customHeight="1" x14ac:dyDescent="0.2">
      <c r="A25" s="286">
        <v>16</v>
      </c>
      <c r="B25" s="287" t="s">
        <v>815</v>
      </c>
      <c r="C25" s="288">
        <v>92.539999999999992</v>
      </c>
      <c r="D25" s="288">
        <v>12.547338709677421</v>
      </c>
      <c r="E25" s="288">
        <f t="shared" si="7"/>
        <v>105.08733870967741</v>
      </c>
      <c r="F25" s="288">
        <v>52.19</v>
      </c>
      <c r="G25" s="288">
        <v>0</v>
      </c>
      <c r="H25" s="288">
        <f t="shared" si="8"/>
        <v>52.19</v>
      </c>
      <c r="I25" s="288">
        <v>56.66</v>
      </c>
      <c r="J25" s="288">
        <v>6.4930000000000003</v>
      </c>
      <c r="K25" s="288">
        <f t="shared" si="9"/>
        <v>63.152999999999999</v>
      </c>
      <c r="L25" s="288">
        <v>111.48</v>
      </c>
      <c r="M25" s="288">
        <v>12.290000000000001</v>
      </c>
      <c r="N25" s="288">
        <f t="shared" si="5"/>
        <v>123.77000000000001</v>
      </c>
      <c r="O25" s="288">
        <f t="shared" si="0"/>
        <v>-2.6300000000000097</v>
      </c>
      <c r="P25" s="288">
        <f t="shared" si="1"/>
        <v>-5.7970000000000006</v>
      </c>
      <c r="Q25" s="288">
        <f t="shared" si="6"/>
        <v>-8.4270000000000103</v>
      </c>
    </row>
    <row r="26" spans="1:17" s="238" customFormat="1" ht="14.1" customHeight="1" x14ac:dyDescent="0.2">
      <c r="A26" s="286">
        <v>17</v>
      </c>
      <c r="B26" s="287" t="s">
        <v>816</v>
      </c>
      <c r="C26" s="288">
        <v>68.679999999999993</v>
      </c>
      <c r="D26" s="288">
        <v>8.1735752688172045</v>
      </c>
      <c r="E26" s="288">
        <f t="shared" si="7"/>
        <v>76.853575268817195</v>
      </c>
      <c r="F26" s="288">
        <v>38.72</v>
      </c>
      <c r="G26" s="288">
        <v>0</v>
      </c>
      <c r="H26" s="288">
        <f t="shared" si="8"/>
        <v>38.72</v>
      </c>
      <c r="I26" s="288">
        <v>35.33</v>
      </c>
      <c r="J26" s="288">
        <v>8.4</v>
      </c>
      <c r="K26" s="288">
        <f t="shared" si="9"/>
        <v>43.73</v>
      </c>
      <c r="L26" s="288">
        <v>55.750000000000007</v>
      </c>
      <c r="M26" s="288">
        <v>6.1499999999999995</v>
      </c>
      <c r="N26" s="288">
        <f t="shared" si="5"/>
        <v>61.900000000000006</v>
      </c>
      <c r="O26" s="288">
        <f t="shared" si="0"/>
        <v>18.29999999999999</v>
      </c>
      <c r="P26" s="288">
        <f t="shared" si="1"/>
        <v>2.2500000000000009</v>
      </c>
      <c r="Q26" s="288">
        <f t="shared" si="6"/>
        <v>20.54999999999999</v>
      </c>
    </row>
    <row r="27" spans="1:17" s="238" customFormat="1" ht="14.1" customHeight="1" x14ac:dyDescent="0.2">
      <c r="A27" s="286">
        <v>18</v>
      </c>
      <c r="B27" s="287" t="s">
        <v>817</v>
      </c>
      <c r="C27" s="288">
        <v>244.81</v>
      </c>
      <c r="D27" s="288">
        <v>33.117392473118279</v>
      </c>
      <c r="E27" s="288">
        <f t="shared" si="7"/>
        <v>277.92739247311829</v>
      </c>
      <c r="F27" s="288">
        <v>138.06</v>
      </c>
      <c r="G27" s="288">
        <v>0</v>
      </c>
      <c r="H27" s="288">
        <f t="shared" si="8"/>
        <v>138.06</v>
      </c>
      <c r="I27" s="288">
        <v>180.12</v>
      </c>
      <c r="J27" s="288">
        <v>0</v>
      </c>
      <c r="K27" s="288">
        <f t="shared" si="9"/>
        <v>180.12</v>
      </c>
      <c r="L27" s="288">
        <v>234.07</v>
      </c>
      <c r="M27" s="288">
        <v>25.800000000000004</v>
      </c>
      <c r="N27" s="288">
        <f t="shared" si="5"/>
        <v>259.87</v>
      </c>
      <c r="O27" s="288">
        <f t="shared" si="0"/>
        <v>84.110000000000014</v>
      </c>
      <c r="P27" s="288">
        <f t="shared" si="1"/>
        <v>-25.800000000000004</v>
      </c>
      <c r="Q27" s="288">
        <f t="shared" si="6"/>
        <v>58.310000000000009</v>
      </c>
    </row>
    <row r="28" spans="1:17" s="238" customFormat="1" ht="14.1" customHeight="1" x14ac:dyDescent="0.2">
      <c r="A28" s="286">
        <v>19</v>
      </c>
      <c r="B28" s="287" t="s">
        <v>799</v>
      </c>
      <c r="C28" s="288">
        <v>135.91</v>
      </c>
      <c r="D28" s="288">
        <v>12.701639784946238</v>
      </c>
      <c r="E28" s="288">
        <f t="shared" si="7"/>
        <v>148.61163978494625</v>
      </c>
      <c r="F28" s="288">
        <v>76.66</v>
      </c>
      <c r="G28" s="288">
        <v>0</v>
      </c>
      <c r="H28" s="288">
        <f t="shared" si="8"/>
        <v>76.66</v>
      </c>
      <c r="I28" s="288">
        <v>68.429999999999993</v>
      </c>
      <c r="J28" s="288">
        <v>0</v>
      </c>
      <c r="K28" s="288">
        <f t="shared" si="9"/>
        <v>68.429999999999993</v>
      </c>
      <c r="L28" s="288">
        <v>70.63000000000001</v>
      </c>
      <c r="M28" s="288">
        <v>7.8</v>
      </c>
      <c r="N28" s="288">
        <f t="shared" si="5"/>
        <v>78.430000000000007</v>
      </c>
      <c r="O28" s="288">
        <f t="shared" si="0"/>
        <v>74.459999999999965</v>
      </c>
      <c r="P28" s="288">
        <f t="shared" si="1"/>
        <v>-7.8</v>
      </c>
      <c r="Q28" s="288">
        <f t="shared" si="6"/>
        <v>66.659999999999968</v>
      </c>
    </row>
    <row r="29" spans="1:17" s="238" customFormat="1" ht="14.1" customHeight="1" x14ac:dyDescent="0.2">
      <c r="A29" s="286">
        <v>20</v>
      </c>
      <c r="B29" s="287" t="s">
        <v>818</v>
      </c>
      <c r="C29" s="288">
        <v>255.75</v>
      </c>
      <c r="D29" s="288">
        <v>23.435967741935485</v>
      </c>
      <c r="E29" s="288">
        <f t="shared" si="7"/>
        <v>279.18596774193549</v>
      </c>
      <c r="F29" s="288">
        <v>144.24</v>
      </c>
      <c r="G29" s="288">
        <v>0</v>
      </c>
      <c r="H29" s="288">
        <f t="shared" si="8"/>
        <v>144.24</v>
      </c>
      <c r="I29" s="288">
        <v>155.10000000000002</v>
      </c>
      <c r="J29" s="288">
        <v>0</v>
      </c>
      <c r="K29" s="288">
        <f t="shared" si="9"/>
        <v>155.10000000000002</v>
      </c>
      <c r="L29" s="288">
        <v>225.71999999999997</v>
      </c>
      <c r="M29" s="288">
        <v>24.880000000000003</v>
      </c>
      <c r="N29" s="288">
        <f t="shared" si="5"/>
        <v>250.59999999999997</v>
      </c>
      <c r="O29" s="288">
        <f t="shared" si="0"/>
        <v>73.620000000000061</v>
      </c>
      <c r="P29" s="288">
        <f t="shared" si="1"/>
        <v>-24.880000000000003</v>
      </c>
      <c r="Q29" s="288">
        <f t="shared" si="6"/>
        <v>48.740000000000059</v>
      </c>
    </row>
    <row r="30" spans="1:17" s="238" customFormat="1" ht="14.1" customHeight="1" x14ac:dyDescent="0.2">
      <c r="A30" s="289">
        <v>21</v>
      </c>
      <c r="B30" s="287" t="s">
        <v>819</v>
      </c>
      <c r="C30" s="288">
        <v>21.74</v>
      </c>
      <c r="D30" s="288">
        <v>3.6171505376344086</v>
      </c>
      <c r="E30" s="288">
        <f t="shared" si="7"/>
        <v>25.357150537634407</v>
      </c>
      <c r="F30" s="288">
        <v>12.25</v>
      </c>
      <c r="G30" s="288">
        <v>0</v>
      </c>
      <c r="H30" s="288">
        <f t="shared" si="8"/>
        <v>12.25</v>
      </c>
      <c r="I30" s="288">
        <v>10.25</v>
      </c>
      <c r="J30" s="288">
        <v>3.58</v>
      </c>
      <c r="K30" s="288">
        <f t="shared" si="9"/>
        <v>13.83</v>
      </c>
      <c r="L30" s="288">
        <v>22.049999999999997</v>
      </c>
      <c r="M30" s="288">
        <v>2.4300000000000002</v>
      </c>
      <c r="N30" s="288">
        <f t="shared" si="5"/>
        <v>24.479999999999997</v>
      </c>
      <c r="O30" s="288">
        <f t="shared" si="0"/>
        <v>0.45000000000000284</v>
      </c>
      <c r="P30" s="288">
        <f t="shared" si="1"/>
        <v>1.1499999999999999</v>
      </c>
      <c r="Q30" s="288">
        <f t="shared" si="6"/>
        <v>1.6000000000000028</v>
      </c>
    </row>
    <row r="31" spans="1:17" s="238" customFormat="1" ht="14.1" customHeight="1" x14ac:dyDescent="0.2">
      <c r="A31" s="289">
        <v>22</v>
      </c>
      <c r="B31" s="287" t="s">
        <v>820</v>
      </c>
      <c r="C31" s="288">
        <v>38.15</v>
      </c>
      <c r="D31" s="288">
        <v>5.3144623655913978</v>
      </c>
      <c r="E31" s="288">
        <f t="shared" si="7"/>
        <v>43.464462365591395</v>
      </c>
      <c r="F31" s="288">
        <v>21.52</v>
      </c>
      <c r="G31" s="288">
        <v>0</v>
      </c>
      <c r="H31" s="288">
        <f t="shared" si="8"/>
        <v>21.52</v>
      </c>
      <c r="I31" s="288">
        <v>19.16</v>
      </c>
      <c r="J31" s="288">
        <v>8.83</v>
      </c>
      <c r="K31" s="288">
        <f t="shared" si="9"/>
        <v>27.990000000000002</v>
      </c>
      <c r="L31" s="288">
        <v>37.730000000000004</v>
      </c>
      <c r="M31" s="288">
        <v>4.16</v>
      </c>
      <c r="N31" s="288">
        <f t="shared" si="5"/>
        <v>41.89</v>
      </c>
      <c r="O31" s="288">
        <f t="shared" si="0"/>
        <v>2.9499999999999957</v>
      </c>
      <c r="P31" s="288">
        <f t="shared" si="1"/>
        <v>4.67</v>
      </c>
      <c r="Q31" s="288">
        <f t="shared" si="6"/>
        <v>7.6199999999999957</v>
      </c>
    </row>
    <row r="32" spans="1:17" s="317" customFormat="1" ht="14.1" customHeight="1" x14ac:dyDescent="0.2">
      <c r="A32" s="906" t="s">
        <v>821</v>
      </c>
      <c r="B32" s="906"/>
      <c r="C32" s="350">
        <f>SUM(C10:C31)</f>
        <v>3331.7299999999996</v>
      </c>
      <c r="D32" s="350">
        <f t="shared" ref="D32:Q32" si="10">SUM(D10:D31)</f>
        <v>367.21005376344084</v>
      </c>
      <c r="E32" s="350">
        <f t="shared" si="10"/>
        <v>3698.940053763441</v>
      </c>
      <c r="F32" s="350">
        <f t="shared" si="10"/>
        <v>1689.5023500000002</v>
      </c>
      <c r="G32" s="350">
        <f t="shared" si="10"/>
        <v>0</v>
      </c>
      <c r="H32" s="350">
        <f t="shared" si="10"/>
        <v>1689.5023500000002</v>
      </c>
      <c r="I32" s="350">
        <f t="shared" si="10"/>
        <v>2128.7726500000003</v>
      </c>
      <c r="J32" s="350">
        <f t="shared" si="10"/>
        <v>397.90299999999996</v>
      </c>
      <c r="K32" s="350">
        <f t="shared" si="10"/>
        <v>2526.6756499999992</v>
      </c>
      <c r="L32" s="350">
        <f t="shared" si="10"/>
        <v>2869.24</v>
      </c>
      <c r="M32" s="350">
        <f t="shared" si="10"/>
        <v>316.26</v>
      </c>
      <c r="N32" s="350">
        <f t="shared" si="10"/>
        <v>3185.4999999999991</v>
      </c>
      <c r="O32" s="350">
        <f t="shared" si="10"/>
        <v>949.03500000000008</v>
      </c>
      <c r="P32" s="350">
        <f t="shared" si="10"/>
        <v>81.642999999999986</v>
      </c>
      <c r="Q32" s="350">
        <f t="shared" si="10"/>
        <v>1030.6779999999999</v>
      </c>
    </row>
    <row r="33" spans="1:18" s="238" customFormat="1" ht="12" x14ac:dyDescent="0.2">
      <c r="A33" s="500"/>
      <c r="B33" s="318"/>
      <c r="C33" s="500"/>
      <c r="D33" s="500"/>
      <c r="E33" s="501"/>
      <c r="F33" s="501"/>
      <c r="G33" s="501"/>
      <c r="H33" s="501"/>
      <c r="I33" s="501"/>
      <c r="J33" s="501"/>
      <c r="K33" s="501"/>
      <c r="L33" s="501"/>
      <c r="M33" s="501"/>
      <c r="N33" s="501"/>
      <c r="O33" s="501"/>
      <c r="P33" s="501"/>
      <c r="Q33" s="501"/>
    </row>
    <row r="34" spans="1:18" s="238" customFormat="1" ht="14.25" customHeight="1" x14ac:dyDescent="0.2">
      <c r="A34" s="1019" t="s">
        <v>735</v>
      </c>
      <c r="B34" s="1019"/>
      <c r="C34" s="1019"/>
      <c r="D34" s="1019"/>
      <c r="E34" s="1019"/>
      <c r="F34" s="1019"/>
      <c r="G34" s="1019"/>
      <c r="H34" s="1019"/>
      <c r="I34" s="1019"/>
      <c r="J34" s="1019"/>
      <c r="K34" s="1019"/>
      <c r="L34" s="1019"/>
      <c r="M34" s="1019"/>
      <c r="N34" s="1019"/>
      <c r="O34" s="1019"/>
      <c r="P34" s="1019"/>
      <c r="Q34" s="1019"/>
    </row>
    <row r="35" spans="1:18" s="238" customFormat="1" ht="12.75" customHeight="1" x14ac:dyDescent="0.2">
      <c r="A35" s="317" t="s">
        <v>9</v>
      </c>
      <c r="B35" s="502"/>
      <c r="C35" s="503"/>
      <c r="D35" s="503"/>
      <c r="E35" s="503"/>
      <c r="F35" s="503"/>
      <c r="G35" s="503"/>
      <c r="H35" s="503"/>
      <c r="I35" s="503"/>
      <c r="J35" s="503"/>
      <c r="K35" s="503"/>
      <c r="L35" s="904" t="s">
        <v>10</v>
      </c>
      <c r="M35" s="904"/>
      <c r="N35" s="904"/>
      <c r="O35" s="904"/>
      <c r="P35" s="503"/>
      <c r="Q35" s="503"/>
    </row>
    <row r="36" spans="1:18" s="238" customFormat="1" ht="12.75" customHeight="1" x14ac:dyDescent="0.2">
      <c r="A36" s="502"/>
      <c r="B36" s="502"/>
      <c r="C36" s="503"/>
      <c r="D36" s="503"/>
      <c r="E36" s="503"/>
      <c r="F36" s="503"/>
      <c r="G36" s="503"/>
      <c r="H36" s="503"/>
      <c r="I36" s="503"/>
      <c r="J36" s="503"/>
      <c r="K36" s="503"/>
      <c r="L36" s="904" t="s">
        <v>797</v>
      </c>
      <c r="M36" s="904"/>
      <c r="N36" s="904"/>
      <c r="O36" s="904"/>
      <c r="P36" s="503"/>
      <c r="Q36" s="503"/>
    </row>
    <row r="37" spans="1:18" s="238" customFormat="1" ht="12" x14ac:dyDescent="0.2">
      <c r="A37" s="317"/>
      <c r="B37" s="317"/>
      <c r="C37" s="496"/>
      <c r="D37" s="496"/>
      <c r="E37" s="496"/>
      <c r="F37" s="496"/>
      <c r="G37" s="496"/>
      <c r="H37" s="496"/>
      <c r="I37" s="496"/>
      <c r="J37" s="496"/>
      <c r="K37" s="496"/>
      <c r="L37" s="904" t="s">
        <v>798</v>
      </c>
      <c r="M37" s="904"/>
      <c r="N37" s="904"/>
      <c r="O37" s="904"/>
      <c r="P37" s="496"/>
      <c r="Q37" s="496"/>
      <c r="R37" s="470"/>
    </row>
  </sheetData>
  <mergeCells count="18">
    <mergeCell ref="P1:Q1"/>
    <mergeCell ref="A2:Q2"/>
    <mergeCell ref="A3:Q3"/>
    <mergeCell ref="K5:N5"/>
    <mergeCell ref="A4:Q4"/>
    <mergeCell ref="A5:D5"/>
    <mergeCell ref="A34:Q34"/>
    <mergeCell ref="L35:O35"/>
    <mergeCell ref="L36:O36"/>
    <mergeCell ref="L37:O37"/>
    <mergeCell ref="A7:A8"/>
    <mergeCell ref="B7:B8"/>
    <mergeCell ref="I7:K7"/>
    <mergeCell ref="A32:B32"/>
    <mergeCell ref="O7:Q7"/>
    <mergeCell ref="L7:N7"/>
    <mergeCell ref="C7:E7"/>
    <mergeCell ref="F7:H7"/>
  </mergeCells>
  <phoneticPr fontId="0" type="noConversion"/>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BreakPreview" topLeftCell="A15" zoomScale="112" zoomScaleSheetLayoutView="112" workbookViewId="0">
      <selection activeCell="A33" sqref="A33:Q33"/>
    </sheetView>
  </sheetViews>
  <sheetFormatPr defaultColWidth="9.140625" defaultRowHeight="12.75" x14ac:dyDescent="0.2"/>
  <cols>
    <col min="1" max="1" width="4.85546875" style="609" customWidth="1"/>
    <col min="2" max="2" width="9.85546875" style="609" customWidth="1"/>
    <col min="3" max="3" width="8" style="609" customWidth="1"/>
    <col min="4" max="4" width="7.28515625" style="609" customWidth="1"/>
    <col min="5" max="5" width="7.7109375" style="609" customWidth="1"/>
    <col min="6" max="6" width="7.42578125" style="609" customWidth="1"/>
    <col min="7" max="7" width="7.140625" style="609" customWidth="1"/>
    <col min="8" max="8" width="7" style="609" customWidth="1"/>
    <col min="9" max="9" width="8.7109375" style="609" customWidth="1"/>
    <col min="10" max="10" width="7.42578125" style="609" customWidth="1"/>
    <col min="11" max="11" width="8" style="609" customWidth="1"/>
    <col min="12" max="12" width="8.42578125" style="609" customWidth="1"/>
    <col min="13" max="13" width="7.5703125" style="609" customWidth="1"/>
    <col min="14" max="14" width="8.42578125" style="609" customWidth="1"/>
    <col min="15" max="15" width="10.7109375" style="609" customWidth="1"/>
    <col min="16" max="16" width="11" style="609" customWidth="1"/>
    <col min="17" max="17" width="10.42578125" style="609" customWidth="1"/>
    <col min="18" max="16384" width="9.140625" style="609"/>
  </cols>
  <sheetData>
    <row r="1" spans="1:18" s="114" customFormat="1" ht="15" x14ac:dyDescent="0.2">
      <c r="H1" s="115"/>
      <c r="I1" s="115"/>
      <c r="J1" s="115"/>
      <c r="K1" s="115"/>
      <c r="L1" s="115"/>
      <c r="M1" s="115"/>
      <c r="N1" s="115"/>
      <c r="O1" s="115"/>
      <c r="P1" s="1031" t="s">
        <v>84</v>
      </c>
      <c r="Q1" s="1031"/>
      <c r="R1" s="917"/>
    </row>
    <row r="2" spans="1:18" s="114" customFormat="1" ht="15.75" x14ac:dyDescent="0.2">
      <c r="A2" s="826" t="s">
        <v>0</v>
      </c>
      <c r="B2" s="826"/>
      <c r="C2" s="826"/>
      <c r="D2" s="826"/>
      <c r="E2" s="826"/>
      <c r="F2" s="826"/>
      <c r="G2" s="826"/>
      <c r="H2" s="826"/>
      <c r="I2" s="826"/>
      <c r="J2" s="826"/>
      <c r="K2" s="826"/>
      <c r="L2" s="826"/>
      <c r="M2" s="826"/>
      <c r="N2" s="826"/>
      <c r="O2" s="826"/>
      <c r="P2" s="826"/>
      <c r="Q2" s="826"/>
      <c r="R2" s="917"/>
    </row>
    <row r="3" spans="1:18" s="114" customFormat="1" ht="20.25" x14ac:dyDescent="0.2">
      <c r="A3" s="827" t="s">
        <v>631</v>
      </c>
      <c r="B3" s="827"/>
      <c r="C3" s="827"/>
      <c r="D3" s="827"/>
      <c r="E3" s="827"/>
      <c r="F3" s="827"/>
      <c r="G3" s="827"/>
      <c r="H3" s="827"/>
      <c r="I3" s="827"/>
      <c r="J3" s="827"/>
      <c r="K3" s="827"/>
      <c r="L3" s="827"/>
      <c r="M3" s="827"/>
      <c r="N3" s="827"/>
      <c r="O3" s="827"/>
      <c r="P3" s="827"/>
      <c r="Q3" s="827"/>
      <c r="R3" s="917"/>
    </row>
    <row r="4" spans="1:18" ht="18.600000000000001" customHeight="1" x14ac:dyDescent="0.2">
      <c r="B4" s="636"/>
      <c r="C4" s="636"/>
      <c r="D4" s="828" t="s">
        <v>737</v>
      </c>
      <c r="E4" s="828"/>
      <c r="F4" s="828"/>
      <c r="G4" s="828"/>
      <c r="H4" s="828"/>
      <c r="I4" s="828"/>
      <c r="J4" s="828"/>
      <c r="K4" s="828"/>
      <c r="L4" s="828"/>
      <c r="M4" s="828"/>
      <c r="N4" s="828"/>
      <c r="O4" s="828"/>
      <c r="R4" s="917"/>
    </row>
    <row r="5" spans="1:18" x14ac:dyDescent="0.2">
      <c r="A5" s="829" t="s">
        <v>829</v>
      </c>
      <c r="B5" s="829"/>
      <c r="C5" s="829"/>
      <c r="D5" s="829"/>
      <c r="Q5" s="613" t="s">
        <v>18</v>
      </c>
      <c r="R5" s="917"/>
    </row>
    <row r="6" spans="1:18" ht="15.75" x14ac:dyDescent="0.2">
      <c r="A6" s="141"/>
      <c r="N6" s="982" t="s">
        <v>918</v>
      </c>
      <c r="O6" s="982"/>
      <c r="P6" s="982"/>
      <c r="Q6" s="982"/>
      <c r="R6" s="917"/>
    </row>
    <row r="7" spans="1:18" s="284" customFormat="1" ht="27.75" customHeight="1" x14ac:dyDescent="0.2">
      <c r="A7" s="862" t="s">
        <v>68</v>
      </c>
      <c r="B7" s="862" t="s">
        <v>1</v>
      </c>
      <c r="C7" s="918" t="s">
        <v>654</v>
      </c>
      <c r="D7" s="918"/>
      <c r="E7" s="918"/>
      <c r="F7" s="918" t="s">
        <v>655</v>
      </c>
      <c r="G7" s="918"/>
      <c r="H7" s="918"/>
      <c r="I7" s="855" t="s">
        <v>360</v>
      </c>
      <c r="J7" s="856"/>
      <c r="K7" s="1027"/>
      <c r="L7" s="855" t="s">
        <v>85</v>
      </c>
      <c r="M7" s="856"/>
      <c r="N7" s="1027"/>
      <c r="O7" s="1028" t="s">
        <v>656</v>
      </c>
      <c r="P7" s="1029"/>
      <c r="Q7" s="1030"/>
      <c r="R7" s="917"/>
    </row>
    <row r="8" spans="1:18" s="284" customFormat="1" ht="25.5" customHeight="1" x14ac:dyDescent="0.2">
      <c r="A8" s="864"/>
      <c r="B8" s="864"/>
      <c r="C8" s="603" t="s">
        <v>106</v>
      </c>
      <c r="D8" s="603" t="s">
        <v>732</v>
      </c>
      <c r="E8" s="603" t="s">
        <v>14</v>
      </c>
      <c r="F8" s="603" t="s">
        <v>106</v>
      </c>
      <c r="G8" s="603" t="s">
        <v>733</v>
      </c>
      <c r="H8" s="637" t="s">
        <v>14</v>
      </c>
      <c r="I8" s="603" t="s">
        <v>106</v>
      </c>
      <c r="J8" s="603" t="s">
        <v>733</v>
      </c>
      <c r="K8" s="637" t="s">
        <v>14</v>
      </c>
      <c r="L8" s="603" t="s">
        <v>106</v>
      </c>
      <c r="M8" s="603" t="s">
        <v>733</v>
      </c>
      <c r="N8" s="637" t="s">
        <v>14</v>
      </c>
      <c r="O8" s="583" t="s">
        <v>225</v>
      </c>
      <c r="P8" s="583" t="s">
        <v>734</v>
      </c>
      <c r="Q8" s="583" t="s">
        <v>107</v>
      </c>
    </row>
    <row r="9" spans="1:18" s="639" customFormat="1" ht="12" customHeight="1" x14ac:dyDescent="0.2">
      <c r="A9" s="638">
        <v>1</v>
      </c>
      <c r="B9" s="638">
        <v>2</v>
      </c>
      <c r="C9" s="638">
        <v>3</v>
      </c>
      <c r="D9" s="638">
        <v>4</v>
      </c>
      <c r="E9" s="638">
        <v>5</v>
      </c>
      <c r="F9" s="638">
        <v>6</v>
      </c>
      <c r="G9" s="638">
        <v>7</v>
      </c>
      <c r="H9" s="638">
        <v>8</v>
      </c>
      <c r="I9" s="638">
        <v>9</v>
      </c>
      <c r="J9" s="638">
        <v>10</v>
      </c>
      <c r="K9" s="638">
        <v>11</v>
      </c>
      <c r="L9" s="638">
        <v>12</v>
      </c>
      <c r="M9" s="638">
        <v>13</v>
      </c>
      <c r="N9" s="638">
        <v>14</v>
      </c>
      <c r="O9" s="638">
        <v>15</v>
      </c>
      <c r="P9" s="638">
        <v>16</v>
      </c>
      <c r="Q9" s="638">
        <v>17</v>
      </c>
    </row>
    <row r="10" spans="1:18" s="252" customFormat="1" ht="14.1" customHeight="1" x14ac:dyDescent="0.2">
      <c r="A10" s="277">
        <v>1</v>
      </c>
      <c r="B10" s="278" t="s">
        <v>800</v>
      </c>
      <c r="C10" s="772">
        <v>167.39</v>
      </c>
      <c r="D10" s="772">
        <v>18.778669064748204</v>
      </c>
      <c r="E10" s="282">
        <f>SUM(C10:D10)</f>
        <v>186.1686690647482</v>
      </c>
      <c r="F10" s="282">
        <v>59.685600000000001</v>
      </c>
      <c r="G10" s="282">
        <v>0</v>
      </c>
      <c r="H10" s="282">
        <f>SUM(F10:G10)</f>
        <v>59.685600000000001</v>
      </c>
      <c r="I10" s="282">
        <v>91.544399999999996</v>
      </c>
      <c r="J10" s="282">
        <v>18</v>
      </c>
      <c r="K10" s="282">
        <f>SUM(I10:J10)</f>
        <v>109.5444</v>
      </c>
      <c r="L10" s="282">
        <v>147.94999999999999</v>
      </c>
      <c r="M10" s="282">
        <v>16.5</v>
      </c>
      <c r="N10" s="282">
        <f>SUM(L10:M10)</f>
        <v>164.45</v>
      </c>
      <c r="O10" s="282">
        <f t="shared" ref="O10:O31" si="0">F10+I10-L10</f>
        <v>3.2800000000000011</v>
      </c>
      <c r="P10" s="282">
        <f t="shared" ref="P10:P31" si="1">G10+J10-M10</f>
        <v>1.5</v>
      </c>
      <c r="Q10" s="282">
        <f>SUM(O10:P10)</f>
        <v>4.7800000000000011</v>
      </c>
    </row>
    <row r="11" spans="1:18" s="252" customFormat="1" ht="14.1" customHeight="1" x14ac:dyDescent="0.2">
      <c r="A11" s="277">
        <v>2</v>
      </c>
      <c r="B11" s="278" t="s">
        <v>801</v>
      </c>
      <c r="C11" s="772">
        <v>43.9</v>
      </c>
      <c r="D11" s="772">
        <v>4.92089928057554</v>
      </c>
      <c r="E11" s="282">
        <f t="shared" ref="E11:E19" si="2">SUM(C11:D11)</f>
        <v>48.820899280575539</v>
      </c>
      <c r="F11" s="282">
        <v>12.741300000000001</v>
      </c>
      <c r="G11" s="282">
        <v>0</v>
      </c>
      <c r="H11" s="282">
        <f t="shared" ref="H11:H19" si="3">SUM(F11:G11)</f>
        <v>12.741300000000001</v>
      </c>
      <c r="I11" s="282">
        <v>19.928699999999999</v>
      </c>
      <c r="J11" s="282">
        <v>24.25</v>
      </c>
      <c r="K11" s="282">
        <f t="shared" ref="K11:K19" si="4">SUM(I11:J11)</f>
        <v>44.178699999999999</v>
      </c>
      <c r="L11" s="282">
        <v>40.630000000000003</v>
      </c>
      <c r="M11" s="282">
        <v>4.53</v>
      </c>
      <c r="N11" s="282">
        <f t="shared" ref="N11:N19" si="5">SUM(L11:M11)</f>
        <v>45.160000000000004</v>
      </c>
      <c r="O11" s="282">
        <f t="shared" si="0"/>
        <v>-7.9600000000000009</v>
      </c>
      <c r="P11" s="282">
        <f t="shared" si="1"/>
        <v>19.72</v>
      </c>
      <c r="Q11" s="282">
        <f t="shared" ref="Q11:Q19" si="6">SUM(O11:P11)</f>
        <v>11.759999999999998</v>
      </c>
    </row>
    <row r="12" spans="1:18" s="252" customFormat="1" ht="14.1" customHeight="1" x14ac:dyDescent="0.2">
      <c r="A12" s="277">
        <v>3</v>
      </c>
      <c r="B12" s="278" t="s">
        <v>802</v>
      </c>
      <c r="C12" s="772">
        <v>164.74</v>
      </c>
      <c r="D12" s="772">
        <v>18.484208633093527</v>
      </c>
      <c r="E12" s="282">
        <f t="shared" si="2"/>
        <v>183.22420863309353</v>
      </c>
      <c r="F12" s="282">
        <v>50.852100000000007</v>
      </c>
      <c r="G12" s="282">
        <v>0</v>
      </c>
      <c r="H12" s="282">
        <f t="shared" si="3"/>
        <v>50.852100000000007</v>
      </c>
      <c r="I12" s="282">
        <v>79.537900000000008</v>
      </c>
      <c r="J12" s="282">
        <v>26.43</v>
      </c>
      <c r="K12" s="282">
        <f t="shared" si="4"/>
        <v>105.96790000000001</v>
      </c>
      <c r="L12" s="282">
        <v>117.53</v>
      </c>
      <c r="M12" s="282">
        <v>13.100000000000001</v>
      </c>
      <c r="N12" s="282">
        <f t="shared" si="5"/>
        <v>130.63</v>
      </c>
      <c r="O12" s="282">
        <f t="shared" si="0"/>
        <v>12.860000000000014</v>
      </c>
      <c r="P12" s="282">
        <f t="shared" si="1"/>
        <v>13.329999999999998</v>
      </c>
      <c r="Q12" s="282">
        <f t="shared" si="6"/>
        <v>26.190000000000012</v>
      </c>
    </row>
    <row r="13" spans="1:18" s="252" customFormat="1" ht="14.1" customHeight="1" x14ac:dyDescent="0.2">
      <c r="A13" s="277">
        <v>4</v>
      </c>
      <c r="B13" s="278" t="s">
        <v>803</v>
      </c>
      <c r="C13" s="772">
        <v>215.34</v>
      </c>
      <c r="D13" s="772">
        <v>23.180143884892086</v>
      </c>
      <c r="E13" s="282">
        <f t="shared" si="2"/>
        <v>238.52014388489209</v>
      </c>
      <c r="F13" s="282">
        <v>67.590900000000005</v>
      </c>
      <c r="G13" s="282">
        <v>0</v>
      </c>
      <c r="H13" s="282">
        <f t="shared" si="3"/>
        <v>67.590900000000005</v>
      </c>
      <c r="I13" s="282">
        <v>105.7191</v>
      </c>
      <c r="J13" s="282">
        <v>0</v>
      </c>
      <c r="K13" s="282">
        <f t="shared" si="4"/>
        <v>105.7191</v>
      </c>
      <c r="L13" s="282">
        <v>164.03</v>
      </c>
      <c r="M13" s="282">
        <v>18.29</v>
      </c>
      <c r="N13" s="282">
        <f t="shared" si="5"/>
        <v>182.32</v>
      </c>
      <c r="O13" s="282">
        <f t="shared" si="0"/>
        <v>9.2800000000000011</v>
      </c>
      <c r="P13" s="282">
        <f t="shared" si="1"/>
        <v>-18.29</v>
      </c>
      <c r="Q13" s="282">
        <f t="shared" si="6"/>
        <v>-9.009999999999998</v>
      </c>
    </row>
    <row r="14" spans="1:18" s="252" customFormat="1" ht="14.1" customHeight="1" x14ac:dyDescent="0.2">
      <c r="A14" s="277">
        <v>5</v>
      </c>
      <c r="B14" s="278" t="s">
        <v>804</v>
      </c>
      <c r="C14" s="772">
        <v>130.53</v>
      </c>
      <c r="D14" s="772">
        <v>14.640647482014389</v>
      </c>
      <c r="E14" s="282">
        <f t="shared" si="2"/>
        <v>145.1706474820144</v>
      </c>
      <c r="F14" s="282">
        <v>39.806207999999998</v>
      </c>
      <c r="G14" s="282">
        <v>0</v>
      </c>
      <c r="H14" s="282">
        <f t="shared" si="3"/>
        <v>39.806207999999998</v>
      </c>
      <c r="I14" s="282">
        <v>62.28</v>
      </c>
      <c r="J14" s="282">
        <v>26.89</v>
      </c>
      <c r="K14" s="282">
        <f t="shared" si="4"/>
        <v>89.17</v>
      </c>
      <c r="L14" s="282">
        <v>96.62</v>
      </c>
      <c r="M14" s="282">
        <v>10.78</v>
      </c>
      <c r="N14" s="282">
        <f t="shared" si="5"/>
        <v>107.4</v>
      </c>
      <c r="O14" s="282">
        <f t="shared" si="0"/>
        <v>5.4662079999999946</v>
      </c>
      <c r="P14" s="282">
        <f t="shared" si="1"/>
        <v>16.11</v>
      </c>
      <c r="Q14" s="282">
        <f t="shared" si="6"/>
        <v>21.576207999999994</v>
      </c>
    </row>
    <row r="15" spans="1:18" s="252" customFormat="1" ht="14.1" customHeight="1" x14ac:dyDescent="0.2">
      <c r="A15" s="277">
        <v>6</v>
      </c>
      <c r="B15" s="278" t="s">
        <v>805</v>
      </c>
      <c r="C15" s="772">
        <v>156.44</v>
      </c>
      <c r="D15" s="772">
        <v>17.548741007194245</v>
      </c>
      <c r="E15" s="282">
        <f t="shared" si="2"/>
        <v>173.98874100719425</v>
      </c>
      <c r="F15" s="282">
        <v>49.463699999999996</v>
      </c>
      <c r="G15" s="282">
        <v>0</v>
      </c>
      <c r="H15" s="282">
        <f t="shared" si="3"/>
        <v>49.463699999999996</v>
      </c>
      <c r="I15" s="282">
        <v>77.366299999999995</v>
      </c>
      <c r="J15" s="282">
        <v>26.56</v>
      </c>
      <c r="K15" s="282">
        <f t="shared" si="4"/>
        <v>103.9263</v>
      </c>
      <c r="L15" s="282">
        <v>147.9</v>
      </c>
      <c r="M15" s="282">
        <v>16.490000000000002</v>
      </c>
      <c r="N15" s="282">
        <f t="shared" si="5"/>
        <v>164.39000000000001</v>
      </c>
      <c r="O15" s="282">
        <f t="shared" si="0"/>
        <v>-21.070000000000022</v>
      </c>
      <c r="P15" s="282">
        <f t="shared" si="1"/>
        <v>10.069999999999997</v>
      </c>
      <c r="Q15" s="282">
        <f t="shared" si="6"/>
        <v>-11.000000000000025</v>
      </c>
    </row>
    <row r="16" spans="1:18" s="252" customFormat="1" ht="14.1" customHeight="1" x14ac:dyDescent="0.2">
      <c r="A16" s="277">
        <v>7</v>
      </c>
      <c r="B16" s="278" t="s">
        <v>806</v>
      </c>
      <c r="C16" s="772">
        <v>121.82000000000001</v>
      </c>
      <c r="D16" s="772">
        <v>13.659172661870503</v>
      </c>
      <c r="E16" s="282">
        <f t="shared" si="2"/>
        <v>135.47917266187051</v>
      </c>
      <c r="F16" s="282">
        <v>41.5428</v>
      </c>
      <c r="G16" s="282">
        <v>0</v>
      </c>
      <c r="H16" s="282">
        <f t="shared" si="3"/>
        <v>41.5428</v>
      </c>
      <c r="I16" s="282">
        <v>64.977199999999996</v>
      </c>
      <c r="J16" s="282">
        <v>20.45</v>
      </c>
      <c r="K16" s="282">
        <f t="shared" si="4"/>
        <v>85.427199999999999</v>
      </c>
      <c r="L16" s="282">
        <v>108.62</v>
      </c>
      <c r="M16" s="282">
        <v>12.110000000000001</v>
      </c>
      <c r="N16" s="282">
        <f t="shared" si="5"/>
        <v>120.73</v>
      </c>
      <c r="O16" s="282">
        <f t="shared" si="0"/>
        <v>-2.1000000000000085</v>
      </c>
      <c r="P16" s="282">
        <f t="shared" si="1"/>
        <v>8.3399999999999981</v>
      </c>
      <c r="Q16" s="282">
        <f t="shared" si="6"/>
        <v>6.2399999999999896</v>
      </c>
    </row>
    <row r="17" spans="1:17" s="252" customFormat="1" ht="14.1" customHeight="1" x14ac:dyDescent="0.2">
      <c r="A17" s="277">
        <v>8</v>
      </c>
      <c r="B17" s="278" t="s">
        <v>807</v>
      </c>
      <c r="C17" s="772">
        <v>80.929999999999993</v>
      </c>
      <c r="D17" s="772">
        <v>9.0761510791366913</v>
      </c>
      <c r="E17" s="282">
        <f t="shared" si="2"/>
        <v>90.006151079136686</v>
      </c>
      <c r="F17" s="282">
        <v>24.799791900000002</v>
      </c>
      <c r="G17" s="282">
        <v>0</v>
      </c>
      <c r="H17" s="282">
        <f t="shared" si="3"/>
        <v>24.799791900000002</v>
      </c>
      <c r="I17" s="282">
        <v>38.789418099999999</v>
      </c>
      <c r="J17" s="282">
        <v>47.74</v>
      </c>
      <c r="K17" s="282">
        <f t="shared" si="4"/>
        <v>86.529418100000001</v>
      </c>
      <c r="L17" s="282">
        <v>84.53</v>
      </c>
      <c r="M17" s="282">
        <v>9.43</v>
      </c>
      <c r="N17" s="282">
        <f t="shared" si="5"/>
        <v>93.960000000000008</v>
      </c>
      <c r="O17" s="282">
        <f t="shared" si="0"/>
        <v>-20.94079</v>
      </c>
      <c r="P17" s="282">
        <f t="shared" si="1"/>
        <v>38.31</v>
      </c>
      <c r="Q17" s="282">
        <f t="shared" si="6"/>
        <v>17.369210000000002</v>
      </c>
    </row>
    <row r="18" spans="1:17" s="252" customFormat="1" ht="14.1" customHeight="1" x14ac:dyDescent="0.2">
      <c r="A18" s="277">
        <v>9</v>
      </c>
      <c r="B18" s="278" t="s">
        <v>808</v>
      </c>
      <c r="C18" s="772">
        <v>188.54</v>
      </c>
      <c r="D18" s="772">
        <v>21.151942446043165</v>
      </c>
      <c r="E18" s="282">
        <f t="shared" si="2"/>
        <v>209.69194244604316</v>
      </c>
      <c r="F18" s="282">
        <v>49.007399999999997</v>
      </c>
      <c r="G18" s="282">
        <v>0</v>
      </c>
      <c r="H18" s="282">
        <f t="shared" si="3"/>
        <v>49.007399999999997</v>
      </c>
      <c r="I18" s="282">
        <v>76.652600000000007</v>
      </c>
      <c r="J18" s="282">
        <v>18.130000000000003</v>
      </c>
      <c r="K18" s="282">
        <f t="shared" si="4"/>
        <v>94.782600000000002</v>
      </c>
      <c r="L18" s="282">
        <v>208.59</v>
      </c>
      <c r="M18" s="282">
        <v>23.26</v>
      </c>
      <c r="N18" s="282">
        <f t="shared" si="5"/>
        <v>231.85</v>
      </c>
      <c r="O18" s="282">
        <f t="shared" si="0"/>
        <v>-82.93</v>
      </c>
      <c r="P18" s="282">
        <f t="shared" si="1"/>
        <v>-5.129999999999999</v>
      </c>
      <c r="Q18" s="282">
        <f t="shared" si="6"/>
        <v>-88.06</v>
      </c>
    </row>
    <row r="19" spans="1:17" s="252" customFormat="1" ht="14.1" customHeight="1" x14ac:dyDescent="0.2">
      <c r="A19" s="277">
        <v>10</v>
      </c>
      <c r="B19" s="278" t="s">
        <v>809</v>
      </c>
      <c r="C19" s="772">
        <v>186.52</v>
      </c>
      <c r="D19" s="772">
        <v>20.934748201438847</v>
      </c>
      <c r="E19" s="282">
        <f t="shared" si="2"/>
        <v>207.45474820143886</v>
      </c>
      <c r="F19" s="282">
        <v>54.0501</v>
      </c>
      <c r="G19" s="282">
        <v>0</v>
      </c>
      <c r="H19" s="282">
        <f t="shared" si="3"/>
        <v>54.0501</v>
      </c>
      <c r="I19" s="282">
        <v>84.539900000000003</v>
      </c>
      <c r="J19" s="282">
        <v>31.16</v>
      </c>
      <c r="K19" s="282">
        <f t="shared" si="4"/>
        <v>115.6999</v>
      </c>
      <c r="L19" s="282">
        <v>170.75000000000003</v>
      </c>
      <c r="M19" s="282">
        <v>19.02</v>
      </c>
      <c r="N19" s="282">
        <f t="shared" si="5"/>
        <v>189.77000000000004</v>
      </c>
      <c r="O19" s="282">
        <f t="shared" si="0"/>
        <v>-32.160000000000025</v>
      </c>
      <c r="P19" s="282">
        <f t="shared" si="1"/>
        <v>12.14</v>
      </c>
      <c r="Q19" s="282">
        <f t="shared" si="6"/>
        <v>-20.020000000000024</v>
      </c>
    </row>
    <row r="20" spans="1:17" s="252" customFormat="1" ht="14.1" customHeight="1" x14ac:dyDescent="0.2">
      <c r="A20" s="277">
        <v>11</v>
      </c>
      <c r="B20" s="278" t="s">
        <v>810</v>
      </c>
      <c r="C20" s="772">
        <v>53.49</v>
      </c>
      <c r="D20" s="634">
        <v>6.4691726618705037</v>
      </c>
      <c r="E20" s="282">
        <f>SUM(C20:D20)</f>
        <v>59.959172661870504</v>
      </c>
      <c r="F20" s="277">
        <v>20.420000000000002</v>
      </c>
      <c r="G20" s="282">
        <v>0</v>
      </c>
      <c r="H20" s="280">
        <f>SUM(F20:G20)</f>
        <v>20.420000000000002</v>
      </c>
      <c r="I20" s="635">
        <v>19.130000000000003</v>
      </c>
      <c r="J20" s="282">
        <v>2.21</v>
      </c>
      <c r="K20" s="282">
        <f>SUM(I20:J20)</f>
        <v>21.340000000000003</v>
      </c>
      <c r="L20" s="282">
        <v>43.25</v>
      </c>
      <c r="M20" s="282">
        <v>4.83</v>
      </c>
      <c r="N20" s="282">
        <f>SUM(L20:M20)</f>
        <v>48.08</v>
      </c>
      <c r="O20" s="282">
        <f t="shared" si="0"/>
        <v>-3.6999999999999957</v>
      </c>
      <c r="P20" s="282">
        <f t="shared" si="1"/>
        <v>-2.62</v>
      </c>
      <c r="Q20" s="282">
        <f>SUM(O20:P20)</f>
        <v>-6.3199999999999958</v>
      </c>
    </row>
    <row r="21" spans="1:17" ht="14.1" customHeight="1" x14ac:dyDescent="0.2">
      <c r="A21" s="277">
        <v>12</v>
      </c>
      <c r="B21" s="278" t="s">
        <v>811</v>
      </c>
      <c r="C21" s="283">
        <v>52.08</v>
      </c>
      <c r="D21" s="634">
        <v>4.369172661870504</v>
      </c>
      <c r="E21" s="282">
        <f t="shared" ref="E21:E31" si="7">SUM(C21:D21)</f>
        <v>56.449172661870506</v>
      </c>
      <c r="F21" s="277">
        <v>19.29</v>
      </c>
      <c r="G21" s="282">
        <v>0</v>
      </c>
      <c r="H21" s="280">
        <f t="shared" ref="H21:H31" si="8">SUM(F21:G21)</f>
        <v>19.29</v>
      </c>
      <c r="I21" s="635">
        <v>18.57</v>
      </c>
      <c r="J21" s="283">
        <v>3.2</v>
      </c>
      <c r="K21" s="282">
        <f t="shared" ref="K21:K31" si="9">SUM(I21:J21)</f>
        <v>21.77</v>
      </c>
      <c r="L21" s="283">
        <v>23.68</v>
      </c>
      <c r="M21" s="283">
        <v>2.65</v>
      </c>
      <c r="N21" s="282">
        <f t="shared" ref="N21:N31" si="10">SUM(L21:M21)</f>
        <v>26.33</v>
      </c>
      <c r="O21" s="282">
        <f t="shared" si="0"/>
        <v>14.18</v>
      </c>
      <c r="P21" s="282">
        <f t="shared" si="1"/>
        <v>0.55000000000000027</v>
      </c>
      <c r="Q21" s="282">
        <f t="shared" ref="Q21:Q31" si="11">SUM(O21:P21)</f>
        <v>14.73</v>
      </c>
    </row>
    <row r="22" spans="1:17" ht="14.1" customHeight="1" x14ac:dyDescent="0.2">
      <c r="A22" s="277">
        <v>13</v>
      </c>
      <c r="B22" s="278" t="s">
        <v>812</v>
      </c>
      <c r="C22" s="283">
        <v>137.71</v>
      </c>
      <c r="D22" s="634">
        <v>15.577410071942445</v>
      </c>
      <c r="E22" s="282">
        <f t="shared" si="7"/>
        <v>153.28741007194245</v>
      </c>
      <c r="F22" s="277">
        <v>51.02</v>
      </c>
      <c r="G22" s="282">
        <v>0</v>
      </c>
      <c r="H22" s="280">
        <f t="shared" si="8"/>
        <v>51.02</v>
      </c>
      <c r="I22" s="635">
        <v>53.739999999999995</v>
      </c>
      <c r="J22" s="283">
        <v>12.27</v>
      </c>
      <c r="K22" s="282">
        <f t="shared" si="9"/>
        <v>66.009999999999991</v>
      </c>
      <c r="L22" s="283">
        <v>148.43000000000004</v>
      </c>
      <c r="M22" s="283">
        <v>16.54</v>
      </c>
      <c r="N22" s="282">
        <f t="shared" si="10"/>
        <v>164.97000000000003</v>
      </c>
      <c r="O22" s="282">
        <f t="shared" si="0"/>
        <v>-43.670000000000044</v>
      </c>
      <c r="P22" s="282">
        <f t="shared" si="1"/>
        <v>-4.2699999999999996</v>
      </c>
      <c r="Q22" s="282">
        <f t="shared" si="11"/>
        <v>-47.94000000000004</v>
      </c>
    </row>
    <row r="23" spans="1:17" ht="14.1" customHeight="1" x14ac:dyDescent="0.2">
      <c r="A23" s="277">
        <v>14</v>
      </c>
      <c r="B23" s="278" t="s">
        <v>813</v>
      </c>
      <c r="C23" s="283">
        <v>121.66</v>
      </c>
      <c r="D23" s="634">
        <v>10.672877697841727</v>
      </c>
      <c r="E23" s="282">
        <f t="shared" si="7"/>
        <v>132.33287769784172</v>
      </c>
      <c r="F23" s="277">
        <v>45.08</v>
      </c>
      <c r="G23" s="282">
        <v>0</v>
      </c>
      <c r="H23" s="280">
        <f t="shared" si="8"/>
        <v>45.08</v>
      </c>
      <c r="I23" s="635">
        <v>43.930000000000007</v>
      </c>
      <c r="J23" s="283">
        <v>17.66</v>
      </c>
      <c r="K23" s="282">
        <f t="shared" si="9"/>
        <v>61.59</v>
      </c>
      <c r="L23" s="283">
        <v>72.260000000000005</v>
      </c>
      <c r="M23" s="283">
        <v>8.06</v>
      </c>
      <c r="N23" s="282">
        <f t="shared" si="10"/>
        <v>80.320000000000007</v>
      </c>
      <c r="O23" s="282">
        <f t="shared" si="0"/>
        <v>16.75</v>
      </c>
      <c r="P23" s="282">
        <f t="shared" si="1"/>
        <v>9.6</v>
      </c>
      <c r="Q23" s="282">
        <f t="shared" si="11"/>
        <v>26.35</v>
      </c>
    </row>
    <row r="24" spans="1:17" ht="14.1" customHeight="1" x14ac:dyDescent="0.2">
      <c r="A24" s="277">
        <v>15</v>
      </c>
      <c r="B24" s="278" t="s">
        <v>814</v>
      </c>
      <c r="C24" s="283">
        <v>77.430000000000007</v>
      </c>
      <c r="D24" s="634">
        <v>10.075971223021584</v>
      </c>
      <c r="E24" s="282">
        <f t="shared" si="7"/>
        <v>87.505971223021589</v>
      </c>
      <c r="F24" s="277">
        <v>28.68</v>
      </c>
      <c r="G24" s="282">
        <v>0</v>
      </c>
      <c r="H24" s="280">
        <f t="shared" si="8"/>
        <v>28.68</v>
      </c>
      <c r="I24" s="635">
        <v>27.59</v>
      </c>
      <c r="J24" s="283">
        <v>12.12</v>
      </c>
      <c r="K24" s="282">
        <f t="shared" si="9"/>
        <v>39.71</v>
      </c>
      <c r="L24" s="283">
        <v>56.24</v>
      </c>
      <c r="M24" s="283">
        <v>6.27</v>
      </c>
      <c r="N24" s="282">
        <f t="shared" si="10"/>
        <v>62.510000000000005</v>
      </c>
      <c r="O24" s="282">
        <f t="shared" si="0"/>
        <v>2.9999999999994031E-2</v>
      </c>
      <c r="P24" s="282">
        <f t="shared" si="1"/>
        <v>5.85</v>
      </c>
      <c r="Q24" s="282">
        <f t="shared" si="11"/>
        <v>5.8799999999999937</v>
      </c>
    </row>
    <row r="25" spans="1:17" ht="14.1" customHeight="1" x14ac:dyDescent="0.2">
      <c r="A25" s="277">
        <v>16</v>
      </c>
      <c r="B25" s="278" t="s">
        <v>815</v>
      </c>
      <c r="C25" s="283">
        <v>91.94</v>
      </c>
      <c r="D25" s="634">
        <v>10.558273381294963</v>
      </c>
      <c r="E25" s="282">
        <f t="shared" si="7"/>
        <v>102.49827338129496</v>
      </c>
      <c r="F25" s="277">
        <v>34.06</v>
      </c>
      <c r="G25" s="282">
        <v>0</v>
      </c>
      <c r="H25" s="280">
        <f t="shared" si="8"/>
        <v>34.06</v>
      </c>
      <c r="I25" s="635">
        <v>34.03</v>
      </c>
      <c r="J25" s="283">
        <v>5.17</v>
      </c>
      <c r="K25" s="282">
        <f t="shared" si="9"/>
        <v>39.200000000000003</v>
      </c>
      <c r="L25" s="283">
        <v>77.94</v>
      </c>
      <c r="M25" s="283">
        <v>8.6999999999999993</v>
      </c>
      <c r="N25" s="282">
        <f t="shared" si="10"/>
        <v>86.64</v>
      </c>
      <c r="O25" s="282">
        <f t="shared" si="0"/>
        <v>-9.8499999999999943</v>
      </c>
      <c r="P25" s="282">
        <f t="shared" si="1"/>
        <v>-3.5299999999999994</v>
      </c>
      <c r="Q25" s="282">
        <f t="shared" si="11"/>
        <v>-13.379999999999994</v>
      </c>
    </row>
    <row r="26" spans="1:17" ht="14.1" customHeight="1" x14ac:dyDescent="0.2">
      <c r="A26" s="277">
        <v>17</v>
      </c>
      <c r="B26" s="278" t="s">
        <v>816</v>
      </c>
      <c r="C26" s="283">
        <v>49.36</v>
      </c>
      <c r="D26" s="634">
        <v>7.3335971223021579</v>
      </c>
      <c r="E26" s="282">
        <f t="shared" si="7"/>
        <v>56.693597122302158</v>
      </c>
      <c r="F26" s="277">
        <v>18.28</v>
      </c>
      <c r="G26" s="282">
        <v>0</v>
      </c>
      <c r="H26" s="280">
        <f t="shared" si="8"/>
        <v>18.28</v>
      </c>
      <c r="I26" s="635">
        <v>17.59</v>
      </c>
      <c r="J26" s="283">
        <v>0</v>
      </c>
      <c r="K26" s="282">
        <f t="shared" si="9"/>
        <v>17.59</v>
      </c>
      <c r="L26" s="283">
        <v>36.36</v>
      </c>
      <c r="M26" s="283">
        <v>4.0599999999999996</v>
      </c>
      <c r="N26" s="282">
        <f t="shared" si="10"/>
        <v>40.42</v>
      </c>
      <c r="O26" s="282">
        <f t="shared" si="0"/>
        <v>-0.48999999999999488</v>
      </c>
      <c r="P26" s="282">
        <f t="shared" si="1"/>
        <v>-4.0599999999999996</v>
      </c>
      <c r="Q26" s="282">
        <f t="shared" si="11"/>
        <v>-4.5499999999999945</v>
      </c>
    </row>
    <row r="27" spans="1:17" ht="14.1" customHeight="1" x14ac:dyDescent="0.2">
      <c r="A27" s="277">
        <v>18</v>
      </c>
      <c r="B27" s="278" t="s">
        <v>817</v>
      </c>
      <c r="C27" s="283">
        <v>203.65</v>
      </c>
      <c r="D27" s="634">
        <v>22.785539568345325</v>
      </c>
      <c r="E27" s="282">
        <f t="shared" si="7"/>
        <v>226.43553956834532</v>
      </c>
      <c r="F27" s="277">
        <v>75.459999999999994</v>
      </c>
      <c r="G27" s="282">
        <v>0</v>
      </c>
      <c r="H27" s="280">
        <f t="shared" si="8"/>
        <v>75.459999999999994</v>
      </c>
      <c r="I27" s="635">
        <v>94.16</v>
      </c>
      <c r="J27" s="283">
        <v>0</v>
      </c>
      <c r="K27" s="282">
        <f t="shared" si="9"/>
        <v>94.16</v>
      </c>
      <c r="L27" s="283">
        <v>214.35999999999999</v>
      </c>
      <c r="M27" s="283">
        <v>23.900000000000002</v>
      </c>
      <c r="N27" s="282">
        <f t="shared" si="10"/>
        <v>238.26</v>
      </c>
      <c r="O27" s="282">
        <f t="shared" si="0"/>
        <v>-44.739999999999981</v>
      </c>
      <c r="P27" s="282">
        <f t="shared" si="1"/>
        <v>-23.900000000000002</v>
      </c>
      <c r="Q27" s="282">
        <f t="shared" si="11"/>
        <v>-68.639999999999986</v>
      </c>
    </row>
    <row r="28" spans="1:17" ht="14.1" customHeight="1" x14ac:dyDescent="0.2">
      <c r="A28" s="277">
        <v>19</v>
      </c>
      <c r="B28" s="278" t="s">
        <v>799</v>
      </c>
      <c r="C28" s="283">
        <v>88.28</v>
      </c>
      <c r="D28" s="634">
        <v>11.03269784172662</v>
      </c>
      <c r="E28" s="282">
        <f t="shared" si="7"/>
        <v>99.312697841726617</v>
      </c>
      <c r="F28" s="277">
        <v>32.71</v>
      </c>
      <c r="G28" s="282">
        <v>0</v>
      </c>
      <c r="H28" s="280">
        <f t="shared" si="8"/>
        <v>32.71</v>
      </c>
      <c r="I28" s="635">
        <v>31.46</v>
      </c>
      <c r="J28" s="283">
        <v>0</v>
      </c>
      <c r="K28" s="282">
        <f t="shared" si="9"/>
        <v>31.46</v>
      </c>
      <c r="L28" s="283">
        <v>53.72</v>
      </c>
      <c r="M28" s="283">
        <v>5.99</v>
      </c>
      <c r="N28" s="282">
        <f t="shared" si="10"/>
        <v>59.71</v>
      </c>
      <c r="O28" s="282">
        <f t="shared" si="0"/>
        <v>10.450000000000003</v>
      </c>
      <c r="P28" s="282">
        <f t="shared" si="1"/>
        <v>-5.99</v>
      </c>
      <c r="Q28" s="282">
        <f t="shared" si="11"/>
        <v>4.4600000000000026</v>
      </c>
    </row>
    <row r="29" spans="1:17" ht="14.1" customHeight="1" x14ac:dyDescent="0.2">
      <c r="A29" s="277">
        <v>20</v>
      </c>
      <c r="B29" s="278" t="s">
        <v>818</v>
      </c>
      <c r="C29" s="283">
        <v>172.48999999999998</v>
      </c>
      <c r="D29" s="634">
        <v>16.848705035971221</v>
      </c>
      <c r="E29" s="282">
        <f t="shared" si="7"/>
        <v>189.3387050359712</v>
      </c>
      <c r="F29" s="277">
        <v>63.92</v>
      </c>
      <c r="G29" s="282">
        <v>0</v>
      </c>
      <c r="H29" s="280">
        <f t="shared" si="8"/>
        <v>63.92</v>
      </c>
      <c r="I29" s="635">
        <v>69.55</v>
      </c>
      <c r="J29" s="283">
        <v>0</v>
      </c>
      <c r="K29" s="282">
        <f t="shared" si="9"/>
        <v>69.55</v>
      </c>
      <c r="L29" s="283">
        <v>142.46</v>
      </c>
      <c r="M29" s="283">
        <v>15.879999999999999</v>
      </c>
      <c r="N29" s="282">
        <f t="shared" si="10"/>
        <v>158.34</v>
      </c>
      <c r="O29" s="282">
        <f t="shared" si="0"/>
        <v>-8.9900000000000091</v>
      </c>
      <c r="P29" s="282">
        <f t="shared" si="1"/>
        <v>-15.879999999999999</v>
      </c>
      <c r="Q29" s="282">
        <f t="shared" si="11"/>
        <v>-24.870000000000008</v>
      </c>
    </row>
    <row r="30" spans="1:17" ht="14.1" customHeight="1" x14ac:dyDescent="0.2">
      <c r="A30" s="285">
        <v>21</v>
      </c>
      <c r="B30" s="278" t="s">
        <v>819</v>
      </c>
      <c r="C30" s="283">
        <v>32.79</v>
      </c>
      <c r="D30" s="634">
        <v>3.7090647482014392</v>
      </c>
      <c r="E30" s="282">
        <f t="shared" si="7"/>
        <v>36.499064748201441</v>
      </c>
      <c r="F30" s="277">
        <v>12.14</v>
      </c>
      <c r="G30" s="282">
        <v>0</v>
      </c>
      <c r="H30" s="280">
        <f t="shared" si="8"/>
        <v>12.14</v>
      </c>
      <c r="I30" s="635">
        <v>11.690000000000001</v>
      </c>
      <c r="J30" s="283">
        <v>2.93</v>
      </c>
      <c r="K30" s="282">
        <f t="shared" si="9"/>
        <v>14.620000000000001</v>
      </c>
      <c r="L30" s="283">
        <v>16.5</v>
      </c>
      <c r="M30" s="283">
        <v>1.8299999999999998</v>
      </c>
      <c r="N30" s="282">
        <f t="shared" si="10"/>
        <v>18.329999999999998</v>
      </c>
      <c r="O30" s="282">
        <f t="shared" si="0"/>
        <v>7.3300000000000018</v>
      </c>
      <c r="P30" s="282">
        <f t="shared" si="1"/>
        <v>1.1000000000000003</v>
      </c>
      <c r="Q30" s="282">
        <f t="shared" si="11"/>
        <v>8.4300000000000015</v>
      </c>
    </row>
    <row r="31" spans="1:17" ht="14.1" customHeight="1" x14ac:dyDescent="0.2">
      <c r="A31" s="285">
        <v>22</v>
      </c>
      <c r="B31" s="278" t="s">
        <v>820</v>
      </c>
      <c r="C31" s="283">
        <v>67.39</v>
      </c>
      <c r="D31" s="634">
        <v>8.6114748201438847</v>
      </c>
      <c r="E31" s="282">
        <f t="shared" si="7"/>
        <v>76.001474820143883</v>
      </c>
      <c r="F31" s="277">
        <v>24.97</v>
      </c>
      <c r="G31" s="282">
        <v>0</v>
      </c>
      <c r="H31" s="280">
        <f t="shared" si="8"/>
        <v>24.97</v>
      </c>
      <c r="I31" s="635">
        <v>24.009999999999998</v>
      </c>
      <c r="J31" s="283">
        <v>2</v>
      </c>
      <c r="K31" s="282">
        <f t="shared" si="9"/>
        <v>26.009999999999998</v>
      </c>
      <c r="L31" s="283">
        <v>33.22</v>
      </c>
      <c r="M31" s="283">
        <v>3.7</v>
      </c>
      <c r="N31" s="282">
        <f t="shared" si="10"/>
        <v>36.92</v>
      </c>
      <c r="O31" s="282">
        <f t="shared" si="0"/>
        <v>15.759999999999998</v>
      </c>
      <c r="P31" s="282">
        <f t="shared" si="1"/>
        <v>-1.7000000000000002</v>
      </c>
      <c r="Q31" s="282">
        <f t="shared" si="11"/>
        <v>14.059999999999999</v>
      </c>
    </row>
    <row r="32" spans="1:17" s="115" customFormat="1" ht="14.1" customHeight="1" x14ac:dyDescent="0.2">
      <c r="A32" s="920" t="s">
        <v>821</v>
      </c>
      <c r="B32" s="920"/>
      <c r="C32" s="640">
        <f>SUM(C10:C31)</f>
        <v>2604.4199999999996</v>
      </c>
      <c r="D32" s="640">
        <f t="shared" ref="D32:Q32" si="12">SUM(D10:D31)</f>
        <v>290.41928057553957</v>
      </c>
      <c r="E32" s="640">
        <f t="shared" si="12"/>
        <v>2894.8392805755393</v>
      </c>
      <c r="F32" s="640">
        <f t="shared" si="12"/>
        <v>875.56989990000011</v>
      </c>
      <c r="G32" s="640">
        <f t="shared" si="12"/>
        <v>0</v>
      </c>
      <c r="H32" s="640">
        <f t="shared" si="12"/>
        <v>875.56989990000011</v>
      </c>
      <c r="I32" s="640">
        <f t="shared" si="12"/>
        <v>1146.7855181</v>
      </c>
      <c r="J32" s="640">
        <f t="shared" si="12"/>
        <v>297.17000000000007</v>
      </c>
      <c r="K32" s="640">
        <f t="shared" si="12"/>
        <v>1443.9555181000001</v>
      </c>
      <c r="L32" s="640">
        <f t="shared" si="12"/>
        <v>2205.5699999999997</v>
      </c>
      <c r="M32" s="640">
        <f t="shared" si="12"/>
        <v>245.92000000000002</v>
      </c>
      <c r="N32" s="640">
        <f t="shared" si="12"/>
        <v>2451.4899999999998</v>
      </c>
      <c r="O32" s="640">
        <f t="shared" si="12"/>
        <v>-183.21458200000004</v>
      </c>
      <c r="P32" s="640">
        <f t="shared" si="12"/>
        <v>51.249999999999993</v>
      </c>
      <c r="Q32" s="640">
        <f t="shared" si="12"/>
        <v>-131.96458200000004</v>
      </c>
    </row>
    <row r="33" spans="1:17" ht="14.25" customHeight="1" x14ac:dyDescent="0.2">
      <c r="A33" s="1026" t="s">
        <v>738</v>
      </c>
      <c r="B33" s="1026"/>
      <c r="C33" s="1026"/>
      <c r="D33" s="1026"/>
      <c r="E33" s="1026"/>
      <c r="F33" s="1026"/>
      <c r="G33" s="1026"/>
      <c r="H33" s="1026"/>
      <c r="I33" s="1026"/>
      <c r="J33" s="1026"/>
      <c r="K33" s="1026"/>
      <c r="L33" s="1026"/>
      <c r="M33" s="1026"/>
      <c r="N33" s="1026"/>
      <c r="O33" s="1026"/>
      <c r="P33" s="1026"/>
      <c r="Q33" s="1026"/>
    </row>
    <row r="34" spans="1:17" ht="8.25" customHeight="1" x14ac:dyDescent="0.2">
      <c r="A34" s="127"/>
      <c r="B34" s="641"/>
      <c r="C34" s="641"/>
      <c r="D34" s="641"/>
      <c r="E34" s="641"/>
      <c r="F34" s="641"/>
      <c r="G34" s="641"/>
      <c r="H34" s="641"/>
      <c r="I34" s="641"/>
      <c r="J34" s="641"/>
      <c r="K34" s="641"/>
      <c r="L34" s="641"/>
      <c r="M34" s="641"/>
      <c r="N34" s="641"/>
      <c r="O34" s="641"/>
      <c r="P34" s="641"/>
      <c r="Q34" s="641"/>
    </row>
    <row r="35" spans="1:17" ht="15.75" customHeight="1" x14ac:dyDescent="0.2">
      <c r="A35" s="115" t="s">
        <v>9</v>
      </c>
      <c r="B35" s="115"/>
      <c r="C35" s="115"/>
      <c r="D35" s="115"/>
      <c r="E35" s="115"/>
      <c r="F35" s="115"/>
      <c r="G35" s="115"/>
      <c r="H35" s="115"/>
      <c r="I35" s="115"/>
      <c r="J35" s="115"/>
      <c r="K35" s="115"/>
      <c r="L35" s="789"/>
      <c r="M35" s="789"/>
      <c r="N35" s="789"/>
      <c r="O35" s="789"/>
      <c r="P35" s="121"/>
      <c r="Q35" s="121"/>
    </row>
    <row r="36" spans="1:17" ht="12.75" customHeight="1" x14ac:dyDescent="0.2">
      <c r="A36" s="121"/>
      <c r="B36" s="121"/>
      <c r="C36" s="121"/>
      <c r="D36" s="121"/>
      <c r="E36" s="121"/>
      <c r="F36" s="121"/>
      <c r="G36" s="121"/>
      <c r="H36" s="121"/>
      <c r="I36" s="121"/>
      <c r="J36" s="121"/>
      <c r="K36" s="121"/>
      <c r="L36" s="789" t="s">
        <v>797</v>
      </c>
      <c r="M36" s="789"/>
      <c r="N36" s="789"/>
      <c r="O36" s="789"/>
      <c r="P36" s="121"/>
      <c r="Q36" s="121"/>
    </row>
    <row r="37" spans="1:17" ht="12.75" customHeight="1" x14ac:dyDescent="0.2">
      <c r="A37" s="121"/>
      <c r="B37" s="121"/>
      <c r="C37" s="121"/>
      <c r="D37" s="121"/>
      <c r="E37" s="121"/>
      <c r="F37" s="121"/>
      <c r="G37" s="121"/>
      <c r="H37" s="121"/>
      <c r="I37" s="121"/>
      <c r="J37" s="121"/>
      <c r="K37" s="121"/>
      <c r="L37" s="789" t="s">
        <v>798</v>
      </c>
      <c r="M37" s="789"/>
      <c r="N37" s="789"/>
      <c r="O37" s="789"/>
      <c r="P37" s="121"/>
      <c r="Q37" s="121"/>
    </row>
  </sheetData>
  <mergeCells count="19">
    <mergeCell ref="R1:R7"/>
    <mergeCell ref="I7:K7"/>
    <mergeCell ref="L7:N7"/>
    <mergeCell ref="O7:Q7"/>
    <mergeCell ref="P1:Q1"/>
    <mergeCell ref="A2:Q2"/>
    <mergeCell ref="A3:Q3"/>
    <mergeCell ref="N6:Q6"/>
    <mergeCell ref="D4:O4"/>
    <mergeCell ref="A7:A8"/>
    <mergeCell ref="A5:D5"/>
    <mergeCell ref="L37:O37"/>
    <mergeCell ref="A32:B32"/>
    <mergeCell ref="L35:O35"/>
    <mergeCell ref="L36:O36"/>
    <mergeCell ref="B7:B8"/>
    <mergeCell ref="C7:E7"/>
    <mergeCell ref="F7:H7"/>
    <mergeCell ref="A33:Q33"/>
  </mergeCells>
  <phoneticPr fontId="0" type="noConversion"/>
  <printOptions horizontalCentered="1"/>
  <pageMargins left="0.39370078740157483" right="0.39370078740157483" top="0.19685039370078741" bottom="0.19685039370078741" header="0.31496062992125984" footer="0.31496062992125984"/>
  <pageSetup paperSize="9" scale="9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view="pageBreakPreview" topLeftCell="A16" zoomScale="98" zoomScaleNormal="80" zoomScaleSheetLayoutView="98" workbookViewId="0">
      <selection activeCell="M35" sqref="M35"/>
    </sheetView>
  </sheetViews>
  <sheetFormatPr defaultColWidth="9.140625" defaultRowHeight="12.75" x14ac:dyDescent="0.2"/>
  <cols>
    <col min="1" max="1" width="3.85546875" style="114" customWidth="1"/>
    <col min="2" max="2" width="10" style="114" customWidth="1"/>
    <col min="3" max="3" width="8.85546875" style="248" customWidth="1"/>
    <col min="4" max="4" width="8.42578125" style="248" customWidth="1"/>
    <col min="5" max="5" width="8.140625" style="248" customWidth="1"/>
    <col min="6" max="6" width="7.28515625" style="248" customWidth="1"/>
    <col min="7" max="7" width="7.5703125" style="248" customWidth="1"/>
    <col min="8" max="8" width="7.140625" style="248" customWidth="1"/>
    <col min="9" max="9" width="7" style="248" customWidth="1"/>
    <col min="10" max="10" width="7.140625" style="248" customWidth="1"/>
    <col min="11" max="11" width="7.85546875" style="248" customWidth="1"/>
    <col min="12" max="12" width="7.140625" style="248" customWidth="1"/>
    <col min="13" max="13" width="7.28515625" style="248" customWidth="1"/>
    <col min="14" max="14" width="8.140625" style="248" customWidth="1"/>
    <col min="15" max="15" width="7.140625" style="248" customWidth="1"/>
    <col min="16" max="16" width="7.85546875" style="248" customWidth="1"/>
    <col min="17" max="17" width="7.42578125" style="248" customWidth="1"/>
    <col min="18" max="18" width="7.140625" style="248" customWidth="1"/>
    <col min="19" max="19" width="6.7109375" style="248" customWidth="1"/>
    <col min="20" max="20" width="9.140625" style="248" customWidth="1"/>
    <col min="21" max="21" width="6.85546875" style="248" customWidth="1"/>
    <col min="22" max="22" width="7.5703125" style="248" customWidth="1"/>
    <col min="23" max="16384" width="9.140625" style="114"/>
  </cols>
  <sheetData>
    <row r="1" spans="1:24" ht="15" x14ac:dyDescent="0.2">
      <c r="Q1" s="1031" t="s">
        <v>59</v>
      </c>
      <c r="R1" s="1031"/>
      <c r="S1" s="1031"/>
    </row>
    <row r="2" spans="1:24" ht="15.75" x14ac:dyDescent="0.2">
      <c r="A2" s="826" t="s">
        <v>0</v>
      </c>
      <c r="B2" s="826"/>
      <c r="C2" s="826"/>
      <c r="D2" s="826"/>
      <c r="E2" s="826"/>
      <c r="F2" s="826"/>
      <c r="G2" s="826"/>
      <c r="H2" s="826"/>
      <c r="I2" s="826"/>
      <c r="J2" s="826"/>
      <c r="K2" s="826"/>
      <c r="L2" s="826"/>
      <c r="M2" s="826"/>
      <c r="N2" s="826"/>
      <c r="O2" s="826"/>
      <c r="P2" s="826"/>
      <c r="Q2" s="826"/>
      <c r="R2" s="826"/>
      <c r="S2" s="826"/>
      <c r="T2" s="826"/>
      <c r="U2" s="826"/>
      <c r="V2" s="826"/>
    </row>
    <row r="3" spans="1:24" ht="17.25" customHeight="1" x14ac:dyDescent="0.2">
      <c r="A3" s="883" t="s">
        <v>631</v>
      </c>
      <c r="B3" s="883"/>
      <c r="C3" s="883"/>
      <c r="D3" s="883"/>
      <c r="E3" s="883"/>
      <c r="F3" s="883"/>
      <c r="G3" s="883"/>
      <c r="H3" s="883"/>
      <c r="I3" s="883"/>
      <c r="J3" s="883"/>
      <c r="K3" s="883"/>
      <c r="L3" s="883"/>
      <c r="M3" s="883"/>
      <c r="N3" s="883"/>
      <c r="O3" s="883"/>
      <c r="P3" s="883"/>
      <c r="Q3" s="883"/>
      <c r="R3" s="883"/>
      <c r="S3" s="883"/>
      <c r="T3" s="883"/>
      <c r="U3" s="883"/>
      <c r="V3" s="883"/>
    </row>
    <row r="4" spans="1:24" ht="15.75" x14ac:dyDescent="0.2">
      <c r="A4" s="828" t="s">
        <v>222</v>
      </c>
      <c r="B4" s="828"/>
      <c r="C4" s="828"/>
      <c r="D4" s="828"/>
      <c r="E4" s="828"/>
      <c r="F4" s="828"/>
      <c r="G4" s="828"/>
      <c r="H4" s="828"/>
      <c r="I4" s="828"/>
      <c r="J4" s="828"/>
      <c r="K4" s="828"/>
      <c r="L4" s="828"/>
      <c r="M4" s="828"/>
      <c r="N4" s="828"/>
      <c r="O4" s="828"/>
      <c r="P4" s="828"/>
      <c r="Q4" s="828"/>
      <c r="R4" s="828"/>
      <c r="S4" s="828"/>
      <c r="T4" s="828"/>
      <c r="U4" s="828"/>
      <c r="V4" s="828"/>
    </row>
    <row r="5" spans="1:24" ht="18.75" customHeight="1" x14ac:dyDescent="0.2">
      <c r="A5" s="839" t="s">
        <v>830</v>
      </c>
      <c r="B5" s="839"/>
      <c r="C5" s="839"/>
      <c r="D5" s="839"/>
      <c r="E5" s="839"/>
      <c r="K5" s="830" t="s">
        <v>215</v>
      </c>
      <c r="L5" s="830"/>
      <c r="M5" s="830"/>
      <c r="N5" s="830"/>
      <c r="P5" s="982" t="s">
        <v>918</v>
      </c>
      <c r="Q5" s="982"/>
      <c r="R5" s="982"/>
      <c r="S5" s="982"/>
    </row>
    <row r="6" spans="1:24" s="284" customFormat="1" ht="28.5" customHeight="1" x14ac:dyDescent="0.2">
      <c r="A6" s="1033" t="s">
        <v>68</v>
      </c>
      <c r="B6" s="1033" t="s">
        <v>197</v>
      </c>
      <c r="C6" s="1033" t="s">
        <v>359</v>
      </c>
      <c r="D6" s="1033" t="s">
        <v>466</v>
      </c>
      <c r="E6" s="817" t="s">
        <v>657</v>
      </c>
      <c r="F6" s="817"/>
      <c r="G6" s="817"/>
      <c r="H6" s="1041" t="s">
        <v>655</v>
      </c>
      <c r="I6" s="1042"/>
      <c r="J6" s="1043"/>
      <c r="K6" s="1038" t="s">
        <v>361</v>
      </c>
      <c r="L6" s="1039"/>
      <c r="M6" s="1040"/>
      <c r="N6" s="1035" t="s">
        <v>149</v>
      </c>
      <c r="O6" s="1036"/>
      <c r="P6" s="1037"/>
      <c r="Q6" s="818" t="s">
        <v>658</v>
      </c>
      <c r="R6" s="818"/>
      <c r="S6" s="818"/>
      <c r="T6" s="1033" t="s">
        <v>244</v>
      </c>
      <c r="U6" s="1033" t="s">
        <v>413</v>
      </c>
      <c r="V6" s="1033" t="s">
        <v>362</v>
      </c>
    </row>
    <row r="7" spans="1:24" s="284" customFormat="1" ht="54" customHeight="1" x14ac:dyDescent="0.2">
      <c r="A7" s="1034"/>
      <c r="B7" s="1034"/>
      <c r="C7" s="1034"/>
      <c r="D7" s="1034"/>
      <c r="E7" s="583" t="s">
        <v>169</v>
      </c>
      <c r="F7" s="583" t="s">
        <v>198</v>
      </c>
      <c r="G7" s="583" t="s">
        <v>14</v>
      </c>
      <c r="H7" s="583" t="s">
        <v>169</v>
      </c>
      <c r="I7" s="583" t="s">
        <v>198</v>
      </c>
      <c r="J7" s="583" t="s">
        <v>14</v>
      </c>
      <c r="K7" s="583" t="s">
        <v>169</v>
      </c>
      <c r="L7" s="583" t="s">
        <v>198</v>
      </c>
      <c r="M7" s="583" t="s">
        <v>14</v>
      </c>
      <c r="N7" s="583" t="s">
        <v>169</v>
      </c>
      <c r="O7" s="583" t="s">
        <v>198</v>
      </c>
      <c r="P7" s="583" t="s">
        <v>14</v>
      </c>
      <c r="Q7" s="583" t="s">
        <v>226</v>
      </c>
      <c r="R7" s="583" t="s">
        <v>208</v>
      </c>
      <c r="S7" s="583" t="s">
        <v>209</v>
      </c>
      <c r="T7" s="1034"/>
      <c r="U7" s="1034"/>
      <c r="V7" s="1034"/>
    </row>
    <row r="8" spans="1:24" s="469" customFormat="1" ht="14.1" customHeight="1" x14ac:dyDescent="0.2">
      <c r="A8" s="584">
        <v>1</v>
      </c>
      <c r="B8" s="583">
        <v>2</v>
      </c>
      <c r="C8" s="584">
        <v>3</v>
      </c>
      <c r="D8" s="583">
        <v>4</v>
      </c>
      <c r="E8" s="583">
        <v>5</v>
      </c>
      <c r="F8" s="584">
        <v>6</v>
      </c>
      <c r="G8" s="583">
        <v>7</v>
      </c>
      <c r="H8" s="583">
        <v>8</v>
      </c>
      <c r="I8" s="584">
        <v>9</v>
      </c>
      <c r="J8" s="583">
        <v>10</v>
      </c>
      <c r="K8" s="583">
        <v>11</v>
      </c>
      <c r="L8" s="584">
        <v>12</v>
      </c>
      <c r="M8" s="583">
        <v>13</v>
      </c>
      <c r="N8" s="583">
        <v>14</v>
      </c>
      <c r="O8" s="584">
        <v>15</v>
      </c>
      <c r="P8" s="583">
        <v>16</v>
      </c>
      <c r="Q8" s="583">
        <v>17</v>
      </c>
      <c r="R8" s="584">
        <v>18</v>
      </c>
      <c r="S8" s="583">
        <v>19</v>
      </c>
      <c r="T8" s="583">
        <v>20</v>
      </c>
      <c r="U8" s="584">
        <v>21</v>
      </c>
      <c r="V8" s="583">
        <v>22</v>
      </c>
    </row>
    <row r="9" spans="1:24" s="284" customFormat="1" ht="14.1" customHeight="1" x14ac:dyDescent="0.2">
      <c r="A9" s="277">
        <v>1</v>
      </c>
      <c r="B9" s="278" t="s">
        <v>800</v>
      </c>
      <c r="C9" s="279">
        <v>1119</v>
      </c>
      <c r="D9" s="280">
        <v>1119</v>
      </c>
      <c r="E9" s="281">
        <v>100.71</v>
      </c>
      <c r="F9" s="281">
        <v>11.19</v>
      </c>
      <c r="G9" s="281">
        <f>SUM(E9:F9)</f>
        <v>111.89999999999999</v>
      </c>
      <c r="H9" s="281">
        <v>11.544600000000001</v>
      </c>
      <c r="I9" s="281">
        <v>0</v>
      </c>
      <c r="J9" s="281">
        <f>SUM(H9:I9)</f>
        <v>11.544600000000001</v>
      </c>
      <c r="K9" s="281">
        <v>89.4</v>
      </c>
      <c r="L9" s="281">
        <v>15.2</v>
      </c>
      <c r="M9" s="281">
        <f>SUM(K9:L9)</f>
        <v>104.60000000000001</v>
      </c>
      <c r="N9" s="281">
        <v>100.70000000000002</v>
      </c>
      <c r="O9" s="281">
        <v>11.2</v>
      </c>
      <c r="P9" s="281">
        <f>SUM(N9:O9)</f>
        <v>111.90000000000002</v>
      </c>
      <c r="Q9" s="281">
        <f t="shared" ref="Q9:Q18" si="0">H9+K9-N9</f>
        <v>0.24459999999999127</v>
      </c>
      <c r="R9" s="281">
        <f t="shared" ref="R9:R18" si="1">I9+L9-O9</f>
        <v>4</v>
      </c>
      <c r="S9" s="281">
        <f>SUM(Q9:R9)</f>
        <v>4.2445999999999913</v>
      </c>
      <c r="T9" s="280" t="s">
        <v>871</v>
      </c>
      <c r="U9" s="280">
        <v>1119</v>
      </c>
      <c r="V9" s="280">
        <v>1119</v>
      </c>
      <c r="X9" s="783">
        <v>89.4</v>
      </c>
    </row>
    <row r="10" spans="1:24" s="284" customFormat="1" ht="14.1" customHeight="1" x14ac:dyDescent="0.2">
      <c r="A10" s="277">
        <v>2</v>
      </c>
      <c r="B10" s="278" t="s">
        <v>801</v>
      </c>
      <c r="C10" s="279">
        <v>340</v>
      </c>
      <c r="D10" s="280">
        <v>310</v>
      </c>
      <c r="E10" s="281">
        <v>30.599999999999998</v>
      </c>
      <c r="F10" s="281">
        <v>3.4</v>
      </c>
      <c r="G10" s="281">
        <f t="shared" ref="G10:G18" si="2">SUM(E10:F10)</f>
        <v>34</v>
      </c>
      <c r="H10" s="281">
        <v>4.1498999999999997</v>
      </c>
      <c r="I10" s="281">
        <v>0</v>
      </c>
      <c r="J10" s="281">
        <f t="shared" ref="J10:J18" si="3">SUM(H10:I10)</f>
        <v>4.1498999999999997</v>
      </c>
      <c r="K10" s="281">
        <v>21.960099999999997</v>
      </c>
      <c r="L10" s="281">
        <v>7.36</v>
      </c>
      <c r="M10" s="281">
        <f t="shared" ref="M10:M18" si="4">SUM(K10:L10)</f>
        <v>29.320099999999996</v>
      </c>
      <c r="N10" s="281">
        <v>24.71</v>
      </c>
      <c r="O10" s="281">
        <v>2.73</v>
      </c>
      <c r="P10" s="281">
        <f t="shared" ref="P10:P18" si="5">SUM(N10:O10)</f>
        <v>27.44</v>
      </c>
      <c r="Q10" s="281">
        <f t="shared" si="0"/>
        <v>1.399999999999995</v>
      </c>
      <c r="R10" s="281">
        <f t="shared" si="1"/>
        <v>4.6300000000000008</v>
      </c>
      <c r="S10" s="281">
        <f t="shared" ref="S10:S18" si="6">SUM(Q10:R10)</f>
        <v>6.0299999999999958</v>
      </c>
      <c r="T10" s="280" t="s">
        <v>871</v>
      </c>
      <c r="U10" s="280">
        <v>310</v>
      </c>
      <c r="V10" s="280">
        <v>310</v>
      </c>
      <c r="X10" s="783">
        <v>21.960099999999997</v>
      </c>
    </row>
    <row r="11" spans="1:24" s="284" customFormat="1" ht="14.1" customHeight="1" x14ac:dyDescent="0.2">
      <c r="A11" s="277">
        <v>3</v>
      </c>
      <c r="B11" s="278" t="s">
        <v>802</v>
      </c>
      <c r="C11" s="279">
        <v>1153</v>
      </c>
      <c r="D11" s="280">
        <v>1058</v>
      </c>
      <c r="E11" s="281">
        <v>103.77</v>
      </c>
      <c r="F11" s="281">
        <v>11.53</v>
      </c>
      <c r="G11" s="281">
        <f t="shared" si="2"/>
        <v>115.3</v>
      </c>
      <c r="H11" s="281">
        <v>13.910399999999997</v>
      </c>
      <c r="I11" s="281">
        <v>0</v>
      </c>
      <c r="J11" s="281">
        <f t="shared" si="3"/>
        <v>13.910399999999997</v>
      </c>
      <c r="K11" s="281">
        <v>85.649599999999992</v>
      </c>
      <c r="L11" s="281">
        <v>20.68</v>
      </c>
      <c r="M11" s="281">
        <f t="shared" si="4"/>
        <v>106.3296</v>
      </c>
      <c r="N11" s="281">
        <v>92.539999999999992</v>
      </c>
      <c r="O11" s="281">
        <v>10.29</v>
      </c>
      <c r="P11" s="281">
        <f t="shared" si="5"/>
        <v>102.82999999999998</v>
      </c>
      <c r="Q11" s="281">
        <f t="shared" si="0"/>
        <v>7.019999999999996</v>
      </c>
      <c r="R11" s="281">
        <f t="shared" si="1"/>
        <v>10.39</v>
      </c>
      <c r="S11" s="281">
        <f t="shared" si="6"/>
        <v>17.409999999999997</v>
      </c>
      <c r="T11" s="280" t="s">
        <v>871</v>
      </c>
      <c r="U11" s="280">
        <v>1058</v>
      </c>
      <c r="V11" s="280">
        <v>1058</v>
      </c>
      <c r="X11" s="783">
        <v>85.649599999999992</v>
      </c>
    </row>
    <row r="12" spans="1:24" s="284" customFormat="1" ht="14.1" customHeight="1" x14ac:dyDescent="0.2">
      <c r="A12" s="277">
        <v>4</v>
      </c>
      <c r="B12" s="278" t="s">
        <v>803</v>
      </c>
      <c r="C12" s="279">
        <v>1143</v>
      </c>
      <c r="D12" s="280">
        <v>905</v>
      </c>
      <c r="E12" s="281">
        <v>102.86999999999999</v>
      </c>
      <c r="F12" s="281">
        <v>11.43</v>
      </c>
      <c r="G12" s="281">
        <f t="shared" si="2"/>
        <v>114.29999999999998</v>
      </c>
      <c r="H12" s="281">
        <v>12.347099999999999</v>
      </c>
      <c r="I12" s="281">
        <v>0</v>
      </c>
      <c r="J12" s="281">
        <f t="shared" si="3"/>
        <v>12.347099999999999</v>
      </c>
      <c r="K12" s="281">
        <v>79.8429</v>
      </c>
      <c r="L12" s="281">
        <v>0</v>
      </c>
      <c r="M12" s="281">
        <f t="shared" si="4"/>
        <v>79.8429</v>
      </c>
      <c r="N12" s="281">
        <v>85.580000000000013</v>
      </c>
      <c r="O12" s="281">
        <v>11</v>
      </c>
      <c r="P12" s="281">
        <f t="shared" si="5"/>
        <v>96.580000000000013</v>
      </c>
      <c r="Q12" s="281">
        <f t="shared" si="0"/>
        <v>6.6099999999999852</v>
      </c>
      <c r="R12" s="281">
        <f t="shared" si="1"/>
        <v>-11</v>
      </c>
      <c r="S12" s="281">
        <f t="shared" si="6"/>
        <v>-4.3900000000000148</v>
      </c>
      <c r="T12" s="280" t="s">
        <v>871</v>
      </c>
      <c r="U12" s="280">
        <v>905</v>
      </c>
      <c r="V12" s="280">
        <v>905</v>
      </c>
      <c r="X12" s="783">
        <v>79.8429</v>
      </c>
    </row>
    <row r="13" spans="1:24" s="284" customFormat="1" ht="14.1" customHeight="1" x14ac:dyDescent="0.2">
      <c r="A13" s="277">
        <v>5</v>
      </c>
      <c r="B13" s="278" t="s">
        <v>804</v>
      </c>
      <c r="C13" s="279">
        <v>683</v>
      </c>
      <c r="D13" s="280">
        <v>691</v>
      </c>
      <c r="E13" s="281">
        <v>61.47</v>
      </c>
      <c r="F13" s="281">
        <v>6.83</v>
      </c>
      <c r="G13" s="281">
        <f t="shared" si="2"/>
        <v>68.3</v>
      </c>
      <c r="H13" s="281">
        <v>6.1115399999999989</v>
      </c>
      <c r="I13" s="281">
        <v>0</v>
      </c>
      <c r="J13" s="281">
        <f t="shared" si="3"/>
        <v>6.1115399999999989</v>
      </c>
      <c r="K13" s="281">
        <v>56.794460000000001</v>
      </c>
      <c r="L13" s="281">
        <v>9.9600000000000009</v>
      </c>
      <c r="M13" s="281">
        <f t="shared" si="4"/>
        <v>66.754459999999995</v>
      </c>
      <c r="N13" s="281">
        <v>60.239999999999995</v>
      </c>
      <c r="O13" s="281">
        <v>6.6899999999999995</v>
      </c>
      <c r="P13" s="281">
        <f t="shared" si="5"/>
        <v>66.929999999999993</v>
      </c>
      <c r="Q13" s="281">
        <f t="shared" si="0"/>
        <v>2.6660000000000039</v>
      </c>
      <c r="R13" s="281">
        <f t="shared" si="1"/>
        <v>3.2700000000000014</v>
      </c>
      <c r="S13" s="281">
        <f t="shared" si="6"/>
        <v>5.9360000000000053</v>
      </c>
      <c r="T13" s="280" t="s">
        <v>871</v>
      </c>
      <c r="U13" s="280">
        <v>691</v>
      </c>
      <c r="V13" s="280">
        <v>691</v>
      </c>
      <c r="X13" s="783">
        <v>56.794460000000001</v>
      </c>
    </row>
    <row r="14" spans="1:24" s="284" customFormat="1" ht="14.1" customHeight="1" x14ac:dyDescent="0.2">
      <c r="A14" s="277">
        <v>6</v>
      </c>
      <c r="B14" s="278" t="s">
        <v>805</v>
      </c>
      <c r="C14" s="279">
        <v>1080</v>
      </c>
      <c r="D14" s="280">
        <v>1080</v>
      </c>
      <c r="E14" s="281">
        <v>97.199999999999989</v>
      </c>
      <c r="F14" s="281">
        <v>10.8</v>
      </c>
      <c r="G14" s="281">
        <f t="shared" si="2"/>
        <v>107.99999999999999</v>
      </c>
      <c r="H14" s="281">
        <v>11.2959</v>
      </c>
      <c r="I14" s="281">
        <v>0</v>
      </c>
      <c r="J14" s="281">
        <f t="shared" si="3"/>
        <v>11.2959</v>
      </c>
      <c r="K14" s="281">
        <v>59.214100000000002</v>
      </c>
      <c r="L14" s="281">
        <v>9.26</v>
      </c>
      <c r="M14" s="281">
        <f t="shared" si="4"/>
        <v>68.474100000000007</v>
      </c>
      <c r="N14" s="281">
        <v>57.46</v>
      </c>
      <c r="O14" s="281">
        <v>6.36</v>
      </c>
      <c r="P14" s="281">
        <f t="shared" si="5"/>
        <v>63.82</v>
      </c>
      <c r="Q14" s="281">
        <f t="shared" si="0"/>
        <v>13.050000000000004</v>
      </c>
      <c r="R14" s="281">
        <f t="shared" si="1"/>
        <v>2.8999999999999995</v>
      </c>
      <c r="S14" s="281">
        <f t="shared" si="6"/>
        <v>15.950000000000003</v>
      </c>
      <c r="T14" s="280" t="s">
        <v>871</v>
      </c>
      <c r="U14" s="280">
        <v>1080</v>
      </c>
      <c r="V14" s="280">
        <v>1080</v>
      </c>
      <c r="X14" s="783">
        <v>59.214100000000002</v>
      </c>
    </row>
    <row r="15" spans="1:24" s="284" customFormat="1" ht="14.1" customHeight="1" x14ac:dyDescent="0.2">
      <c r="A15" s="277">
        <v>7</v>
      </c>
      <c r="B15" s="278" t="s">
        <v>806</v>
      </c>
      <c r="C15" s="279">
        <v>907</v>
      </c>
      <c r="D15" s="280">
        <v>944</v>
      </c>
      <c r="E15" s="281">
        <v>81.63</v>
      </c>
      <c r="F15" s="281">
        <v>9.07</v>
      </c>
      <c r="G15" s="281">
        <f t="shared" si="2"/>
        <v>90.699999999999989</v>
      </c>
      <c r="H15" s="281">
        <v>12.996</v>
      </c>
      <c r="I15" s="281">
        <v>0</v>
      </c>
      <c r="J15" s="281">
        <f t="shared" si="3"/>
        <v>12.996</v>
      </c>
      <c r="K15" s="281">
        <v>70.034000000000006</v>
      </c>
      <c r="L15" s="281">
        <v>12.93</v>
      </c>
      <c r="M15" s="281">
        <f t="shared" si="4"/>
        <v>82.963999999999999</v>
      </c>
      <c r="N15" s="281">
        <v>73.94</v>
      </c>
      <c r="O15" s="281">
        <v>8.2000000000000011</v>
      </c>
      <c r="P15" s="281">
        <f t="shared" si="5"/>
        <v>82.14</v>
      </c>
      <c r="Q15" s="281">
        <f t="shared" si="0"/>
        <v>9.0900000000000034</v>
      </c>
      <c r="R15" s="281">
        <f t="shared" si="1"/>
        <v>4.7299999999999986</v>
      </c>
      <c r="S15" s="281">
        <f t="shared" si="6"/>
        <v>13.820000000000002</v>
      </c>
      <c r="T15" s="280" t="s">
        <v>871</v>
      </c>
      <c r="U15" s="280">
        <v>944</v>
      </c>
      <c r="V15" s="280">
        <v>944</v>
      </c>
      <c r="X15" s="783">
        <v>74.033999999999992</v>
      </c>
    </row>
    <row r="16" spans="1:24" s="284" customFormat="1" ht="14.1" customHeight="1" x14ac:dyDescent="0.2">
      <c r="A16" s="277">
        <v>8</v>
      </c>
      <c r="B16" s="278" t="s">
        <v>807</v>
      </c>
      <c r="C16" s="279">
        <v>522</v>
      </c>
      <c r="D16" s="280">
        <v>522</v>
      </c>
      <c r="E16" s="281">
        <v>46.98</v>
      </c>
      <c r="F16" s="281">
        <v>5.22</v>
      </c>
      <c r="G16" s="281">
        <f t="shared" si="2"/>
        <v>52.199999999999996</v>
      </c>
      <c r="H16" s="281">
        <v>6.4043999999999999</v>
      </c>
      <c r="I16" s="281">
        <v>0</v>
      </c>
      <c r="J16" s="281">
        <f t="shared" si="3"/>
        <v>6.4043999999999999</v>
      </c>
      <c r="K16" s="281">
        <v>54.755600000000001</v>
      </c>
      <c r="L16" s="281">
        <v>5.38</v>
      </c>
      <c r="M16" s="281">
        <f t="shared" si="4"/>
        <v>60.135600000000004</v>
      </c>
      <c r="N16" s="281">
        <v>54.72</v>
      </c>
      <c r="O16" s="281">
        <v>5.84</v>
      </c>
      <c r="P16" s="281">
        <f t="shared" si="5"/>
        <v>60.56</v>
      </c>
      <c r="Q16" s="281">
        <f t="shared" si="0"/>
        <v>6.4400000000000048</v>
      </c>
      <c r="R16" s="281">
        <f t="shared" si="1"/>
        <v>-0.45999999999999996</v>
      </c>
      <c r="S16" s="281">
        <f t="shared" si="6"/>
        <v>5.9800000000000049</v>
      </c>
      <c r="T16" s="280" t="s">
        <v>871</v>
      </c>
      <c r="U16" s="280">
        <v>522</v>
      </c>
      <c r="V16" s="280">
        <v>522</v>
      </c>
      <c r="X16" s="783">
        <v>54.755600000000001</v>
      </c>
    </row>
    <row r="17" spans="1:24" s="284" customFormat="1" ht="14.1" customHeight="1" x14ac:dyDescent="0.2">
      <c r="A17" s="277">
        <v>9</v>
      </c>
      <c r="B17" s="278" t="s">
        <v>808</v>
      </c>
      <c r="C17" s="279">
        <v>1002</v>
      </c>
      <c r="D17" s="280">
        <v>1002</v>
      </c>
      <c r="E17" s="281">
        <v>90.179999999999993</v>
      </c>
      <c r="F17" s="281">
        <v>10.02</v>
      </c>
      <c r="G17" s="281">
        <f t="shared" si="2"/>
        <v>100.19999999999999</v>
      </c>
      <c r="H17" s="281">
        <v>12.91986</v>
      </c>
      <c r="I17" s="281">
        <v>0</v>
      </c>
      <c r="J17" s="281">
        <f t="shared" si="3"/>
        <v>12.91986</v>
      </c>
      <c r="K17" s="281">
        <v>90.634140000000002</v>
      </c>
      <c r="L17" s="281">
        <v>16.990000000000002</v>
      </c>
      <c r="M17" s="281">
        <f t="shared" si="4"/>
        <v>107.62414000000001</v>
      </c>
      <c r="N17" s="281">
        <v>90.179999999999993</v>
      </c>
      <c r="O17" s="281">
        <v>10</v>
      </c>
      <c r="P17" s="281">
        <f t="shared" si="5"/>
        <v>100.17999999999999</v>
      </c>
      <c r="Q17" s="281">
        <f t="shared" si="0"/>
        <v>13.374000000000009</v>
      </c>
      <c r="R17" s="281">
        <f t="shared" si="1"/>
        <v>6.990000000000002</v>
      </c>
      <c r="S17" s="281">
        <f t="shared" si="6"/>
        <v>20.364000000000011</v>
      </c>
      <c r="T17" s="280" t="s">
        <v>871</v>
      </c>
      <c r="U17" s="280">
        <v>1002</v>
      </c>
      <c r="V17" s="280">
        <v>1002</v>
      </c>
      <c r="X17" s="783">
        <v>90.634140000000002</v>
      </c>
    </row>
    <row r="18" spans="1:24" s="284" customFormat="1" ht="14.1" customHeight="1" x14ac:dyDescent="0.2">
      <c r="A18" s="277">
        <v>10</v>
      </c>
      <c r="B18" s="278" t="s">
        <v>809</v>
      </c>
      <c r="C18" s="279">
        <v>1610</v>
      </c>
      <c r="D18" s="280">
        <v>1440</v>
      </c>
      <c r="E18" s="281">
        <v>144.89999999999998</v>
      </c>
      <c r="F18" s="281">
        <v>16.100000000000001</v>
      </c>
      <c r="G18" s="281">
        <f t="shared" si="2"/>
        <v>160.99999999999997</v>
      </c>
      <c r="H18" s="281">
        <v>15.4314</v>
      </c>
      <c r="I18" s="281">
        <v>0</v>
      </c>
      <c r="J18" s="281">
        <f t="shared" si="3"/>
        <v>15.4314</v>
      </c>
      <c r="K18" s="281">
        <v>144.02860000000001</v>
      </c>
      <c r="L18" s="281">
        <v>12.6</v>
      </c>
      <c r="M18" s="281">
        <f t="shared" si="4"/>
        <v>156.62860000000001</v>
      </c>
      <c r="N18" s="281">
        <v>155.52000000000001</v>
      </c>
      <c r="O18" s="281">
        <v>17.28</v>
      </c>
      <c r="P18" s="281">
        <f t="shared" si="5"/>
        <v>172.8</v>
      </c>
      <c r="Q18" s="281">
        <f t="shared" si="0"/>
        <v>3.9399999999999977</v>
      </c>
      <c r="R18" s="281">
        <f t="shared" si="1"/>
        <v>-4.6800000000000015</v>
      </c>
      <c r="S18" s="281">
        <f t="shared" si="6"/>
        <v>-0.74000000000000377</v>
      </c>
      <c r="T18" s="280" t="s">
        <v>871</v>
      </c>
      <c r="U18" s="280">
        <v>1440</v>
      </c>
      <c r="V18" s="280">
        <v>1440</v>
      </c>
      <c r="X18" s="783">
        <v>144.02860000000001</v>
      </c>
    </row>
    <row r="19" spans="1:24" s="284" customFormat="1" ht="14.1" customHeight="1" x14ac:dyDescent="0.2">
      <c r="A19" s="277">
        <v>11</v>
      </c>
      <c r="B19" s="278" t="s">
        <v>810</v>
      </c>
      <c r="C19" s="279">
        <v>258</v>
      </c>
      <c r="D19" s="277">
        <v>230</v>
      </c>
      <c r="E19" s="281">
        <v>23.22</v>
      </c>
      <c r="F19" s="281">
        <v>2.58</v>
      </c>
      <c r="G19" s="281">
        <f>SUM(E19:F19)</f>
        <v>25.799999999999997</v>
      </c>
      <c r="H19" s="281">
        <v>3.83</v>
      </c>
      <c r="I19" s="281">
        <v>0</v>
      </c>
      <c r="J19" s="281">
        <f>SUM(H19:I19)</f>
        <v>3.83</v>
      </c>
      <c r="K19" s="281">
        <v>24.07</v>
      </c>
      <c r="L19" s="281">
        <v>2.2999999999999998</v>
      </c>
      <c r="M19" s="281">
        <f>SUM(K19:L19)</f>
        <v>26.37</v>
      </c>
      <c r="N19" s="281">
        <v>20.7</v>
      </c>
      <c r="O19" s="281">
        <v>2.2999999999999998</v>
      </c>
      <c r="P19" s="281">
        <f>SUM(N19:O19)</f>
        <v>23</v>
      </c>
      <c r="Q19" s="281">
        <f>H19+K19-N19</f>
        <v>7.1999999999999993</v>
      </c>
      <c r="R19" s="281">
        <f>I19+L19-O19</f>
        <v>0</v>
      </c>
      <c r="S19" s="281">
        <f>SUM(Q19:R19)</f>
        <v>7.1999999999999993</v>
      </c>
      <c r="T19" s="280" t="s">
        <v>871</v>
      </c>
      <c r="U19" s="277">
        <v>230</v>
      </c>
      <c r="V19" s="277">
        <v>230</v>
      </c>
    </row>
    <row r="20" spans="1:24" s="284" customFormat="1" ht="14.1" customHeight="1" x14ac:dyDescent="0.2">
      <c r="A20" s="277">
        <v>12</v>
      </c>
      <c r="B20" s="278" t="s">
        <v>811</v>
      </c>
      <c r="C20" s="279">
        <v>418</v>
      </c>
      <c r="D20" s="277">
        <v>462</v>
      </c>
      <c r="E20" s="281">
        <v>37.619999999999997</v>
      </c>
      <c r="F20" s="281">
        <v>4.18</v>
      </c>
      <c r="G20" s="281">
        <f t="shared" ref="G20:G30" si="7">SUM(E20:F20)</f>
        <v>41.8</v>
      </c>
      <c r="H20" s="281">
        <v>4.1100000000000003</v>
      </c>
      <c r="I20" s="281">
        <v>0</v>
      </c>
      <c r="J20" s="281">
        <f t="shared" ref="J20:J30" si="8">SUM(H20:I20)</f>
        <v>4.1100000000000003</v>
      </c>
      <c r="K20" s="281">
        <v>31.19</v>
      </c>
      <c r="L20" s="281">
        <v>3.08</v>
      </c>
      <c r="M20" s="281">
        <f t="shared" ref="M20:M30" si="9">SUM(K20:L20)</f>
        <v>34.270000000000003</v>
      </c>
      <c r="N20" s="281">
        <v>41.25</v>
      </c>
      <c r="O20" s="281">
        <v>4.59</v>
      </c>
      <c r="P20" s="281">
        <f t="shared" ref="P20:P30" si="10">SUM(N20:O20)</f>
        <v>45.84</v>
      </c>
      <c r="Q20" s="281">
        <f t="shared" ref="Q20:Q30" si="11">H20+K20-N20</f>
        <v>-5.9499999999999957</v>
      </c>
      <c r="R20" s="281">
        <f t="shared" ref="R20:R30" si="12">I20+L20-O20</f>
        <v>-1.5099999999999998</v>
      </c>
      <c r="S20" s="281">
        <f t="shared" ref="S20:S30" si="13">SUM(Q20:R20)</f>
        <v>-7.4599999999999955</v>
      </c>
      <c r="T20" s="280" t="s">
        <v>871</v>
      </c>
      <c r="U20" s="277">
        <v>462</v>
      </c>
      <c r="V20" s="277">
        <v>462</v>
      </c>
    </row>
    <row r="21" spans="1:24" s="284" customFormat="1" ht="14.1" customHeight="1" x14ac:dyDescent="0.2">
      <c r="A21" s="277">
        <v>13</v>
      </c>
      <c r="B21" s="278" t="s">
        <v>812</v>
      </c>
      <c r="C21" s="279">
        <v>847</v>
      </c>
      <c r="D21" s="277">
        <v>774</v>
      </c>
      <c r="E21" s="281">
        <v>76.22999999999999</v>
      </c>
      <c r="F21" s="281">
        <v>8.4700000000000006</v>
      </c>
      <c r="G21" s="281">
        <f t="shared" si="7"/>
        <v>84.699999999999989</v>
      </c>
      <c r="H21" s="281">
        <v>11.49</v>
      </c>
      <c r="I21" s="281">
        <v>0</v>
      </c>
      <c r="J21" s="281">
        <f t="shared" si="8"/>
        <v>11.49</v>
      </c>
      <c r="K21" s="281">
        <v>79.930000000000007</v>
      </c>
      <c r="L21" s="281">
        <v>9.07</v>
      </c>
      <c r="M21" s="281">
        <f t="shared" si="9"/>
        <v>89</v>
      </c>
      <c r="N21" s="281">
        <v>68.69</v>
      </c>
      <c r="O21" s="281">
        <v>7.629999999999999</v>
      </c>
      <c r="P21" s="281">
        <f t="shared" si="10"/>
        <v>76.319999999999993</v>
      </c>
      <c r="Q21" s="281">
        <f t="shared" si="11"/>
        <v>22.730000000000004</v>
      </c>
      <c r="R21" s="281">
        <f t="shared" si="12"/>
        <v>1.4400000000000013</v>
      </c>
      <c r="S21" s="281">
        <f t="shared" si="13"/>
        <v>24.170000000000005</v>
      </c>
      <c r="T21" s="280" t="s">
        <v>871</v>
      </c>
      <c r="U21" s="277">
        <v>774</v>
      </c>
      <c r="V21" s="277">
        <v>774</v>
      </c>
    </row>
    <row r="22" spans="1:24" s="284" customFormat="1" ht="14.1" customHeight="1" x14ac:dyDescent="0.2">
      <c r="A22" s="277">
        <v>14</v>
      </c>
      <c r="B22" s="278" t="s">
        <v>813</v>
      </c>
      <c r="C22" s="279">
        <v>1135</v>
      </c>
      <c r="D22" s="277">
        <v>1329</v>
      </c>
      <c r="E22" s="281">
        <v>102.14999999999999</v>
      </c>
      <c r="F22" s="281">
        <v>11.35</v>
      </c>
      <c r="G22" s="281">
        <f t="shared" si="7"/>
        <v>113.49999999999999</v>
      </c>
      <c r="H22" s="281">
        <v>13.96</v>
      </c>
      <c r="I22" s="281">
        <v>0</v>
      </c>
      <c r="J22" s="281">
        <f t="shared" si="8"/>
        <v>13.96</v>
      </c>
      <c r="K22" s="281">
        <v>84.88</v>
      </c>
      <c r="L22" s="281">
        <v>13.26</v>
      </c>
      <c r="M22" s="281">
        <f t="shared" si="9"/>
        <v>98.14</v>
      </c>
      <c r="N22" s="281">
        <v>119.60000000000002</v>
      </c>
      <c r="O22" s="281">
        <v>13.3</v>
      </c>
      <c r="P22" s="281">
        <f t="shared" si="10"/>
        <v>132.90000000000003</v>
      </c>
      <c r="Q22" s="281">
        <f t="shared" si="11"/>
        <v>-20.760000000000019</v>
      </c>
      <c r="R22" s="281">
        <f t="shared" si="12"/>
        <v>-4.0000000000000924E-2</v>
      </c>
      <c r="S22" s="281">
        <f t="shared" si="13"/>
        <v>-20.800000000000018</v>
      </c>
      <c r="T22" s="280" t="s">
        <v>871</v>
      </c>
      <c r="U22" s="277">
        <v>1329</v>
      </c>
      <c r="V22" s="277">
        <v>1329</v>
      </c>
    </row>
    <row r="23" spans="1:24" s="284" customFormat="1" ht="14.1" customHeight="1" x14ac:dyDescent="0.2">
      <c r="A23" s="277">
        <v>15</v>
      </c>
      <c r="B23" s="278" t="s">
        <v>814</v>
      </c>
      <c r="C23" s="279">
        <v>470</v>
      </c>
      <c r="D23" s="277">
        <v>425</v>
      </c>
      <c r="E23" s="281">
        <v>42.3</v>
      </c>
      <c r="F23" s="281">
        <v>4.7</v>
      </c>
      <c r="G23" s="281">
        <f t="shared" si="7"/>
        <v>47</v>
      </c>
      <c r="H23" s="281">
        <v>6.19</v>
      </c>
      <c r="I23" s="281">
        <v>0</v>
      </c>
      <c r="J23" s="281">
        <f t="shared" si="8"/>
        <v>6.19</v>
      </c>
      <c r="K23" s="281">
        <v>49.44</v>
      </c>
      <c r="L23" s="281">
        <v>4.5999999999999996</v>
      </c>
      <c r="M23" s="281">
        <f t="shared" si="9"/>
        <v>54.04</v>
      </c>
      <c r="N23" s="281">
        <v>38.269999999999996</v>
      </c>
      <c r="O23" s="281">
        <v>4.2699999999999996</v>
      </c>
      <c r="P23" s="281">
        <f t="shared" si="10"/>
        <v>42.539999999999992</v>
      </c>
      <c r="Q23" s="281">
        <f t="shared" si="11"/>
        <v>17.36</v>
      </c>
      <c r="R23" s="281">
        <f t="shared" si="12"/>
        <v>0.33000000000000007</v>
      </c>
      <c r="S23" s="281">
        <f t="shared" si="13"/>
        <v>17.689999999999998</v>
      </c>
      <c r="T23" s="280" t="s">
        <v>871</v>
      </c>
      <c r="U23" s="277">
        <v>425</v>
      </c>
      <c r="V23" s="277">
        <v>425</v>
      </c>
    </row>
    <row r="24" spans="1:24" s="284" customFormat="1" ht="14.1" customHeight="1" x14ac:dyDescent="0.2">
      <c r="A24" s="277">
        <v>16</v>
      </c>
      <c r="B24" s="278" t="s">
        <v>815</v>
      </c>
      <c r="C24" s="279">
        <v>880</v>
      </c>
      <c r="D24" s="277">
        <v>557</v>
      </c>
      <c r="E24" s="281">
        <v>79.199999999999989</v>
      </c>
      <c r="F24" s="281">
        <v>8.8000000000000007</v>
      </c>
      <c r="G24" s="281">
        <f t="shared" si="7"/>
        <v>87.999999999999986</v>
      </c>
      <c r="H24" s="281">
        <v>5.57</v>
      </c>
      <c r="I24" s="281">
        <v>0</v>
      </c>
      <c r="J24" s="281">
        <f t="shared" si="8"/>
        <v>5.57</v>
      </c>
      <c r="K24" s="281">
        <v>39.959999999999994</v>
      </c>
      <c r="L24" s="281">
        <v>3.34</v>
      </c>
      <c r="M24" s="281">
        <f t="shared" si="9"/>
        <v>43.3</v>
      </c>
      <c r="N24" s="281">
        <v>50.07</v>
      </c>
      <c r="O24" s="281">
        <v>5.57</v>
      </c>
      <c r="P24" s="281">
        <f t="shared" si="10"/>
        <v>55.64</v>
      </c>
      <c r="Q24" s="281">
        <f t="shared" si="11"/>
        <v>-4.5400000000000063</v>
      </c>
      <c r="R24" s="281">
        <f t="shared" si="12"/>
        <v>-2.2300000000000004</v>
      </c>
      <c r="S24" s="281">
        <f t="shared" si="13"/>
        <v>-6.7700000000000067</v>
      </c>
      <c r="T24" s="280" t="s">
        <v>871</v>
      </c>
      <c r="U24" s="277">
        <v>557</v>
      </c>
      <c r="V24" s="277">
        <v>557</v>
      </c>
    </row>
    <row r="25" spans="1:24" s="284" customFormat="1" ht="14.1" customHeight="1" x14ac:dyDescent="0.2">
      <c r="A25" s="277">
        <v>17</v>
      </c>
      <c r="B25" s="278" t="s">
        <v>816</v>
      </c>
      <c r="C25" s="279">
        <v>378</v>
      </c>
      <c r="D25" s="277">
        <v>366</v>
      </c>
      <c r="E25" s="281">
        <v>34.019999999999996</v>
      </c>
      <c r="F25" s="281">
        <v>3.7800000000000002</v>
      </c>
      <c r="G25" s="281">
        <f t="shared" si="7"/>
        <v>37.799999999999997</v>
      </c>
      <c r="H25" s="281">
        <v>4.1399999999999997</v>
      </c>
      <c r="I25" s="281">
        <v>0</v>
      </c>
      <c r="J25" s="281">
        <f t="shared" si="8"/>
        <v>4.1399999999999997</v>
      </c>
      <c r="K25" s="281">
        <v>32.89</v>
      </c>
      <c r="L25" s="281">
        <v>0</v>
      </c>
      <c r="M25" s="281">
        <f t="shared" si="9"/>
        <v>32.89</v>
      </c>
      <c r="N25" s="281">
        <v>32.51</v>
      </c>
      <c r="O25" s="281">
        <v>3.6100000000000003</v>
      </c>
      <c r="P25" s="281">
        <f t="shared" si="10"/>
        <v>36.119999999999997</v>
      </c>
      <c r="Q25" s="281">
        <f t="shared" si="11"/>
        <v>4.5200000000000031</v>
      </c>
      <c r="R25" s="281">
        <f t="shared" si="12"/>
        <v>-3.6100000000000003</v>
      </c>
      <c r="S25" s="281">
        <f t="shared" si="13"/>
        <v>0.91000000000000281</v>
      </c>
      <c r="T25" s="280" t="s">
        <v>871</v>
      </c>
      <c r="U25" s="277">
        <v>366</v>
      </c>
      <c r="V25" s="277">
        <v>366</v>
      </c>
    </row>
    <row r="26" spans="1:24" s="284" customFormat="1" ht="14.1" customHeight="1" x14ac:dyDescent="0.2">
      <c r="A26" s="277">
        <v>18</v>
      </c>
      <c r="B26" s="278" t="s">
        <v>817</v>
      </c>
      <c r="C26" s="279">
        <v>1288</v>
      </c>
      <c r="D26" s="277">
        <v>1148</v>
      </c>
      <c r="E26" s="281">
        <v>115.91999999999999</v>
      </c>
      <c r="F26" s="281">
        <v>12.88</v>
      </c>
      <c r="G26" s="281">
        <f t="shared" si="7"/>
        <v>128.79999999999998</v>
      </c>
      <c r="H26" s="281">
        <v>14.75</v>
      </c>
      <c r="I26" s="281">
        <v>0</v>
      </c>
      <c r="J26" s="281">
        <f t="shared" si="8"/>
        <v>14.75</v>
      </c>
      <c r="K26" s="281">
        <v>101.44</v>
      </c>
      <c r="L26" s="281">
        <v>0</v>
      </c>
      <c r="M26" s="281">
        <f t="shared" si="9"/>
        <v>101.44</v>
      </c>
      <c r="N26" s="281">
        <v>103.33</v>
      </c>
      <c r="O26" s="281">
        <v>11.47</v>
      </c>
      <c r="P26" s="281">
        <f t="shared" si="10"/>
        <v>114.8</v>
      </c>
      <c r="Q26" s="281">
        <f t="shared" si="11"/>
        <v>12.86</v>
      </c>
      <c r="R26" s="281">
        <f t="shared" si="12"/>
        <v>-11.47</v>
      </c>
      <c r="S26" s="281">
        <f t="shared" si="13"/>
        <v>1.3899999999999988</v>
      </c>
      <c r="T26" s="280" t="s">
        <v>871</v>
      </c>
      <c r="U26" s="277">
        <v>1148</v>
      </c>
      <c r="V26" s="277">
        <v>1148</v>
      </c>
    </row>
    <row r="27" spans="1:24" s="284" customFormat="1" ht="14.1" customHeight="1" x14ac:dyDescent="0.2">
      <c r="A27" s="277">
        <v>19</v>
      </c>
      <c r="B27" s="278" t="s">
        <v>799</v>
      </c>
      <c r="C27" s="279">
        <v>536</v>
      </c>
      <c r="D27" s="277">
        <v>536</v>
      </c>
      <c r="E27" s="281">
        <v>48.239999999999995</v>
      </c>
      <c r="F27" s="281">
        <v>5.36</v>
      </c>
      <c r="G27" s="281">
        <f t="shared" si="7"/>
        <v>53.599999999999994</v>
      </c>
      <c r="H27" s="281">
        <v>8.19</v>
      </c>
      <c r="I27" s="281">
        <v>0</v>
      </c>
      <c r="J27" s="281">
        <f t="shared" si="8"/>
        <v>8.19</v>
      </c>
      <c r="K27" s="281">
        <v>50.410000000000004</v>
      </c>
      <c r="L27" s="281">
        <v>0</v>
      </c>
      <c r="M27" s="281">
        <f t="shared" si="9"/>
        <v>50.410000000000004</v>
      </c>
      <c r="N27" s="281">
        <v>48.230000000000004</v>
      </c>
      <c r="O27" s="281">
        <v>5.37</v>
      </c>
      <c r="P27" s="281">
        <f t="shared" si="10"/>
        <v>53.6</v>
      </c>
      <c r="Q27" s="281">
        <f t="shared" si="11"/>
        <v>10.369999999999997</v>
      </c>
      <c r="R27" s="281">
        <f t="shared" si="12"/>
        <v>-5.37</v>
      </c>
      <c r="S27" s="281">
        <f t="shared" si="13"/>
        <v>4.9999999999999973</v>
      </c>
      <c r="T27" s="280" t="s">
        <v>871</v>
      </c>
      <c r="U27" s="277">
        <v>536</v>
      </c>
      <c r="V27" s="277">
        <v>536</v>
      </c>
    </row>
    <row r="28" spans="1:24" s="284" customFormat="1" ht="14.1" customHeight="1" x14ac:dyDescent="0.2">
      <c r="A28" s="277">
        <v>20</v>
      </c>
      <c r="B28" s="278" t="s">
        <v>818</v>
      </c>
      <c r="C28" s="279">
        <v>1570</v>
      </c>
      <c r="D28" s="277">
        <v>1530</v>
      </c>
      <c r="E28" s="281">
        <v>141.29999999999998</v>
      </c>
      <c r="F28" s="281">
        <v>15.700000000000001</v>
      </c>
      <c r="G28" s="281">
        <f t="shared" si="7"/>
        <v>156.99999999999997</v>
      </c>
      <c r="H28" s="281">
        <v>15.41</v>
      </c>
      <c r="I28" s="281">
        <v>0</v>
      </c>
      <c r="J28" s="281">
        <f t="shared" si="8"/>
        <v>15.41</v>
      </c>
      <c r="K28" s="281">
        <v>109.59</v>
      </c>
      <c r="L28" s="281">
        <v>0</v>
      </c>
      <c r="M28" s="281">
        <f t="shared" si="9"/>
        <v>109.59</v>
      </c>
      <c r="N28" s="281">
        <v>129.6</v>
      </c>
      <c r="O28" s="281">
        <v>14.399999999999999</v>
      </c>
      <c r="P28" s="281">
        <f t="shared" si="10"/>
        <v>144</v>
      </c>
      <c r="Q28" s="281">
        <f t="shared" si="11"/>
        <v>-4.5999999999999943</v>
      </c>
      <c r="R28" s="281">
        <f t="shared" si="12"/>
        <v>-14.399999999999999</v>
      </c>
      <c r="S28" s="281">
        <f t="shared" si="13"/>
        <v>-18.999999999999993</v>
      </c>
      <c r="T28" s="280" t="s">
        <v>871</v>
      </c>
      <c r="U28" s="277">
        <v>1530</v>
      </c>
      <c r="V28" s="277">
        <v>1530</v>
      </c>
    </row>
    <row r="29" spans="1:24" s="284" customFormat="1" ht="14.1" customHeight="1" x14ac:dyDescent="0.2">
      <c r="A29" s="285">
        <v>21</v>
      </c>
      <c r="B29" s="278" t="s">
        <v>819</v>
      </c>
      <c r="C29" s="279">
        <v>179</v>
      </c>
      <c r="D29" s="277">
        <v>155</v>
      </c>
      <c r="E29" s="281">
        <v>16.11</v>
      </c>
      <c r="F29" s="281">
        <v>1.79</v>
      </c>
      <c r="G29" s="281">
        <f t="shared" si="7"/>
        <v>17.899999999999999</v>
      </c>
      <c r="H29" s="281">
        <v>1.31</v>
      </c>
      <c r="I29" s="281">
        <v>0</v>
      </c>
      <c r="J29" s="281">
        <f t="shared" si="8"/>
        <v>1.31</v>
      </c>
      <c r="K29" s="281">
        <v>7.68</v>
      </c>
      <c r="L29" s="281">
        <v>3.08</v>
      </c>
      <c r="M29" s="281">
        <f t="shared" si="9"/>
        <v>10.76</v>
      </c>
      <c r="N29" s="281">
        <v>13.97</v>
      </c>
      <c r="O29" s="281">
        <v>1.5599999999999998</v>
      </c>
      <c r="P29" s="281">
        <f t="shared" si="10"/>
        <v>15.530000000000001</v>
      </c>
      <c r="Q29" s="281">
        <f t="shared" si="11"/>
        <v>-4.9800000000000004</v>
      </c>
      <c r="R29" s="281">
        <f t="shared" si="12"/>
        <v>1.5200000000000002</v>
      </c>
      <c r="S29" s="281">
        <f t="shared" si="13"/>
        <v>-3.46</v>
      </c>
      <c r="T29" s="280" t="s">
        <v>871</v>
      </c>
      <c r="U29" s="277">
        <v>155</v>
      </c>
      <c r="V29" s="277">
        <v>155</v>
      </c>
    </row>
    <row r="30" spans="1:24" s="284" customFormat="1" ht="14.1" customHeight="1" x14ac:dyDescent="0.2">
      <c r="A30" s="285">
        <v>22</v>
      </c>
      <c r="B30" s="278" t="s">
        <v>820</v>
      </c>
      <c r="C30" s="279">
        <v>254</v>
      </c>
      <c r="D30" s="277">
        <v>223</v>
      </c>
      <c r="E30" s="281">
        <v>22.86</v>
      </c>
      <c r="F30" s="281">
        <v>2.54</v>
      </c>
      <c r="G30" s="281">
        <f t="shared" si="7"/>
        <v>25.4</v>
      </c>
      <c r="H30" s="281">
        <v>2.2799999999999998</v>
      </c>
      <c r="I30" s="281">
        <v>0</v>
      </c>
      <c r="J30" s="281">
        <f t="shared" si="8"/>
        <v>2.2799999999999998</v>
      </c>
      <c r="K30" s="281">
        <v>14.120000000000001</v>
      </c>
      <c r="L30" s="281">
        <v>5.04</v>
      </c>
      <c r="M30" s="281">
        <f t="shared" si="9"/>
        <v>19.16</v>
      </c>
      <c r="N30" s="281">
        <v>20.049999999999997</v>
      </c>
      <c r="O30" s="281">
        <v>2.2200000000000002</v>
      </c>
      <c r="P30" s="281">
        <f t="shared" si="10"/>
        <v>22.269999999999996</v>
      </c>
      <c r="Q30" s="281">
        <f t="shared" si="11"/>
        <v>-3.649999999999995</v>
      </c>
      <c r="R30" s="281">
        <f t="shared" si="12"/>
        <v>2.82</v>
      </c>
      <c r="S30" s="281">
        <f t="shared" si="13"/>
        <v>-0.82999999999999519</v>
      </c>
      <c r="T30" s="280" t="s">
        <v>871</v>
      </c>
      <c r="U30" s="277">
        <v>223</v>
      </c>
      <c r="V30" s="277">
        <v>223</v>
      </c>
    </row>
    <row r="31" spans="1:24" s="646" customFormat="1" ht="14.1" customHeight="1" x14ac:dyDescent="0.2">
      <c r="A31" s="1032" t="s">
        <v>821</v>
      </c>
      <c r="B31" s="1032"/>
      <c r="C31" s="643">
        <f>SUM(C9:C30)</f>
        <v>17772</v>
      </c>
      <c r="D31" s="643">
        <f t="shared" ref="D31:S31" si="14">SUM(D9:D30)</f>
        <v>16806</v>
      </c>
      <c r="E31" s="644">
        <f t="shared" si="14"/>
        <v>1599.4799999999998</v>
      </c>
      <c r="F31" s="644">
        <f t="shared" si="14"/>
        <v>177.71999999999997</v>
      </c>
      <c r="G31" s="644">
        <f t="shared" si="14"/>
        <v>1777.2</v>
      </c>
      <c r="H31" s="644">
        <f t="shared" si="14"/>
        <v>198.34109999999995</v>
      </c>
      <c r="I31" s="644">
        <f t="shared" si="14"/>
        <v>0</v>
      </c>
      <c r="J31" s="644">
        <f t="shared" si="14"/>
        <v>198.34109999999995</v>
      </c>
      <c r="K31" s="644">
        <f t="shared" si="14"/>
        <v>1377.9135000000001</v>
      </c>
      <c r="L31" s="644">
        <f t="shared" si="14"/>
        <v>154.12999999999997</v>
      </c>
      <c r="M31" s="644">
        <f t="shared" si="14"/>
        <v>1532.0435000000002</v>
      </c>
      <c r="N31" s="644">
        <f t="shared" si="14"/>
        <v>1481.8599999999997</v>
      </c>
      <c r="O31" s="644">
        <f t="shared" si="14"/>
        <v>165.88000000000002</v>
      </c>
      <c r="P31" s="644">
        <f t="shared" si="14"/>
        <v>1647.74</v>
      </c>
      <c r="Q31" s="644">
        <f t="shared" si="14"/>
        <v>94.394599999999969</v>
      </c>
      <c r="R31" s="644">
        <f t="shared" si="14"/>
        <v>-11.749999999999996</v>
      </c>
      <c r="S31" s="644">
        <f t="shared" si="14"/>
        <v>82.644599999999969</v>
      </c>
      <c r="T31" s="645" t="s">
        <v>871</v>
      </c>
      <c r="U31" s="643">
        <f t="shared" ref="U31" si="15">SUM(U9:U30)</f>
        <v>16806</v>
      </c>
      <c r="V31" s="643">
        <f t="shared" ref="V31" si="16">SUM(V9:V30)</f>
        <v>16806</v>
      </c>
    </row>
    <row r="32" spans="1:24" ht="14.1" customHeight="1" x14ac:dyDescent="0.2"/>
    <row r="33" spans="1:21" x14ac:dyDescent="0.2">
      <c r="A33" s="115"/>
      <c r="B33" s="115"/>
      <c r="C33" s="242"/>
      <c r="D33" s="242"/>
      <c r="E33" s="242"/>
      <c r="F33" s="242"/>
      <c r="G33" s="242"/>
      <c r="H33" s="242"/>
      <c r="I33" s="242"/>
      <c r="J33" s="242"/>
      <c r="K33" s="242"/>
      <c r="L33" s="242"/>
      <c r="M33" s="242"/>
      <c r="N33" s="126"/>
      <c r="O33" s="126"/>
      <c r="P33" s="241"/>
      <c r="Q33" s="241"/>
      <c r="U33" s="242"/>
    </row>
    <row r="34" spans="1:21" x14ac:dyDescent="0.2">
      <c r="A34" s="121"/>
      <c r="B34" s="121"/>
      <c r="C34" s="241"/>
      <c r="D34" s="241"/>
      <c r="E34" s="241"/>
      <c r="F34" s="241"/>
      <c r="G34" s="241"/>
      <c r="H34" s="241"/>
      <c r="I34" s="241"/>
      <c r="J34" s="241"/>
      <c r="K34" s="241"/>
      <c r="L34" s="241"/>
      <c r="M34" s="241"/>
      <c r="N34" s="241"/>
      <c r="O34" s="241"/>
      <c r="P34" s="789" t="s">
        <v>10</v>
      </c>
      <c r="Q34" s="789"/>
      <c r="R34" s="789"/>
      <c r="S34" s="789"/>
    </row>
    <row r="35" spans="1:21" x14ac:dyDescent="0.2">
      <c r="A35" s="121"/>
      <c r="B35" s="121"/>
      <c r="C35" s="241"/>
      <c r="D35" s="241"/>
      <c r="E35" s="241"/>
      <c r="F35" s="241"/>
      <c r="G35" s="241"/>
      <c r="H35" s="241"/>
      <c r="I35" s="241"/>
      <c r="J35" s="241"/>
      <c r="K35" s="241"/>
      <c r="L35" s="241"/>
      <c r="M35" s="241"/>
      <c r="N35" s="241"/>
      <c r="O35" s="241"/>
      <c r="P35" s="789" t="s">
        <v>797</v>
      </c>
      <c r="Q35" s="789"/>
      <c r="R35" s="789"/>
      <c r="S35" s="789"/>
    </row>
    <row r="36" spans="1:21" x14ac:dyDescent="0.2">
      <c r="O36" s="242"/>
      <c r="P36" s="789" t="s">
        <v>798</v>
      </c>
      <c r="Q36" s="789"/>
      <c r="R36" s="789"/>
      <c r="S36" s="789"/>
    </row>
    <row r="37" spans="1:21" x14ac:dyDescent="0.2">
      <c r="P37" s="830" t="s">
        <v>77</v>
      </c>
      <c r="Q37" s="830"/>
      <c r="R37" s="830"/>
      <c r="S37" s="830"/>
    </row>
  </sheetData>
  <mergeCells count="24">
    <mergeCell ref="A2:V2"/>
    <mergeCell ref="A5:E5"/>
    <mergeCell ref="A4:V4"/>
    <mergeCell ref="V6:V7"/>
    <mergeCell ref="Q1:S1"/>
    <mergeCell ref="K5:N5"/>
    <mergeCell ref="C6:C7"/>
    <mergeCell ref="B6:B7"/>
    <mergeCell ref="N6:P6"/>
    <mergeCell ref="A6:A7"/>
    <mergeCell ref="U6:U7"/>
    <mergeCell ref="P5:S5"/>
    <mergeCell ref="T6:T7"/>
    <mergeCell ref="K6:M6"/>
    <mergeCell ref="D6:D7"/>
    <mergeCell ref="H6:J6"/>
    <mergeCell ref="A3:V3"/>
    <mergeCell ref="P37:S37"/>
    <mergeCell ref="A31:B31"/>
    <mergeCell ref="Q6:S6"/>
    <mergeCell ref="E6:G6"/>
    <mergeCell ref="P34:S34"/>
    <mergeCell ref="P35:S35"/>
    <mergeCell ref="P36:S36"/>
  </mergeCells>
  <printOptions horizontalCentered="1"/>
  <pageMargins left="0.39370078740157499" right="0.39370078740157499" top="0.196850393700787" bottom="0.196850393700787" header="0.31496062992126" footer="0.31496062992126"/>
  <pageSetup paperSize="9" scale="8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view="pageBreakPreview" topLeftCell="A13" zoomScale="96" zoomScaleNormal="80" zoomScaleSheetLayoutView="96" workbookViewId="0">
      <selection activeCell="O35" sqref="O35"/>
    </sheetView>
  </sheetViews>
  <sheetFormatPr defaultColWidth="9.140625" defaultRowHeight="12.75" x14ac:dyDescent="0.2"/>
  <cols>
    <col min="1" max="1" width="4" style="114" customWidth="1"/>
    <col min="2" max="2" width="9.7109375" style="114" customWidth="1"/>
    <col min="3" max="3" width="8.42578125" style="602" customWidth="1"/>
    <col min="4" max="4" width="8.28515625" style="602" customWidth="1"/>
    <col min="5" max="5" width="8.140625" style="602" customWidth="1"/>
    <col min="6" max="6" width="7.5703125" style="602" customWidth="1"/>
    <col min="7" max="7" width="8.42578125" style="602" customWidth="1"/>
    <col min="8" max="8" width="7.5703125" style="602" customWidth="1"/>
    <col min="9" max="9" width="6.7109375" style="602" customWidth="1"/>
    <col min="10" max="10" width="7.5703125" style="602" customWidth="1"/>
    <col min="11" max="11" width="8.42578125" style="602" customWidth="1"/>
    <col min="12" max="12" width="7.140625" style="602" customWidth="1"/>
    <col min="13" max="13" width="8.140625" style="602" customWidth="1"/>
    <col min="14" max="14" width="8.7109375" style="602" customWidth="1"/>
    <col min="15" max="15" width="7.42578125" style="602" customWidth="1"/>
    <col min="16" max="16" width="8.28515625" style="602" customWidth="1"/>
    <col min="17" max="17" width="7.7109375" style="602" customWidth="1"/>
    <col min="18" max="18" width="7" style="602" customWidth="1"/>
    <col min="19" max="19" width="8" style="602" customWidth="1"/>
    <col min="20" max="20" width="9.7109375" style="602" customWidth="1"/>
    <col min="21" max="21" width="7.140625" style="602" customWidth="1"/>
    <col min="22" max="22" width="9.5703125" style="602" customWidth="1"/>
    <col min="23" max="16384" width="9.140625" style="114"/>
  </cols>
  <sheetData>
    <row r="1" spans="1:22" ht="15" x14ac:dyDescent="0.2">
      <c r="Q1" s="1031" t="s">
        <v>199</v>
      </c>
      <c r="R1" s="1031"/>
      <c r="S1" s="1031"/>
    </row>
    <row r="2" spans="1:22" ht="15" x14ac:dyDescent="0.2">
      <c r="A2" s="925" t="s">
        <v>0</v>
      </c>
      <c r="B2" s="925"/>
      <c r="C2" s="925"/>
      <c r="D2" s="925"/>
      <c r="E2" s="925"/>
      <c r="F2" s="925"/>
      <c r="G2" s="925"/>
      <c r="H2" s="925"/>
      <c r="I2" s="925"/>
      <c r="J2" s="925"/>
      <c r="K2" s="925"/>
      <c r="L2" s="925"/>
      <c r="M2" s="925"/>
      <c r="N2" s="925"/>
      <c r="O2" s="925"/>
      <c r="P2" s="925"/>
      <c r="Q2" s="925"/>
    </row>
    <row r="3" spans="1:22" ht="20.25" x14ac:dyDescent="0.2">
      <c r="A3" s="883" t="s">
        <v>631</v>
      </c>
      <c r="B3" s="883"/>
      <c r="C3" s="883"/>
      <c r="D3" s="883"/>
      <c r="E3" s="883"/>
      <c r="F3" s="883"/>
      <c r="G3" s="883"/>
      <c r="H3" s="883"/>
      <c r="I3" s="883"/>
      <c r="J3" s="883"/>
      <c r="K3" s="883"/>
      <c r="L3" s="883"/>
      <c r="M3" s="883"/>
      <c r="N3" s="883"/>
      <c r="O3" s="883"/>
      <c r="P3" s="883"/>
      <c r="Q3" s="592"/>
    </row>
    <row r="4" spans="1:22" ht="15.75" x14ac:dyDescent="0.2">
      <c r="A4" s="828" t="s">
        <v>424</v>
      </c>
      <c r="B4" s="828"/>
      <c r="C4" s="828"/>
      <c r="D4" s="828"/>
      <c r="E4" s="828"/>
      <c r="F4" s="828"/>
      <c r="G4" s="828"/>
      <c r="H4" s="828"/>
      <c r="I4" s="828"/>
      <c r="J4" s="828"/>
      <c r="K4" s="828"/>
      <c r="L4" s="828"/>
      <c r="M4" s="828"/>
      <c r="N4" s="828"/>
      <c r="O4" s="828"/>
      <c r="P4" s="828"/>
      <c r="Q4" s="828"/>
      <c r="R4" s="828"/>
      <c r="S4" s="828"/>
    </row>
    <row r="5" spans="1:22" s="284" customFormat="1" ht="12" x14ac:dyDescent="0.2">
      <c r="A5" s="647"/>
      <c r="B5" s="648"/>
      <c r="C5" s="648"/>
      <c r="D5" s="648"/>
      <c r="E5" s="648"/>
      <c r="F5" s="648"/>
      <c r="G5" s="648"/>
      <c r="H5" s="648"/>
      <c r="I5" s="648"/>
      <c r="J5" s="648"/>
      <c r="K5" s="648"/>
      <c r="L5" s="648"/>
      <c r="M5" s="648"/>
      <c r="N5" s="648"/>
      <c r="O5" s="648"/>
      <c r="P5" s="1044" t="s">
        <v>215</v>
      </c>
      <c r="Q5" s="1044"/>
      <c r="R5" s="1044"/>
      <c r="S5" s="1044"/>
      <c r="T5" s="649"/>
      <c r="U5" s="648"/>
      <c r="V5" s="649"/>
    </row>
    <row r="6" spans="1:22" s="284" customFormat="1" ht="12" x14ac:dyDescent="0.2">
      <c r="A6" s="1049" t="s">
        <v>831</v>
      </c>
      <c r="B6" s="1049"/>
      <c r="C6" s="1049"/>
      <c r="D6" s="1049"/>
      <c r="E6" s="1049"/>
      <c r="F6" s="649"/>
      <c r="G6" s="649"/>
      <c r="H6" s="649"/>
      <c r="I6" s="649"/>
      <c r="J6" s="649"/>
      <c r="K6" s="649"/>
      <c r="L6" s="649"/>
      <c r="M6" s="649"/>
      <c r="N6" s="649"/>
      <c r="O6" s="649"/>
      <c r="P6" s="1045" t="s">
        <v>918</v>
      </c>
      <c r="Q6" s="1045"/>
      <c r="R6" s="1045"/>
      <c r="S6" s="1045"/>
      <c r="T6" s="649"/>
      <c r="U6" s="649"/>
      <c r="V6" s="649"/>
    </row>
    <row r="7" spans="1:22" s="284" customFormat="1" ht="28.5" customHeight="1" x14ac:dyDescent="0.2">
      <c r="A7" s="862" t="s">
        <v>68</v>
      </c>
      <c r="B7" s="862" t="s">
        <v>197</v>
      </c>
      <c r="C7" s="862" t="s">
        <v>359</v>
      </c>
      <c r="D7" s="862" t="s">
        <v>467</v>
      </c>
      <c r="E7" s="918" t="s">
        <v>657</v>
      </c>
      <c r="F7" s="918"/>
      <c r="G7" s="918"/>
      <c r="H7" s="1046" t="s">
        <v>655</v>
      </c>
      <c r="I7" s="1047"/>
      <c r="J7" s="1048"/>
      <c r="K7" s="855" t="s">
        <v>361</v>
      </c>
      <c r="L7" s="856"/>
      <c r="M7" s="1027"/>
      <c r="N7" s="1046" t="s">
        <v>149</v>
      </c>
      <c r="O7" s="1047"/>
      <c r="P7" s="1048"/>
      <c r="Q7" s="918" t="s">
        <v>658</v>
      </c>
      <c r="R7" s="918"/>
      <c r="S7" s="918"/>
      <c r="T7" s="862" t="s">
        <v>244</v>
      </c>
      <c r="U7" s="862" t="s">
        <v>413</v>
      </c>
      <c r="V7" s="862" t="s">
        <v>362</v>
      </c>
    </row>
    <row r="8" spans="1:22" s="284" customFormat="1" ht="72" customHeight="1" x14ac:dyDescent="0.2">
      <c r="A8" s="864"/>
      <c r="B8" s="864"/>
      <c r="C8" s="864"/>
      <c r="D8" s="864"/>
      <c r="E8" s="603" t="s">
        <v>169</v>
      </c>
      <c r="F8" s="603" t="s">
        <v>198</v>
      </c>
      <c r="G8" s="603" t="s">
        <v>14</v>
      </c>
      <c r="H8" s="603" t="s">
        <v>169</v>
      </c>
      <c r="I8" s="603" t="s">
        <v>198</v>
      </c>
      <c r="J8" s="603" t="s">
        <v>14</v>
      </c>
      <c r="K8" s="603" t="s">
        <v>169</v>
      </c>
      <c r="L8" s="603" t="s">
        <v>198</v>
      </c>
      <c r="M8" s="603" t="s">
        <v>14</v>
      </c>
      <c r="N8" s="603" t="s">
        <v>169</v>
      </c>
      <c r="O8" s="603" t="s">
        <v>198</v>
      </c>
      <c r="P8" s="603" t="s">
        <v>14</v>
      </c>
      <c r="Q8" s="603" t="s">
        <v>226</v>
      </c>
      <c r="R8" s="603" t="s">
        <v>208</v>
      </c>
      <c r="S8" s="603" t="s">
        <v>209</v>
      </c>
      <c r="T8" s="864"/>
      <c r="U8" s="864"/>
      <c r="V8" s="864"/>
    </row>
    <row r="9" spans="1:22" s="284" customFormat="1" ht="15" customHeight="1" x14ac:dyDescent="0.2">
      <c r="A9" s="584">
        <v>1</v>
      </c>
      <c r="B9" s="583">
        <v>2</v>
      </c>
      <c r="C9" s="584">
        <v>3</v>
      </c>
      <c r="D9" s="584">
        <v>4</v>
      </c>
      <c r="E9" s="583">
        <v>5</v>
      </c>
      <c r="F9" s="584">
        <v>6</v>
      </c>
      <c r="G9" s="584">
        <v>7</v>
      </c>
      <c r="H9" s="583">
        <v>8</v>
      </c>
      <c r="I9" s="584">
        <v>9</v>
      </c>
      <c r="J9" s="584">
        <v>10</v>
      </c>
      <c r="K9" s="583">
        <v>11</v>
      </c>
      <c r="L9" s="584">
        <v>12</v>
      </c>
      <c r="M9" s="584">
        <v>13</v>
      </c>
      <c r="N9" s="583">
        <v>14</v>
      </c>
      <c r="O9" s="584">
        <v>15</v>
      </c>
      <c r="P9" s="584">
        <v>16</v>
      </c>
      <c r="Q9" s="583">
        <v>17</v>
      </c>
      <c r="R9" s="584">
        <v>18</v>
      </c>
      <c r="S9" s="584">
        <v>19</v>
      </c>
      <c r="T9" s="583">
        <v>20</v>
      </c>
      <c r="U9" s="584">
        <v>21</v>
      </c>
      <c r="V9" s="583">
        <v>22</v>
      </c>
    </row>
    <row r="10" spans="1:22" s="284" customFormat="1" ht="17.25" customHeight="1" x14ac:dyDescent="0.2">
      <c r="A10" s="277">
        <v>1</v>
      </c>
      <c r="B10" s="278" t="s">
        <v>800</v>
      </c>
      <c r="C10" s="650">
        <v>767</v>
      </c>
      <c r="D10" s="277">
        <v>767</v>
      </c>
      <c r="E10" s="283">
        <v>69.03</v>
      </c>
      <c r="F10" s="283">
        <v>7.67</v>
      </c>
      <c r="G10" s="283">
        <f>SUM(E10:F10)</f>
        <v>76.7</v>
      </c>
      <c r="H10" s="283">
        <v>9.7082999999999995</v>
      </c>
      <c r="I10" s="283">
        <v>0</v>
      </c>
      <c r="J10" s="283">
        <f>SUM(H10:I10)</f>
        <v>9.7082999999999995</v>
      </c>
      <c r="K10" s="283">
        <f>98.1617-25</f>
        <v>73.161699999999996</v>
      </c>
      <c r="L10" s="283">
        <v>12.18</v>
      </c>
      <c r="M10" s="283">
        <f>SUM(K10:L10)</f>
        <v>85.341700000000003</v>
      </c>
      <c r="N10" s="283">
        <v>69.02000000000001</v>
      </c>
      <c r="O10" s="283">
        <v>7.68</v>
      </c>
      <c r="P10" s="283">
        <f>SUM(N10:O10)</f>
        <v>76.700000000000017</v>
      </c>
      <c r="Q10" s="283">
        <f t="shared" ref="Q10:Q19" si="0">H10+K10-N10</f>
        <v>13.84999999999998</v>
      </c>
      <c r="R10" s="283">
        <f t="shared" ref="R10:R19" si="1">I10+L10-O10</f>
        <v>4.5</v>
      </c>
      <c r="S10" s="283">
        <f>SUM(Q10:R10)</f>
        <v>18.34999999999998</v>
      </c>
      <c r="T10" s="280" t="s">
        <v>871</v>
      </c>
      <c r="U10" s="277">
        <v>767</v>
      </c>
      <c r="V10" s="277">
        <v>767</v>
      </c>
    </row>
    <row r="11" spans="1:22" s="284" customFormat="1" ht="17.25" customHeight="1" x14ac:dyDescent="0.2">
      <c r="A11" s="277">
        <v>2</v>
      </c>
      <c r="B11" s="278" t="s">
        <v>801</v>
      </c>
      <c r="C11" s="650">
        <v>375</v>
      </c>
      <c r="D11" s="277">
        <v>347</v>
      </c>
      <c r="E11" s="283">
        <v>33.75</v>
      </c>
      <c r="F11" s="283">
        <v>3.75</v>
      </c>
      <c r="G11" s="283">
        <f t="shared" ref="G11:G19" si="2">SUM(E11:F11)</f>
        <v>37.5</v>
      </c>
      <c r="H11" s="283">
        <v>3.7574999999999998</v>
      </c>
      <c r="I11" s="283">
        <v>0</v>
      </c>
      <c r="J11" s="283">
        <f t="shared" ref="J11:J19" si="3">SUM(H11:I11)</f>
        <v>3.7574999999999998</v>
      </c>
      <c r="K11" s="283">
        <f>37.9925-10</f>
        <v>27.9925</v>
      </c>
      <c r="L11" s="283">
        <v>7.3</v>
      </c>
      <c r="M11" s="283">
        <f t="shared" ref="M11:M19" si="4">SUM(K11:L11)</f>
        <v>35.292499999999997</v>
      </c>
      <c r="N11" s="283">
        <v>27.71</v>
      </c>
      <c r="O11" s="283">
        <v>3.07</v>
      </c>
      <c r="P11" s="283">
        <f t="shared" ref="P11:P19" si="5">SUM(N11:O11)</f>
        <v>30.78</v>
      </c>
      <c r="Q11" s="283">
        <f t="shared" si="0"/>
        <v>4.0399999999999991</v>
      </c>
      <c r="R11" s="283">
        <f t="shared" si="1"/>
        <v>4.2300000000000004</v>
      </c>
      <c r="S11" s="283">
        <f t="shared" ref="S11:S19" si="6">SUM(Q11:R11)</f>
        <v>8.27</v>
      </c>
      <c r="T11" s="280" t="s">
        <v>871</v>
      </c>
      <c r="U11" s="277">
        <v>347</v>
      </c>
      <c r="V11" s="277">
        <v>347</v>
      </c>
    </row>
    <row r="12" spans="1:22" s="284" customFormat="1" ht="17.25" customHeight="1" x14ac:dyDescent="0.2">
      <c r="A12" s="277">
        <v>3</v>
      </c>
      <c r="B12" s="278" t="s">
        <v>802</v>
      </c>
      <c r="C12" s="650">
        <v>1050</v>
      </c>
      <c r="D12" s="277">
        <v>959</v>
      </c>
      <c r="E12" s="283">
        <v>94.499999999999986</v>
      </c>
      <c r="F12" s="283">
        <v>10.5</v>
      </c>
      <c r="G12" s="283">
        <f t="shared" si="2"/>
        <v>104.99999999999999</v>
      </c>
      <c r="H12" s="283">
        <v>9.5696999999999974</v>
      </c>
      <c r="I12" s="283">
        <v>0</v>
      </c>
      <c r="J12" s="283">
        <f t="shared" si="3"/>
        <v>9.5696999999999974</v>
      </c>
      <c r="K12" s="283">
        <f>96.7603-15</f>
        <v>81.760300000000001</v>
      </c>
      <c r="L12" s="283">
        <v>17.54</v>
      </c>
      <c r="M12" s="283">
        <f t="shared" si="4"/>
        <v>99.300299999999993</v>
      </c>
      <c r="N12" s="283">
        <v>80.400000000000006</v>
      </c>
      <c r="O12" s="283">
        <v>8.93</v>
      </c>
      <c r="P12" s="283">
        <f t="shared" si="5"/>
        <v>89.330000000000013</v>
      </c>
      <c r="Q12" s="283">
        <f t="shared" si="0"/>
        <v>10.929999999999993</v>
      </c>
      <c r="R12" s="283">
        <f t="shared" si="1"/>
        <v>8.61</v>
      </c>
      <c r="S12" s="283">
        <f t="shared" si="6"/>
        <v>19.539999999999992</v>
      </c>
      <c r="T12" s="280" t="s">
        <v>871</v>
      </c>
      <c r="U12" s="277">
        <v>959</v>
      </c>
      <c r="V12" s="277">
        <v>959</v>
      </c>
    </row>
    <row r="13" spans="1:22" s="284" customFormat="1" ht="17.25" customHeight="1" x14ac:dyDescent="0.2">
      <c r="A13" s="277">
        <v>4</v>
      </c>
      <c r="B13" s="278" t="s">
        <v>803</v>
      </c>
      <c r="C13" s="650">
        <v>1351</v>
      </c>
      <c r="D13" s="277">
        <v>1005</v>
      </c>
      <c r="E13" s="283">
        <v>121.58999999999999</v>
      </c>
      <c r="F13" s="283">
        <v>13.51</v>
      </c>
      <c r="G13" s="283">
        <f t="shared" si="2"/>
        <v>135.1</v>
      </c>
      <c r="H13" s="283">
        <v>9.301499999999999</v>
      </c>
      <c r="I13" s="283">
        <v>0</v>
      </c>
      <c r="J13" s="283">
        <f t="shared" si="3"/>
        <v>9.301499999999999</v>
      </c>
      <c r="K13" s="283">
        <f>94.0485-20</f>
        <v>74.048500000000004</v>
      </c>
      <c r="L13" s="283">
        <v>0</v>
      </c>
      <c r="M13" s="283">
        <f t="shared" si="4"/>
        <v>74.048500000000004</v>
      </c>
      <c r="N13" s="283">
        <v>64.88</v>
      </c>
      <c r="O13" s="283">
        <v>7.21</v>
      </c>
      <c r="P13" s="283">
        <f t="shared" si="5"/>
        <v>72.089999999999989</v>
      </c>
      <c r="Q13" s="283">
        <f t="shared" si="0"/>
        <v>18.470000000000013</v>
      </c>
      <c r="R13" s="283">
        <f t="shared" si="1"/>
        <v>-7.21</v>
      </c>
      <c r="S13" s="283">
        <f t="shared" si="6"/>
        <v>11.260000000000012</v>
      </c>
      <c r="T13" s="280" t="s">
        <v>871</v>
      </c>
      <c r="U13" s="277">
        <v>1005</v>
      </c>
      <c r="V13" s="277">
        <v>1005</v>
      </c>
    </row>
    <row r="14" spans="1:22" s="284" customFormat="1" ht="17.25" customHeight="1" x14ac:dyDescent="0.2">
      <c r="A14" s="277">
        <v>5</v>
      </c>
      <c r="B14" s="278" t="s">
        <v>804</v>
      </c>
      <c r="C14" s="650">
        <v>564</v>
      </c>
      <c r="D14" s="277">
        <v>572</v>
      </c>
      <c r="E14" s="283">
        <v>50.76</v>
      </c>
      <c r="F14" s="283">
        <v>5.64</v>
      </c>
      <c r="G14" s="283">
        <f t="shared" si="2"/>
        <v>56.4</v>
      </c>
      <c r="H14" s="283">
        <v>5.6276999999999999</v>
      </c>
      <c r="I14" s="283">
        <v>0</v>
      </c>
      <c r="J14" s="283">
        <f t="shared" si="3"/>
        <v>5.6276999999999999</v>
      </c>
      <c r="K14" s="283">
        <f>56.9023-4</f>
        <v>52.902299999999997</v>
      </c>
      <c r="L14" s="283">
        <v>8.24</v>
      </c>
      <c r="M14" s="283">
        <f t="shared" si="4"/>
        <v>61.142299999999999</v>
      </c>
      <c r="N14" s="283">
        <v>55.7</v>
      </c>
      <c r="O14" s="283">
        <v>6.1899999999999995</v>
      </c>
      <c r="P14" s="283">
        <f t="shared" si="5"/>
        <v>61.89</v>
      </c>
      <c r="Q14" s="283">
        <f t="shared" si="0"/>
        <v>2.8299999999999912</v>
      </c>
      <c r="R14" s="283">
        <f t="shared" si="1"/>
        <v>2.0500000000000007</v>
      </c>
      <c r="S14" s="283">
        <f t="shared" si="6"/>
        <v>4.8799999999999919</v>
      </c>
      <c r="T14" s="280" t="s">
        <v>871</v>
      </c>
      <c r="U14" s="277">
        <v>572</v>
      </c>
      <c r="V14" s="277">
        <v>572</v>
      </c>
    </row>
    <row r="15" spans="1:22" s="284" customFormat="1" ht="17.25" customHeight="1" x14ac:dyDescent="0.2">
      <c r="A15" s="277">
        <v>6</v>
      </c>
      <c r="B15" s="278" t="s">
        <v>805</v>
      </c>
      <c r="C15" s="650">
        <v>967</v>
      </c>
      <c r="D15" s="277">
        <v>967</v>
      </c>
      <c r="E15" s="283">
        <v>87.029999999999987</v>
      </c>
      <c r="F15" s="283">
        <v>9.67</v>
      </c>
      <c r="G15" s="283">
        <f t="shared" si="2"/>
        <v>96.699999999999989</v>
      </c>
      <c r="H15" s="283">
        <v>7.4981699999999982</v>
      </c>
      <c r="I15" s="283">
        <v>0</v>
      </c>
      <c r="J15" s="283">
        <f t="shared" si="3"/>
        <v>7.4981699999999982</v>
      </c>
      <c r="K15" s="283">
        <f>75.81483-10</f>
        <v>65.814830000000001</v>
      </c>
      <c r="L15" s="283">
        <v>11.21</v>
      </c>
      <c r="M15" s="283">
        <f t="shared" si="4"/>
        <v>77.024830000000009</v>
      </c>
      <c r="N15" s="283">
        <v>65.67</v>
      </c>
      <c r="O15" s="283">
        <v>7.2900000000000009</v>
      </c>
      <c r="P15" s="283">
        <f t="shared" si="5"/>
        <v>72.960000000000008</v>
      </c>
      <c r="Q15" s="283">
        <f t="shared" si="0"/>
        <v>7.6430000000000007</v>
      </c>
      <c r="R15" s="283">
        <f t="shared" si="1"/>
        <v>3.92</v>
      </c>
      <c r="S15" s="283">
        <f t="shared" si="6"/>
        <v>11.563000000000001</v>
      </c>
      <c r="T15" s="280" t="s">
        <v>871</v>
      </c>
      <c r="U15" s="277">
        <v>967</v>
      </c>
      <c r="V15" s="277">
        <v>967</v>
      </c>
    </row>
    <row r="16" spans="1:22" s="284" customFormat="1" ht="17.25" customHeight="1" x14ac:dyDescent="0.2">
      <c r="A16" s="277">
        <v>7</v>
      </c>
      <c r="B16" s="278" t="s">
        <v>806</v>
      </c>
      <c r="C16" s="650">
        <v>491</v>
      </c>
      <c r="D16" s="277">
        <v>424</v>
      </c>
      <c r="E16" s="283">
        <v>44.19</v>
      </c>
      <c r="F16" s="283">
        <v>4.91</v>
      </c>
      <c r="G16" s="283">
        <f t="shared" si="2"/>
        <v>49.099999999999994</v>
      </c>
      <c r="H16" s="283">
        <v>4.398299999999999</v>
      </c>
      <c r="I16" s="283">
        <v>0</v>
      </c>
      <c r="J16" s="283">
        <f t="shared" si="3"/>
        <v>4.398299999999999</v>
      </c>
      <c r="K16" s="283">
        <f>44.4717-10</f>
        <v>34.471699999999998</v>
      </c>
      <c r="L16" s="283">
        <v>4.7300000000000004</v>
      </c>
      <c r="M16" s="283">
        <f t="shared" si="4"/>
        <v>39.201700000000002</v>
      </c>
      <c r="N16" s="283">
        <v>33.559999999999995</v>
      </c>
      <c r="O16" s="283">
        <v>3.71</v>
      </c>
      <c r="P16" s="283">
        <f t="shared" si="5"/>
        <v>37.269999999999996</v>
      </c>
      <c r="Q16" s="283">
        <f t="shared" si="0"/>
        <v>5.3100000000000023</v>
      </c>
      <c r="R16" s="283">
        <f t="shared" si="1"/>
        <v>1.0200000000000005</v>
      </c>
      <c r="S16" s="283">
        <f t="shared" si="6"/>
        <v>6.3300000000000027</v>
      </c>
      <c r="T16" s="280" t="s">
        <v>871</v>
      </c>
      <c r="U16" s="277">
        <v>424</v>
      </c>
      <c r="V16" s="277">
        <v>424</v>
      </c>
    </row>
    <row r="17" spans="1:22" s="284" customFormat="1" ht="17.25" customHeight="1" x14ac:dyDescent="0.2">
      <c r="A17" s="277">
        <v>8</v>
      </c>
      <c r="B17" s="278" t="s">
        <v>807</v>
      </c>
      <c r="C17" s="650">
        <v>405</v>
      </c>
      <c r="D17" s="277">
        <v>405</v>
      </c>
      <c r="E17" s="283">
        <v>36.449999999999996</v>
      </c>
      <c r="F17" s="283">
        <v>4.05</v>
      </c>
      <c r="G17" s="283">
        <f t="shared" si="2"/>
        <v>40.499999999999993</v>
      </c>
      <c r="H17" s="283">
        <v>2.8689299999999993</v>
      </c>
      <c r="I17" s="283">
        <v>0</v>
      </c>
      <c r="J17" s="283">
        <f t="shared" si="3"/>
        <v>2.8689299999999993</v>
      </c>
      <c r="K17" s="283">
        <v>29.008069999999996</v>
      </c>
      <c r="L17" s="283">
        <v>4</v>
      </c>
      <c r="M17" s="283">
        <f t="shared" si="4"/>
        <v>33.008069999999996</v>
      </c>
      <c r="N17" s="283">
        <v>46.98</v>
      </c>
      <c r="O17" s="283">
        <v>5.46</v>
      </c>
      <c r="P17" s="283">
        <f t="shared" si="5"/>
        <v>52.44</v>
      </c>
      <c r="Q17" s="283">
        <f t="shared" si="0"/>
        <v>-15.103000000000002</v>
      </c>
      <c r="R17" s="283">
        <f t="shared" si="1"/>
        <v>-1.46</v>
      </c>
      <c r="S17" s="283">
        <f t="shared" si="6"/>
        <v>-16.563000000000002</v>
      </c>
      <c r="T17" s="280" t="s">
        <v>871</v>
      </c>
      <c r="U17" s="277">
        <v>405</v>
      </c>
      <c r="V17" s="277">
        <v>405</v>
      </c>
    </row>
    <row r="18" spans="1:22" s="284" customFormat="1" ht="17.25" customHeight="1" x14ac:dyDescent="0.2">
      <c r="A18" s="277">
        <v>9</v>
      </c>
      <c r="B18" s="278" t="s">
        <v>808</v>
      </c>
      <c r="C18" s="650">
        <v>896</v>
      </c>
      <c r="D18" s="277">
        <v>896</v>
      </c>
      <c r="E18" s="283">
        <v>80.64</v>
      </c>
      <c r="F18" s="283">
        <v>8.9600000000000009</v>
      </c>
      <c r="G18" s="283">
        <f t="shared" si="2"/>
        <v>89.6</v>
      </c>
      <c r="H18" s="283">
        <v>7.8281999999999998</v>
      </c>
      <c r="I18" s="283">
        <v>0</v>
      </c>
      <c r="J18" s="283">
        <f t="shared" si="3"/>
        <v>7.8281999999999998</v>
      </c>
      <c r="K18" s="283">
        <v>79.151800000000009</v>
      </c>
      <c r="L18" s="283">
        <v>7.71</v>
      </c>
      <c r="M18" s="283">
        <f t="shared" si="4"/>
        <v>86.861800000000002</v>
      </c>
      <c r="N18" s="283">
        <v>80.64</v>
      </c>
      <c r="O18" s="283">
        <v>8.98</v>
      </c>
      <c r="P18" s="283">
        <f t="shared" si="5"/>
        <v>89.62</v>
      </c>
      <c r="Q18" s="283">
        <f t="shared" si="0"/>
        <v>6.3400000000000034</v>
      </c>
      <c r="R18" s="283">
        <f t="shared" si="1"/>
        <v>-1.2700000000000005</v>
      </c>
      <c r="S18" s="283">
        <f t="shared" si="6"/>
        <v>5.0700000000000029</v>
      </c>
      <c r="T18" s="280" t="s">
        <v>871</v>
      </c>
      <c r="U18" s="277">
        <v>896</v>
      </c>
      <c r="V18" s="277">
        <v>896</v>
      </c>
    </row>
    <row r="19" spans="1:22" s="284" customFormat="1" ht="17.25" customHeight="1" x14ac:dyDescent="0.2">
      <c r="A19" s="277">
        <v>10</v>
      </c>
      <c r="B19" s="278" t="s">
        <v>809</v>
      </c>
      <c r="C19" s="650">
        <v>1190</v>
      </c>
      <c r="D19" s="277">
        <v>960</v>
      </c>
      <c r="E19" s="283">
        <v>107.1</v>
      </c>
      <c r="F19" s="283">
        <v>11.9</v>
      </c>
      <c r="G19" s="283">
        <f t="shared" si="2"/>
        <v>119</v>
      </c>
      <c r="H19" s="283">
        <v>8.3141999999999996</v>
      </c>
      <c r="I19" s="283">
        <v>0</v>
      </c>
      <c r="J19" s="283">
        <f t="shared" si="3"/>
        <v>8.3141999999999996</v>
      </c>
      <c r="K19" s="283">
        <v>84.065799999999996</v>
      </c>
      <c r="L19" s="283">
        <v>8.41</v>
      </c>
      <c r="M19" s="283">
        <f t="shared" si="4"/>
        <v>92.475799999999992</v>
      </c>
      <c r="N19" s="283">
        <v>103.68</v>
      </c>
      <c r="O19" s="283">
        <v>11.440000000000001</v>
      </c>
      <c r="P19" s="283">
        <f t="shared" si="5"/>
        <v>115.12</v>
      </c>
      <c r="Q19" s="283">
        <f t="shared" si="0"/>
        <v>-11.300000000000011</v>
      </c>
      <c r="R19" s="283">
        <f t="shared" si="1"/>
        <v>-3.0300000000000011</v>
      </c>
      <c r="S19" s="283">
        <f t="shared" si="6"/>
        <v>-14.330000000000013</v>
      </c>
      <c r="T19" s="280" t="s">
        <v>871</v>
      </c>
      <c r="U19" s="277">
        <v>960</v>
      </c>
      <c r="V19" s="277">
        <v>960</v>
      </c>
    </row>
    <row r="20" spans="1:22" s="284" customFormat="1" ht="17.25" customHeight="1" x14ac:dyDescent="0.2">
      <c r="A20" s="277">
        <v>11</v>
      </c>
      <c r="B20" s="278" t="s">
        <v>810</v>
      </c>
      <c r="C20" s="650">
        <v>392</v>
      </c>
      <c r="D20" s="277">
        <v>335</v>
      </c>
      <c r="E20" s="283">
        <v>35.279999999999994</v>
      </c>
      <c r="F20" s="283">
        <v>3.92</v>
      </c>
      <c r="G20" s="283">
        <f>SUM(E20:F20)</f>
        <v>39.199999999999996</v>
      </c>
      <c r="H20" s="277">
        <v>2.09</v>
      </c>
      <c r="I20" s="283">
        <v>0</v>
      </c>
      <c r="J20" s="277">
        <f>SUM(H20:I20)</f>
        <v>2.09</v>
      </c>
      <c r="K20" s="277">
        <v>20.71</v>
      </c>
      <c r="L20" s="283">
        <v>3.35</v>
      </c>
      <c r="M20" s="277">
        <f>SUM(K20:L20)</f>
        <v>24.060000000000002</v>
      </c>
      <c r="N20" s="283">
        <v>30.17</v>
      </c>
      <c r="O20" s="283">
        <v>3.37</v>
      </c>
      <c r="P20" s="283">
        <f>SUM(N20:O20)</f>
        <v>33.54</v>
      </c>
      <c r="Q20" s="283">
        <f>H20+K20-N20</f>
        <v>-7.370000000000001</v>
      </c>
      <c r="R20" s="283">
        <f>I20+L20-O20</f>
        <v>-2.0000000000000018E-2</v>
      </c>
      <c r="S20" s="283">
        <f>SUM(Q20:R20)</f>
        <v>-7.3900000000000006</v>
      </c>
      <c r="T20" s="280" t="s">
        <v>871</v>
      </c>
      <c r="U20" s="277">
        <v>335</v>
      </c>
      <c r="V20" s="277">
        <v>335</v>
      </c>
    </row>
    <row r="21" spans="1:22" s="284" customFormat="1" ht="17.25" customHeight="1" x14ac:dyDescent="0.2">
      <c r="A21" s="277">
        <v>12</v>
      </c>
      <c r="B21" s="278" t="s">
        <v>811</v>
      </c>
      <c r="C21" s="650">
        <v>365</v>
      </c>
      <c r="D21" s="277">
        <v>285</v>
      </c>
      <c r="E21" s="283">
        <v>32.849999999999994</v>
      </c>
      <c r="F21" s="283">
        <v>3.65</v>
      </c>
      <c r="G21" s="283">
        <f t="shared" ref="G21:G31" si="7">SUM(E21:F21)</f>
        <v>36.499999999999993</v>
      </c>
      <c r="H21" s="277">
        <v>2.06</v>
      </c>
      <c r="I21" s="283">
        <v>0</v>
      </c>
      <c r="J21" s="277">
        <f t="shared" ref="J21:J31" si="8">SUM(H21:I21)</f>
        <v>2.06</v>
      </c>
      <c r="K21" s="277">
        <v>20.58</v>
      </c>
      <c r="L21" s="283">
        <v>1.54</v>
      </c>
      <c r="M21" s="277">
        <f t="shared" ref="M21:M31" si="9">SUM(K21:L21)</f>
        <v>22.119999999999997</v>
      </c>
      <c r="N21" s="283">
        <v>25.17</v>
      </c>
      <c r="O21" s="283">
        <v>2.8</v>
      </c>
      <c r="P21" s="283">
        <f t="shared" ref="P21:P31" si="10">SUM(N21:O21)</f>
        <v>27.970000000000002</v>
      </c>
      <c r="Q21" s="283">
        <f t="shared" ref="Q21:Q31" si="11">H21+K21-N21</f>
        <v>-2.5300000000000047</v>
      </c>
      <c r="R21" s="283">
        <f t="shared" ref="R21:R31" si="12">I21+L21-O21</f>
        <v>-1.2599999999999998</v>
      </c>
      <c r="S21" s="283">
        <f t="shared" ref="S21:S31" si="13">SUM(Q21:R21)</f>
        <v>-3.7900000000000045</v>
      </c>
      <c r="T21" s="280" t="s">
        <v>871</v>
      </c>
      <c r="U21" s="277">
        <v>285</v>
      </c>
      <c r="V21" s="277">
        <v>285</v>
      </c>
    </row>
    <row r="22" spans="1:22" s="284" customFormat="1" ht="17.25" customHeight="1" x14ac:dyDescent="0.2">
      <c r="A22" s="277">
        <v>13</v>
      </c>
      <c r="B22" s="278" t="s">
        <v>812</v>
      </c>
      <c r="C22" s="650">
        <v>818</v>
      </c>
      <c r="D22" s="277">
        <v>793</v>
      </c>
      <c r="E22" s="283">
        <v>73.61999999999999</v>
      </c>
      <c r="F22" s="283">
        <v>8.18</v>
      </c>
      <c r="G22" s="283">
        <f t="shared" si="7"/>
        <v>81.799999999999983</v>
      </c>
      <c r="H22" s="277">
        <v>5.45</v>
      </c>
      <c r="I22" s="283">
        <v>0</v>
      </c>
      <c r="J22" s="277">
        <f t="shared" si="8"/>
        <v>5.45</v>
      </c>
      <c r="K22" s="277">
        <v>57</v>
      </c>
      <c r="L22" s="283">
        <v>9.32</v>
      </c>
      <c r="M22" s="277">
        <f t="shared" si="9"/>
        <v>66.319999999999993</v>
      </c>
      <c r="N22" s="283">
        <v>70.570000000000007</v>
      </c>
      <c r="O22" s="283">
        <v>7.83</v>
      </c>
      <c r="P22" s="283">
        <f t="shared" si="10"/>
        <v>78.400000000000006</v>
      </c>
      <c r="Q22" s="283">
        <f t="shared" si="11"/>
        <v>-8.1200000000000045</v>
      </c>
      <c r="R22" s="283">
        <f t="shared" si="12"/>
        <v>1.4900000000000002</v>
      </c>
      <c r="S22" s="283">
        <f t="shared" si="13"/>
        <v>-6.6300000000000043</v>
      </c>
      <c r="T22" s="280" t="s">
        <v>871</v>
      </c>
      <c r="U22" s="277">
        <v>793</v>
      </c>
      <c r="V22" s="277">
        <v>793</v>
      </c>
    </row>
    <row r="23" spans="1:22" s="284" customFormat="1" ht="17.25" customHeight="1" x14ac:dyDescent="0.2">
      <c r="A23" s="277">
        <v>14</v>
      </c>
      <c r="B23" s="278" t="s">
        <v>813</v>
      </c>
      <c r="C23" s="650">
        <v>1132</v>
      </c>
      <c r="D23" s="277">
        <v>690</v>
      </c>
      <c r="E23" s="283">
        <v>101.88</v>
      </c>
      <c r="F23" s="283">
        <v>11.32</v>
      </c>
      <c r="G23" s="283">
        <f t="shared" si="7"/>
        <v>113.19999999999999</v>
      </c>
      <c r="H23" s="277">
        <v>4.82</v>
      </c>
      <c r="I23" s="283">
        <v>0</v>
      </c>
      <c r="J23" s="277">
        <f t="shared" si="8"/>
        <v>4.82</v>
      </c>
      <c r="K23" s="277">
        <v>48.39</v>
      </c>
      <c r="L23" s="283">
        <v>6.89</v>
      </c>
      <c r="M23" s="277">
        <f t="shared" si="9"/>
        <v>55.28</v>
      </c>
      <c r="N23" s="283">
        <v>61.88</v>
      </c>
      <c r="O23" s="283">
        <v>6.879999999999999</v>
      </c>
      <c r="P23" s="283">
        <f t="shared" si="10"/>
        <v>68.760000000000005</v>
      </c>
      <c r="Q23" s="283">
        <f t="shared" si="11"/>
        <v>-8.6700000000000017</v>
      </c>
      <c r="R23" s="283">
        <f t="shared" si="12"/>
        <v>1.0000000000000675E-2</v>
      </c>
      <c r="S23" s="283">
        <f t="shared" si="13"/>
        <v>-8.66</v>
      </c>
      <c r="T23" s="280" t="s">
        <v>871</v>
      </c>
      <c r="U23" s="277">
        <v>690</v>
      </c>
      <c r="V23" s="277">
        <v>690</v>
      </c>
    </row>
    <row r="24" spans="1:22" s="284" customFormat="1" ht="17.25" customHeight="1" x14ac:dyDescent="0.2">
      <c r="A24" s="277">
        <v>15</v>
      </c>
      <c r="B24" s="278" t="s">
        <v>814</v>
      </c>
      <c r="C24" s="650">
        <v>630</v>
      </c>
      <c r="D24" s="277">
        <v>560</v>
      </c>
      <c r="E24" s="283">
        <v>56.699999999999996</v>
      </c>
      <c r="F24" s="283">
        <v>6.3</v>
      </c>
      <c r="G24" s="283">
        <f t="shared" si="7"/>
        <v>62.999999999999993</v>
      </c>
      <c r="H24" s="277">
        <v>3.07</v>
      </c>
      <c r="I24" s="283">
        <v>0</v>
      </c>
      <c r="J24" s="277">
        <f t="shared" si="8"/>
        <v>3.07</v>
      </c>
      <c r="K24" s="277">
        <v>40.590000000000003</v>
      </c>
      <c r="L24" s="283">
        <v>5.88</v>
      </c>
      <c r="M24" s="277">
        <f t="shared" si="9"/>
        <v>46.470000000000006</v>
      </c>
      <c r="N24" s="283">
        <v>50.4</v>
      </c>
      <c r="O24" s="283">
        <v>5.6</v>
      </c>
      <c r="P24" s="283">
        <f t="shared" si="10"/>
        <v>56</v>
      </c>
      <c r="Q24" s="283">
        <f t="shared" si="11"/>
        <v>-6.7399999999999949</v>
      </c>
      <c r="R24" s="283">
        <f t="shared" si="12"/>
        <v>0.28000000000000025</v>
      </c>
      <c r="S24" s="283">
        <f t="shared" si="13"/>
        <v>-6.4599999999999946</v>
      </c>
      <c r="T24" s="280" t="s">
        <v>871</v>
      </c>
      <c r="U24" s="277">
        <v>560</v>
      </c>
      <c r="V24" s="277">
        <v>560</v>
      </c>
    </row>
    <row r="25" spans="1:22" s="284" customFormat="1" ht="17.25" customHeight="1" x14ac:dyDescent="0.2">
      <c r="A25" s="277">
        <v>16</v>
      </c>
      <c r="B25" s="278" t="s">
        <v>815</v>
      </c>
      <c r="C25" s="650">
        <v>258</v>
      </c>
      <c r="D25" s="277">
        <v>484</v>
      </c>
      <c r="E25" s="283">
        <v>23.22</v>
      </c>
      <c r="F25" s="283">
        <v>2.58</v>
      </c>
      <c r="G25" s="283">
        <f t="shared" si="7"/>
        <v>25.799999999999997</v>
      </c>
      <c r="H25" s="277">
        <v>3.64</v>
      </c>
      <c r="I25" s="283">
        <v>0</v>
      </c>
      <c r="J25" s="277">
        <f t="shared" si="8"/>
        <v>3.64</v>
      </c>
      <c r="K25" s="277">
        <v>37.019999999999996</v>
      </c>
      <c r="L25" s="283">
        <v>2.8499999999999996</v>
      </c>
      <c r="M25" s="277">
        <f t="shared" si="9"/>
        <v>39.869999999999997</v>
      </c>
      <c r="N25" s="283">
        <v>43.57</v>
      </c>
      <c r="O25" s="283">
        <v>4.83</v>
      </c>
      <c r="P25" s="283">
        <f t="shared" si="10"/>
        <v>48.4</v>
      </c>
      <c r="Q25" s="283">
        <f t="shared" si="11"/>
        <v>-2.9100000000000037</v>
      </c>
      <c r="R25" s="283">
        <f t="shared" si="12"/>
        <v>-1.9800000000000004</v>
      </c>
      <c r="S25" s="283">
        <f t="shared" si="13"/>
        <v>-4.8900000000000041</v>
      </c>
      <c r="T25" s="280" t="s">
        <v>871</v>
      </c>
      <c r="U25" s="277">
        <v>484</v>
      </c>
      <c r="V25" s="277">
        <v>484</v>
      </c>
    </row>
    <row r="26" spans="1:22" s="284" customFormat="1" ht="17.25" customHeight="1" x14ac:dyDescent="0.2">
      <c r="A26" s="277">
        <v>17</v>
      </c>
      <c r="B26" s="278" t="s">
        <v>816</v>
      </c>
      <c r="C26" s="650">
        <v>289</v>
      </c>
      <c r="D26" s="277">
        <v>272</v>
      </c>
      <c r="E26" s="283">
        <v>26.009999999999998</v>
      </c>
      <c r="F26" s="283">
        <v>2.89</v>
      </c>
      <c r="G26" s="283">
        <f t="shared" si="7"/>
        <v>28.9</v>
      </c>
      <c r="H26" s="277">
        <v>1.95</v>
      </c>
      <c r="I26" s="283">
        <v>0</v>
      </c>
      <c r="J26" s="277">
        <f t="shared" si="8"/>
        <v>1.95</v>
      </c>
      <c r="K26" s="277">
        <v>28.34</v>
      </c>
      <c r="L26" s="283">
        <v>0</v>
      </c>
      <c r="M26" s="277">
        <f t="shared" si="9"/>
        <v>28.34</v>
      </c>
      <c r="N26" s="283">
        <v>24.47</v>
      </c>
      <c r="O26" s="283">
        <v>2.73</v>
      </c>
      <c r="P26" s="283">
        <f t="shared" si="10"/>
        <v>27.2</v>
      </c>
      <c r="Q26" s="283">
        <f t="shared" si="11"/>
        <v>5.82</v>
      </c>
      <c r="R26" s="283">
        <f t="shared" si="12"/>
        <v>-2.73</v>
      </c>
      <c r="S26" s="283">
        <f t="shared" si="13"/>
        <v>3.0900000000000003</v>
      </c>
      <c r="T26" s="280" t="s">
        <v>871</v>
      </c>
      <c r="U26" s="277">
        <v>272</v>
      </c>
      <c r="V26" s="277">
        <v>272</v>
      </c>
    </row>
    <row r="27" spans="1:22" s="284" customFormat="1" ht="17.25" customHeight="1" x14ac:dyDescent="0.2">
      <c r="A27" s="277">
        <v>18</v>
      </c>
      <c r="B27" s="278" t="s">
        <v>817</v>
      </c>
      <c r="C27" s="650">
        <v>1266</v>
      </c>
      <c r="D27" s="277">
        <v>1152</v>
      </c>
      <c r="E27" s="283">
        <v>113.94</v>
      </c>
      <c r="F27" s="283">
        <v>12.66</v>
      </c>
      <c r="G27" s="283">
        <f t="shared" si="7"/>
        <v>126.6</v>
      </c>
      <c r="H27" s="277">
        <v>8.06</v>
      </c>
      <c r="I27" s="283">
        <v>0</v>
      </c>
      <c r="J27" s="277">
        <f t="shared" si="8"/>
        <v>8.06</v>
      </c>
      <c r="K27" s="277">
        <v>73.680000000000007</v>
      </c>
      <c r="L27" s="283">
        <v>0</v>
      </c>
      <c r="M27" s="277">
        <f t="shared" si="9"/>
        <v>73.680000000000007</v>
      </c>
      <c r="N27" s="283">
        <v>103.67000000000002</v>
      </c>
      <c r="O27" s="283">
        <v>11.53</v>
      </c>
      <c r="P27" s="283">
        <f t="shared" si="10"/>
        <v>115.20000000000002</v>
      </c>
      <c r="Q27" s="283">
        <f t="shared" si="11"/>
        <v>-21.930000000000007</v>
      </c>
      <c r="R27" s="283">
        <f t="shared" si="12"/>
        <v>-11.53</v>
      </c>
      <c r="S27" s="283">
        <f t="shared" si="13"/>
        <v>-33.460000000000008</v>
      </c>
      <c r="T27" s="280" t="s">
        <v>871</v>
      </c>
      <c r="U27" s="277">
        <v>1152</v>
      </c>
      <c r="V27" s="277">
        <v>1152</v>
      </c>
    </row>
    <row r="28" spans="1:22" s="284" customFormat="1" ht="17.25" customHeight="1" x14ac:dyDescent="0.2">
      <c r="A28" s="277">
        <v>19</v>
      </c>
      <c r="B28" s="278" t="s">
        <v>799</v>
      </c>
      <c r="C28" s="650">
        <v>572</v>
      </c>
      <c r="D28" s="277">
        <v>511</v>
      </c>
      <c r="E28" s="283">
        <v>51.48</v>
      </c>
      <c r="F28" s="283">
        <v>5.72</v>
      </c>
      <c r="G28" s="283">
        <f t="shared" si="7"/>
        <v>57.199999999999996</v>
      </c>
      <c r="H28" s="277">
        <v>3.5</v>
      </c>
      <c r="I28" s="283">
        <v>0</v>
      </c>
      <c r="J28" s="277">
        <f t="shared" si="8"/>
        <v>3.5</v>
      </c>
      <c r="K28" s="277">
        <v>34.879999999999995</v>
      </c>
      <c r="L28" s="283">
        <v>0</v>
      </c>
      <c r="M28" s="277">
        <f t="shared" si="9"/>
        <v>34.879999999999995</v>
      </c>
      <c r="N28" s="283">
        <v>46.000000000000007</v>
      </c>
      <c r="O28" s="283">
        <v>5.0999999999999996</v>
      </c>
      <c r="P28" s="283">
        <f t="shared" si="10"/>
        <v>51.100000000000009</v>
      </c>
      <c r="Q28" s="283">
        <f t="shared" si="11"/>
        <v>-7.6200000000000117</v>
      </c>
      <c r="R28" s="283">
        <f t="shared" si="12"/>
        <v>-5.0999999999999996</v>
      </c>
      <c r="S28" s="283">
        <f t="shared" si="13"/>
        <v>-12.720000000000011</v>
      </c>
      <c r="T28" s="280" t="s">
        <v>871</v>
      </c>
      <c r="U28" s="277">
        <v>511</v>
      </c>
      <c r="V28" s="277">
        <v>511</v>
      </c>
    </row>
    <row r="29" spans="1:22" s="284" customFormat="1" ht="17.25" customHeight="1" x14ac:dyDescent="0.2">
      <c r="A29" s="277">
        <v>20</v>
      </c>
      <c r="B29" s="278" t="s">
        <v>818</v>
      </c>
      <c r="C29" s="650">
        <v>1277</v>
      </c>
      <c r="D29" s="277">
        <v>1270</v>
      </c>
      <c r="E29" s="283">
        <v>114.92999999999999</v>
      </c>
      <c r="F29" s="283">
        <v>12.77</v>
      </c>
      <c r="G29" s="283">
        <f t="shared" si="7"/>
        <v>127.69999999999999</v>
      </c>
      <c r="H29" s="277">
        <v>6.83</v>
      </c>
      <c r="I29" s="283">
        <v>0</v>
      </c>
      <c r="J29" s="277">
        <f t="shared" si="8"/>
        <v>6.83</v>
      </c>
      <c r="K29" s="277">
        <v>72.66</v>
      </c>
      <c r="L29" s="283">
        <v>0</v>
      </c>
      <c r="M29" s="277">
        <f t="shared" si="9"/>
        <v>72.66</v>
      </c>
      <c r="N29" s="283">
        <v>111.06</v>
      </c>
      <c r="O29" s="283">
        <v>12.34</v>
      </c>
      <c r="P29" s="283">
        <f t="shared" si="10"/>
        <v>123.4</v>
      </c>
      <c r="Q29" s="283">
        <f t="shared" si="11"/>
        <v>-31.570000000000007</v>
      </c>
      <c r="R29" s="283">
        <f t="shared" si="12"/>
        <v>-12.34</v>
      </c>
      <c r="S29" s="283">
        <f t="shared" si="13"/>
        <v>-43.910000000000011</v>
      </c>
      <c r="T29" s="280" t="s">
        <v>871</v>
      </c>
      <c r="U29" s="277">
        <v>1270</v>
      </c>
      <c r="V29" s="277">
        <v>1270</v>
      </c>
    </row>
    <row r="30" spans="1:22" s="284" customFormat="1" ht="17.25" customHeight="1" x14ac:dyDescent="0.2">
      <c r="A30" s="285">
        <v>21</v>
      </c>
      <c r="B30" s="278" t="s">
        <v>819</v>
      </c>
      <c r="C30" s="650">
        <v>148</v>
      </c>
      <c r="D30" s="277">
        <v>154</v>
      </c>
      <c r="E30" s="283">
        <v>13.319999999999999</v>
      </c>
      <c r="F30" s="283">
        <v>1.48</v>
      </c>
      <c r="G30" s="283">
        <f t="shared" si="7"/>
        <v>14.799999999999999</v>
      </c>
      <c r="H30" s="277">
        <v>1.3</v>
      </c>
      <c r="I30" s="283">
        <v>0</v>
      </c>
      <c r="J30" s="277">
        <f t="shared" si="8"/>
        <v>1.3</v>
      </c>
      <c r="K30" s="277">
        <v>12.940000000000001</v>
      </c>
      <c r="L30" s="283">
        <v>2.2200000000000002</v>
      </c>
      <c r="M30" s="277">
        <f t="shared" si="9"/>
        <v>15.160000000000002</v>
      </c>
      <c r="N30" s="283">
        <v>13.870000000000001</v>
      </c>
      <c r="O30" s="283">
        <v>1.53</v>
      </c>
      <c r="P30" s="283">
        <f t="shared" si="10"/>
        <v>15.4</v>
      </c>
      <c r="Q30" s="283">
        <f t="shared" si="11"/>
        <v>0.37000000000000099</v>
      </c>
      <c r="R30" s="283">
        <f t="shared" si="12"/>
        <v>0.69000000000000017</v>
      </c>
      <c r="S30" s="283">
        <f t="shared" si="13"/>
        <v>1.0600000000000012</v>
      </c>
      <c r="T30" s="280" t="s">
        <v>871</v>
      </c>
      <c r="U30" s="277">
        <v>154</v>
      </c>
      <c r="V30" s="277">
        <v>154</v>
      </c>
    </row>
    <row r="31" spans="1:22" s="284" customFormat="1" ht="17.25" customHeight="1" x14ac:dyDescent="0.2">
      <c r="A31" s="285">
        <v>22</v>
      </c>
      <c r="B31" s="278" t="s">
        <v>820</v>
      </c>
      <c r="C31" s="650">
        <v>293</v>
      </c>
      <c r="D31" s="277">
        <v>327</v>
      </c>
      <c r="E31" s="283">
        <v>26.369999999999997</v>
      </c>
      <c r="F31" s="283">
        <v>2.93</v>
      </c>
      <c r="G31" s="283">
        <f t="shared" si="7"/>
        <v>29.299999999999997</v>
      </c>
      <c r="H31" s="277">
        <v>2.67</v>
      </c>
      <c r="I31" s="283">
        <v>0</v>
      </c>
      <c r="J31" s="277">
        <f t="shared" si="8"/>
        <v>2.67</v>
      </c>
      <c r="K31" s="277">
        <v>26.62</v>
      </c>
      <c r="L31" s="283">
        <v>7.18</v>
      </c>
      <c r="M31" s="277">
        <f t="shared" si="9"/>
        <v>33.799999999999997</v>
      </c>
      <c r="N31" s="283">
        <v>29.42</v>
      </c>
      <c r="O31" s="283">
        <v>3.27</v>
      </c>
      <c r="P31" s="283">
        <f t="shared" si="10"/>
        <v>32.690000000000005</v>
      </c>
      <c r="Q31" s="283">
        <f t="shared" si="11"/>
        <v>-0.13000000000000256</v>
      </c>
      <c r="R31" s="283">
        <f t="shared" si="12"/>
        <v>3.9099999999999997</v>
      </c>
      <c r="S31" s="283">
        <f t="shared" si="13"/>
        <v>3.7799999999999971</v>
      </c>
      <c r="T31" s="280" t="s">
        <v>871</v>
      </c>
      <c r="U31" s="277">
        <v>327</v>
      </c>
      <c r="V31" s="277">
        <v>327</v>
      </c>
    </row>
    <row r="32" spans="1:22" s="646" customFormat="1" ht="17.25" customHeight="1" x14ac:dyDescent="0.2">
      <c r="A32" s="1032" t="s">
        <v>821</v>
      </c>
      <c r="B32" s="1032"/>
      <c r="C32" s="652">
        <f>SUM(C10:C31)</f>
        <v>15496</v>
      </c>
      <c r="D32" s="652">
        <f t="shared" ref="D32:S32" si="14">SUM(D10:D31)</f>
        <v>14135</v>
      </c>
      <c r="E32" s="653">
        <f t="shared" si="14"/>
        <v>1394.6399999999999</v>
      </c>
      <c r="F32" s="653">
        <f t="shared" si="14"/>
        <v>154.96</v>
      </c>
      <c r="G32" s="653">
        <f t="shared" si="14"/>
        <v>1549.6</v>
      </c>
      <c r="H32" s="653">
        <f t="shared" si="14"/>
        <v>114.31250000000001</v>
      </c>
      <c r="I32" s="653">
        <f t="shared" si="14"/>
        <v>0</v>
      </c>
      <c r="J32" s="653">
        <f t="shared" si="14"/>
        <v>114.31250000000001</v>
      </c>
      <c r="K32" s="653">
        <f t="shared" si="14"/>
        <v>1075.7875000000001</v>
      </c>
      <c r="L32" s="653">
        <f t="shared" si="14"/>
        <v>120.54999999999998</v>
      </c>
      <c r="M32" s="653">
        <f t="shared" si="14"/>
        <v>1196.3375000000003</v>
      </c>
      <c r="N32" s="653">
        <f t="shared" si="14"/>
        <v>1238.49</v>
      </c>
      <c r="O32" s="653">
        <f t="shared" si="14"/>
        <v>137.76999999999998</v>
      </c>
      <c r="P32" s="653">
        <f t="shared" si="14"/>
        <v>1376.26</v>
      </c>
      <c r="Q32" s="653">
        <f t="shared" si="14"/>
        <v>-48.390000000000065</v>
      </c>
      <c r="R32" s="653">
        <f t="shared" si="14"/>
        <v>-17.219999999999995</v>
      </c>
      <c r="S32" s="653">
        <f t="shared" si="14"/>
        <v>-65.61000000000007</v>
      </c>
      <c r="T32" s="654" t="s">
        <v>871</v>
      </c>
      <c r="U32" s="652">
        <f>SUM(U10:U31)</f>
        <v>14135</v>
      </c>
      <c r="V32" s="652">
        <f t="shared" ref="V32" si="15">SUM(V10:V31)</f>
        <v>14135</v>
      </c>
    </row>
    <row r="33" spans="1:22" s="284" customFormat="1" ht="12" x14ac:dyDescent="0.2">
      <c r="C33" s="649"/>
      <c r="D33" s="649"/>
      <c r="E33" s="649"/>
      <c r="F33" s="649"/>
      <c r="G33" s="649"/>
      <c r="H33" s="649"/>
      <c r="I33" s="649"/>
      <c r="J33" s="649"/>
      <c r="K33" s="649"/>
      <c r="L33" s="649"/>
      <c r="M33" s="649"/>
      <c r="N33" s="649"/>
      <c r="O33" s="649"/>
      <c r="P33" s="649"/>
      <c r="Q33" s="649"/>
      <c r="R33" s="649"/>
      <c r="S33" s="649"/>
      <c r="T33" s="649"/>
      <c r="U33" s="649"/>
      <c r="V33" s="649"/>
    </row>
    <row r="34" spans="1:22" s="284" customFormat="1" ht="15" customHeight="1" x14ac:dyDescent="0.2">
      <c r="C34" s="649"/>
      <c r="D34" s="649"/>
      <c r="E34" s="649"/>
      <c r="F34" s="649"/>
      <c r="G34" s="649"/>
      <c r="H34" s="649"/>
      <c r="I34" s="649"/>
      <c r="J34" s="649"/>
      <c r="K34" s="649"/>
      <c r="L34" s="649"/>
      <c r="M34" s="649"/>
      <c r="N34" s="649"/>
      <c r="O34" s="649"/>
      <c r="P34" s="649"/>
      <c r="Q34" s="649"/>
      <c r="R34" s="649"/>
      <c r="S34" s="649"/>
      <c r="T34" s="649"/>
      <c r="U34" s="649"/>
      <c r="V34" s="649"/>
    </row>
    <row r="35" spans="1:22" s="284" customFormat="1" ht="12" x14ac:dyDescent="0.2">
      <c r="C35" s="649"/>
      <c r="D35" s="649"/>
      <c r="E35" s="649"/>
      <c r="F35" s="649"/>
      <c r="G35" s="649"/>
      <c r="H35" s="649"/>
      <c r="I35" s="649"/>
      <c r="J35" s="649"/>
      <c r="K35" s="649"/>
      <c r="L35" s="649"/>
      <c r="M35" s="649"/>
      <c r="N35" s="649"/>
      <c r="O35" s="649"/>
      <c r="P35" s="919" t="s">
        <v>10</v>
      </c>
      <c r="Q35" s="919"/>
      <c r="R35" s="919"/>
      <c r="S35" s="919"/>
      <c r="T35" s="649"/>
      <c r="U35" s="649"/>
      <c r="V35" s="649"/>
    </row>
    <row r="36" spans="1:22" s="284" customFormat="1" ht="12" x14ac:dyDescent="0.2">
      <c r="A36" s="469"/>
      <c r="B36" s="469"/>
      <c r="C36" s="648"/>
      <c r="D36" s="648"/>
      <c r="E36" s="648"/>
      <c r="F36" s="648"/>
      <c r="G36" s="648"/>
      <c r="H36" s="648"/>
      <c r="I36" s="648"/>
      <c r="J36" s="648"/>
      <c r="K36" s="648"/>
      <c r="L36" s="648"/>
      <c r="M36" s="648"/>
      <c r="N36" s="649"/>
      <c r="O36" s="649"/>
      <c r="P36" s="919" t="s">
        <v>797</v>
      </c>
      <c r="Q36" s="919"/>
      <c r="R36" s="919"/>
      <c r="S36" s="919"/>
      <c r="T36" s="649"/>
      <c r="U36" s="648"/>
      <c r="V36" s="649"/>
    </row>
    <row r="37" spans="1:22" s="284" customFormat="1" ht="12" x14ac:dyDescent="0.2">
      <c r="A37" s="651"/>
      <c r="B37" s="651"/>
      <c r="C37" s="604"/>
      <c r="D37" s="604"/>
      <c r="E37" s="604"/>
      <c r="F37" s="604"/>
      <c r="G37" s="604"/>
      <c r="H37" s="604"/>
      <c r="I37" s="604"/>
      <c r="J37" s="604"/>
      <c r="K37" s="604"/>
      <c r="L37" s="604"/>
      <c r="M37" s="604"/>
      <c r="N37" s="604"/>
      <c r="O37" s="604"/>
      <c r="P37" s="919" t="s">
        <v>798</v>
      </c>
      <c r="Q37" s="919"/>
      <c r="R37" s="919"/>
      <c r="S37" s="919"/>
      <c r="T37" s="649"/>
      <c r="U37" s="649"/>
      <c r="V37" s="649"/>
    </row>
    <row r="38" spans="1:22" s="284" customFormat="1" ht="12" x14ac:dyDescent="0.2">
      <c r="A38" s="651"/>
      <c r="B38" s="651"/>
      <c r="C38" s="604"/>
      <c r="D38" s="604"/>
      <c r="E38" s="604"/>
      <c r="F38" s="604"/>
      <c r="G38" s="604"/>
      <c r="H38" s="604"/>
      <c r="I38" s="604"/>
      <c r="J38" s="604"/>
      <c r="K38" s="604"/>
      <c r="L38" s="604"/>
      <c r="M38" s="604"/>
      <c r="N38" s="604"/>
      <c r="O38" s="604"/>
      <c r="P38" s="1044" t="s">
        <v>77</v>
      </c>
      <c r="Q38" s="1044"/>
      <c r="R38" s="1044"/>
      <c r="S38" s="1044"/>
      <c r="T38" s="649"/>
      <c r="U38" s="649"/>
      <c r="V38" s="649"/>
    </row>
    <row r="39" spans="1:22" s="284" customFormat="1" ht="12" x14ac:dyDescent="0.2">
      <c r="C39" s="649"/>
      <c r="D39" s="649"/>
      <c r="E39" s="649"/>
      <c r="F39" s="649"/>
      <c r="G39" s="649"/>
      <c r="H39" s="649"/>
      <c r="I39" s="649"/>
      <c r="J39" s="649"/>
      <c r="K39" s="649"/>
      <c r="L39" s="649"/>
      <c r="M39" s="649"/>
      <c r="N39" s="649"/>
      <c r="O39" s="648"/>
      <c r="P39" s="648"/>
      <c r="Q39" s="648"/>
      <c r="R39" s="649"/>
      <c r="S39" s="649"/>
      <c r="T39" s="649"/>
      <c r="U39" s="649"/>
      <c r="V39" s="649"/>
    </row>
  </sheetData>
  <mergeCells count="24">
    <mergeCell ref="Q1:S1"/>
    <mergeCell ref="A2:Q2"/>
    <mergeCell ref="A3:P3"/>
    <mergeCell ref="A4:S4"/>
    <mergeCell ref="P5:S5"/>
    <mergeCell ref="A32:B32"/>
    <mergeCell ref="U7:U8"/>
    <mergeCell ref="T7:T8"/>
    <mergeCell ref="P6:S6"/>
    <mergeCell ref="A7:A8"/>
    <mergeCell ref="B7:B8"/>
    <mergeCell ref="C7:C8"/>
    <mergeCell ref="D7:D8"/>
    <mergeCell ref="E7:G7"/>
    <mergeCell ref="H7:J7"/>
    <mergeCell ref="K7:M7"/>
    <mergeCell ref="N7:P7"/>
    <mergeCell ref="Q7:S7"/>
    <mergeCell ref="A6:E6"/>
    <mergeCell ref="V7:V8"/>
    <mergeCell ref="P35:S35"/>
    <mergeCell ref="P36:S36"/>
    <mergeCell ref="P37:S37"/>
    <mergeCell ref="P38:S38"/>
  </mergeCells>
  <printOptions horizontalCentered="1"/>
  <pageMargins left="0.39370078740157483" right="0.39370078740157483" top="0.19685039370078741" bottom="0.19685039370078741" header="0.31496062992125984" footer="0.31496062992125984"/>
  <pageSetup paperSize="9" scale="8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view="pageBreakPreview" topLeftCell="A16" zoomScale="98" zoomScaleSheetLayoutView="98" workbookViewId="0">
      <selection activeCell="F35" sqref="F35:I35"/>
    </sheetView>
  </sheetViews>
  <sheetFormatPr defaultColWidth="9.140625" defaultRowHeight="12.75" x14ac:dyDescent="0.2"/>
  <cols>
    <col min="1" max="1" width="4.5703125" style="609" customWidth="1"/>
    <col min="2" max="2" width="12.85546875" style="609" customWidth="1"/>
    <col min="3" max="3" width="12.7109375" style="609" customWidth="1"/>
    <col min="4" max="4" width="16.5703125" style="609" customWidth="1"/>
    <col min="5" max="5" width="14.85546875" style="609" customWidth="1"/>
    <col min="6" max="6" width="16" style="609" customWidth="1"/>
    <col min="7" max="7" width="19.5703125" style="609" customWidth="1"/>
    <col min="8" max="8" width="15.28515625" style="609" customWidth="1"/>
    <col min="9" max="9" width="20.7109375" style="609" customWidth="1"/>
    <col min="10" max="16384" width="9.140625" style="609"/>
  </cols>
  <sheetData>
    <row r="1" spans="1:22" s="114" customFormat="1" ht="15" x14ac:dyDescent="0.2">
      <c r="I1" s="135" t="s">
        <v>60</v>
      </c>
      <c r="J1" s="136"/>
    </row>
    <row r="2" spans="1:22" s="114" customFormat="1" ht="15" x14ac:dyDescent="0.2">
      <c r="A2" s="925" t="s">
        <v>0</v>
      </c>
      <c r="B2" s="925"/>
      <c r="C2" s="925"/>
      <c r="D2" s="925"/>
      <c r="E2" s="925"/>
      <c r="F2" s="925"/>
      <c r="G2" s="925"/>
      <c r="H2" s="925"/>
      <c r="I2" s="925"/>
      <c r="J2" s="122"/>
    </row>
    <row r="3" spans="1:22" s="114" customFormat="1" ht="20.25" x14ac:dyDescent="0.2">
      <c r="A3" s="827" t="s">
        <v>631</v>
      </c>
      <c r="B3" s="827"/>
      <c r="C3" s="827"/>
      <c r="D3" s="827"/>
      <c r="E3" s="827"/>
      <c r="F3" s="827"/>
      <c r="G3" s="827"/>
      <c r="H3" s="827"/>
      <c r="I3" s="827"/>
      <c r="J3" s="137"/>
    </row>
    <row r="4" spans="1:22" ht="20.25" customHeight="1" x14ac:dyDescent="0.2">
      <c r="A4" s="1051" t="s">
        <v>659</v>
      </c>
      <c r="B4" s="1051"/>
      <c r="C4" s="1051"/>
      <c r="D4" s="1051"/>
      <c r="E4" s="1051"/>
      <c r="F4" s="1051"/>
      <c r="G4" s="1051"/>
      <c r="H4" s="1051"/>
      <c r="I4" s="1051"/>
    </row>
    <row r="5" spans="1:22" x14ac:dyDescent="0.2">
      <c r="A5" s="829" t="s">
        <v>832</v>
      </c>
      <c r="B5" s="829"/>
      <c r="C5" s="829"/>
      <c r="D5" s="829"/>
      <c r="I5" s="613" t="s">
        <v>18</v>
      </c>
    </row>
    <row r="6" spans="1:22" x14ac:dyDescent="0.2">
      <c r="D6" s="1050" t="s">
        <v>918</v>
      </c>
      <c r="E6" s="1050"/>
      <c r="F6" s="1050"/>
      <c r="G6" s="1050"/>
      <c r="H6" s="1050"/>
      <c r="I6" s="1050"/>
      <c r="U6" s="134"/>
      <c r="V6" s="127"/>
    </row>
    <row r="7" spans="1:22" ht="42" customHeight="1" x14ac:dyDescent="0.2">
      <c r="A7" s="603" t="s">
        <v>68</v>
      </c>
      <c r="B7" s="603" t="s">
        <v>1</v>
      </c>
      <c r="C7" s="597" t="s">
        <v>657</v>
      </c>
      <c r="D7" s="597" t="s">
        <v>660</v>
      </c>
      <c r="E7" s="597" t="s">
        <v>108</v>
      </c>
      <c r="F7" s="603" t="s">
        <v>218</v>
      </c>
      <c r="G7" s="597" t="s">
        <v>425</v>
      </c>
      <c r="H7" s="597" t="s">
        <v>149</v>
      </c>
      <c r="I7" s="655" t="s">
        <v>972</v>
      </c>
    </row>
    <row r="8" spans="1:22" s="656" customFormat="1" ht="14.1" customHeight="1" x14ac:dyDescent="0.2">
      <c r="A8" s="432">
        <v>1</v>
      </c>
      <c r="B8" s="638">
        <v>2</v>
      </c>
      <c r="C8" s="432">
        <v>3</v>
      </c>
      <c r="D8" s="638">
        <v>4</v>
      </c>
      <c r="E8" s="432">
        <v>5</v>
      </c>
      <c r="F8" s="638">
        <v>6</v>
      </c>
      <c r="G8" s="432">
        <v>7</v>
      </c>
      <c r="H8" s="638">
        <v>8</v>
      </c>
      <c r="I8" s="432">
        <v>9</v>
      </c>
    </row>
    <row r="9" spans="1:22" s="656" customFormat="1" ht="14.1" customHeight="1" x14ac:dyDescent="0.2">
      <c r="A9" s="277">
        <v>1</v>
      </c>
      <c r="B9" s="278" t="s">
        <v>800</v>
      </c>
      <c r="C9" s="657">
        <v>13.27203325</v>
      </c>
      <c r="D9" s="657">
        <v>3.59</v>
      </c>
      <c r="E9" s="657">
        <v>9.23</v>
      </c>
      <c r="F9" s="657">
        <v>0</v>
      </c>
      <c r="G9" s="1052">
        <v>1350</v>
      </c>
      <c r="H9" s="657">
        <v>8.8294571099999999</v>
      </c>
      <c r="I9" s="657">
        <f t="shared" ref="I9:I18" si="0">D9+E9-H9</f>
        <v>3.9905428900000004</v>
      </c>
    </row>
    <row r="10" spans="1:22" s="656" customFormat="1" ht="14.1" customHeight="1" x14ac:dyDescent="0.2">
      <c r="A10" s="277">
        <v>2</v>
      </c>
      <c r="B10" s="278" t="s">
        <v>801</v>
      </c>
      <c r="C10" s="657">
        <v>3.5511446000000002</v>
      </c>
      <c r="D10" s="657">
        <v>0.96</v>
      </c>
      <c r="E10" s="657">
        <v>2.46</v>
      </c>
      <c r="F10" s="657">
        <v>0</v>
      </c>
      <c r="G10" s="1053"/>
      <c r="H10" s="657">
        <v>2.5309894499999999</v>
      </c>
      <c r="I10" s="657">
        <f t="shared" si="0"/>
        <v>0.88901055000000007</v>
      </c>
    </row>
    <row r="11" spans="1:22" s="656" customFormat="1" ht="14.1" customHeight="1" x14ac:dyDescent="0.2">
      <c r="A11" s="277">
        <v>3</v>
      </c>
      <c r="B11" s="278" t="s">
        <v>802</v>
      </c>
      <c r="C11" s="657">
        <v>9.3576622999999994</v>
      </c>
      <c r="D11" s="657">
        <v>3.48</v>
      </c>
      <c r="E11" s="657">
        <v>8.9600000000000009</v>
      </c>
      <c r="F11" s="657">
        <v>0</v>
      </c>
      <c r="G11" s="1053"/>
      <c r="H11" s="657">
        <v>8.1519209999999998</v>
      </c>
      <c r="I11" s="657">
        <f t="shared" si="0"/>
        <v>4.2880790000000015</v>
      </c>
    </row>
    <row r="12" spans="1:22" s="656" customFormat="1" ht="14.1" customHeight="1" x14ac:dyDescent="0.2">
      <c r="A12" s="277">
        <v>4</v>
      </c>
      <c r="B12" s="278" t="s">
        <v>803</v>
      </c>
      <c r="C12" s="657">
        <v>13.865818032057419</v>
      </c>
      <c r="D12" s="657">
        <v>4.3099999999999996</v>
      </c>
      <c r="E12" s="657">
        <v>11.1</v>
      </c>
      <c r="F12" s="657">
        <v>0</v>
      </c>
      <c r="G12" s="1053"/>
      <c r="H12" s="657">
        <v>12.098114100000002</v>
      </c>
      <c r="I12" s="657">
        <f t="shared" si="0"/>
        <v>3.3118858999999983</v>
      </c>
    </row>
    <row r="13" spans="1:22" s="656" customFormat="1" ht="14.1" customHeight="1" x14ac:dyDescent="0.2">
      <c r="A13" s="277">
        <v>5</v>
      </c>
      <c r="B13" s="278" t="s">
        <v>804</v>
      </c>
      <c r="C13" s="657">
        <v>11.85311965</v>
      </c>
      <c r="D13" s="657">
        <f>3.3-0.02</f>
        <v>3.28</v>
      </c>
      <c r="E13" s="657">
        <f>8.49-0.01</f>
        <v>8.48</v>
      </c>
      <c r="F13" s="657">
        <v>0</v>
      </c>
      <c r="G13" s="1053"/>
      <c r="H13" s="657">
        <v>8.5486239000000008</v>
      </c>
      <c r="I13" s="657">
        <f t="shared" si="0"/>
        <v>3.211376099999999</v>
      </c>
    </row>
    <row r="14" spans="1:22" s="656" customFormat="1" ht="14.1" customHeight="1" x14ac:dyDescent="0.2">
      <c r="A14" s="277">
        <v>6</v>
      </c>
      <c r="B14" s="278" t="s">
        <v>805</v>
      </c>
      <c r="C14" s="657">
        <v>17.317033499999997</v>
      </c>
      <c r="D14" s="657">
        <v>3.71</v>
      </c>
      <c r="E14" s="657">
        <v>9.5399999999999991</v>
      </c>
      <c r="F14" s="657">
        <v>0</v>
      </c>
      <c r="G14" s="1053"/>
      <c r="H14" s="657">
        <v>8.2063799999999993</v>
      </c>
      <c r="I14" s="657">
        <f t="shared" si="0"/>
        <v>5.0436200000000007</v>
      </c>
    </row>
    <row r="15" spans="1:22" s="656" customFormat="1" ht="14.1" customHeight="1" x14ac:dyDescent="0.2">
      <c r="A15" s="277">
        <v>7</v>
      </c>
      <c r="B15" s="278" t="s">
        <v>806</v>
      </c>
      <c r="C15" s="657">
        <v>12.09782135</v>
      </c>
      <c r="D15" s="657">
        <v>3.1</v>
      </c>
      <c r="E15" s="657">
        <v>7.97</v>
      </c>
      <c r="F15" s="657">
        <v>0</v>
      </c>
      <c r="G15" s="1053"/>
      <c r="H15" s="657">
        <v>5.5187999999999997</v>
      </c>
      <c r="I15" s="657">
        <f t="shared" si="0"/>
        <v>5.5512000000000006</v>
      </c>
    </row>
    <row r="16" spans="1:22" s="656" customFormat="1" ht="14.1" customHeight="1" x14ac:dyDescent="0.2">
      <c r="A16" s="277">
        <v>8</v>
      </c>
      <c r="B16" s="278" t="s">
        <v>807</v>
      </c>
      <c r="C16" s="657">
        <v>7.5102824000000012</v>
      </c>
      <c r="D16" s="657">
        <v>2.0099999999999998</v>
      </c>
      <c r="E16" s="657">
        <v>5.16</v>
      </c>
      <c r="F16" s="657">
        <v>0</v>
      </c>
      <c r="G16" s="1053"/>
      <c r="H16" s="657">
        <v>4.2523650000000002</v>
      </c>
      <c r="I16" s="657">
        <f t="shared" si="0"/>
        <v>2.9176349999999998</v>
      </c>
    </row>
    <row r="17" spans="1:9" s="656" customFormat="1" ht="14.1" customHeight="1" x14ac:dyDescent="0.2">
      <c r="A17" s="277">
        <v>9</v>
      </c>
      <c r="B17" s="278" t="s">
        <v>808</v>
      </c>
      <c r="C17" s="657">
        <v>15.0232443</v>
      </c>
      <c r="D17" s="657">
        <v>5.16</v>
      </c>
      <c r="E17" s="657">
        <v>13.27</v>
      </c>
      <c r="F17" s="657">
        <v>0</v>
      </c>
      <c r="G17" s="1053"/>
      <c r="H17" s="657">
        <v>11.619612</v>
      </c>
      <c r="I17" s="657">
        <f t="shared" si="0"/>
        <v>6.8103879999999997</v>
      </c>
    </row>
    <row r="18" spans="1:9" s="656" customFormat="1" ht="14.1" customHeight="1" x14ac:dyDescent="0.2">
      <c r="A18" s="277">
        <v>10</v>
      </c>
      <c r="B18" s="278" t="s">
        <v>809</v>
      </c>
      <c r="C18" s="657">
        <v>18.647810099999997</v>
      </c>
      <c r="D18" s="657">
        <v>4.49</v>
      </c>
      <c r="E18" s="657">
        <v>11.55</v>
      </c>
      <c r="F18" s="657">
        <v>0</v>
      </c>
      <c r="G18" s="1053"/>
      <c r="H18" s="657">
        <v>10.785284999999998</v>
      </c>
      <c r="I18" s="657">
        <f t="shared" si="0"/>
        <v>5.2547150000000009</v>
      </c>
    </row>
    <row r="19" spans="1:9" s="656" customFormat="1" ht="14.1" customHeight="1" x14ac:dyDescent="0.2">
      <c r="A19" s="277">
        <v>11</v>
      </c>
      <c r="B19" s="278" t="s">
        <v>810</v>
      </c>
      <c r="C19" s="657">
        <v>3.1300642679425841</v>
      </c>
      <c r="D19" s="657">
        <v>0.23</v>
      </c>
      <c r="E19" s="657">
        <v>2.4699999999999998</v>
      </c>
      <c r="F19" s="657">
        <v>0</v>
      </c>
      <c r="G19" s="1053"/>
      <c r="H19" s="657">
        <v>2.6900000000000004</v>
      </c>
      <c r="I19" s="657">
        <f>D19+E19-H19</f>
        <v>9.9999999999993427E-3</v>
      </c>
    </row>
    <row r="20" spans="1:9" s="656" customFormat="1" ht="14.1" customHeight="1" x14ac:dyDescent="0.2">
      <c r="A20" s="277">
        <v>12</v>
      </c>
      <c r="B20" s="278" t="s">
        <v>811</v>
      </c>
      <c r="C20" s="657">
        <v>3.1453326000000001</v>
      </c>
      <c r="D20" s="657">
        <v>0.24</v>
      </c>
      <c r="E20" s="657">
        <v>2.64</v>
      </c>
      <c r="F20" s="657">
        <v>0</v>
      </c>
      <c r="G20" s="1053"/>
      <c r="H20" s="657">
        <v>1.86</v>
      </c>
      <c r="I20" s="657">
        <f t="shared" ref="I20:I31" si="1">D20+E20-H20</f>
        <v>1.0199999999999998</v>
      </c>
    </row>
    <row r="21" spans="1:9" s="656" customFormat="1" ht="14.1" customHeight="1" x14ac:dyDescent="0.2">
      <c r="A21" s="277">
        <v>13</v>
      </c>
      <c r="B21" s="278" t="s">
        <v>812</v>
      </c>
      <c r="C21" s="657">
        <v>10.519869600000002</v>
      </c>
      <c r="D21" s="657">
        <v>0.65</v>
      </c>
      <c r="E21" s="657">
        <v>7.6999999999999993</v>
      </c>
      <c r="F21" s="657">
        <v>0</v>
      </c>
      <c r="G21" s="1053"/>
      <c r="H21" s="657">
        <v>9.23</v>
      </c>
      <c r="I21" s="657">
        <f t="shared" si="1"/>
        <v>-0.88000000000000078</v>
      </c>
    </row>
    <row r="22" spans="1:9" s="656" customFormat="1" ht="14.1" customHeight="1" x14ac:dyDescent="0.2">
      <c r="A22" s="277">
        <v>14</v>
      </c>
      <c r="B22" s="278" t="s">
        <v>813</v>
      </c>
      <c r="C22" s="657">
        <v>8.2376662500000002</v>
      </c>
      <c r="D22" s="657">
        <v>0.72</v>
      </c>
      <c r="E22" s="657">
        <v>7.620000000000001</v>
      </c>
      <c r="F22" s="657">
        <v>0</v>
      </c>
      <c r="G22" s="1053"/>
      <c r="H22" s="657">
        <v>6.93</v>
      </c>
      <c r="I22" s="657">
        <f t="shared" si="1"/>
        <v>1.4100000000000019</v>
      </c>
    </row>
    <row r="23" spans="1:9" s="656" customFormat="1" ht="14.1" customHeight="1" x14ac:dyDescent="0.2">
      <c r="A23" s="277">
        <v>15</v>
      </c>
      <c r="B23" s="278" t="s">
        <v>814</v>
      </c>
      <c r="C23" s="657">
        <v>6.5332199499999994</v>
      </c>
      <c r="D23" s="657">
        <v>0.35</v>
      </c>
      <c r="E23" s="657">
        <v>3.87</v>
      </c>
      <c r="F23" s="657">
        <v>0</v>
      </c>
      <c r="G23" s="1053"/>
      <c r="H23" s="657">
        <v>3.08</v>
      </c>
      <c r="I23" s="657">
        <f t="shared" si="1"/>
        <v>1.1399999999999997</v>
      </c>
    </row>
    <row r="24" spans="1:9" s="656" customFormat="1" ht="14.1" customHeight="1" x14ac:dyDescent="0.2">
      <c r="A24" s="277">
        <v>16</v>
      </c>
      <c r="B24" s="278" t="s">
        <v>815</v>
      </c>
      <c r="C24" s="657">
        <v>6.0028181999999992</v>
      </c>
      <c r="D24" s="657">
        <v>0.35</v>
      </c>
      <c r="E24" s="657">
        <v>4.2300000000000004</v>
      </c>
      <c r="F24" s="657">
        <v>0</v>
      </c>
      <c r="G24" s="1053"/>
      <c r="H24" s="657">
        <v>5.6700000000000008</v>
      </c>
      <c r="I24" s="657">
        <f t="shared" si="1"/>
        <v>-1.0900000000000007</v>
      </c>
    </row>
    <row r="25" spans="1:9" s="284" customFormat="1" ht="14.1" customHeight="1" x14ac:dyDescent="0.2">
      <c r="A25" s="277">
        <v>17</v>
      </c>
      <c r="B25" s="278" t="s">
        <v>816</v>
      </c>
      <c r="C25" s="657">
        <v>3.8371981499999999</v>
      </c>
      <c r="D25" s="657">
        <v>0.23</v>
      </c>
      <c r="E25" s="657">
        <v>2.52</v>
      </c>
      <c r="F25" s="657">
        <v>0</v>
      </c>
      <c r="G25" s="1053"/>
      <c r="H25" s="657">
        <v>2.6900000000000004</v>
      </c>
      <c r="I25" s="657">
        <f t="shared" si="1"/>
        <v>5.9999999999999609E-2</v>
      </c>
    </row>
    <row r="26" spans="1:9" s="284" customFormat="1" ht="14.1" customHeight="1" x14ac:dyDescent="0.2">
      <c r="A26" s="277">
        <v>18</v>
      </c>
      <c r="B26" s="278" t="s">
        <v>817</v>
      </c>
      <c r="C26" s="657">
        <v>20.623272299999996</v>
      </c>
      <c r="D26" s="657">
        <v>0.87</v>
      </c>
      <c r="E26" s="657">
        <v>12.209999999999999</v>
      </c>
      <c r="F26" s="657">
        <v>0</v>
      </c>
      <c r="G26" s="1053"/>
      <c r="H26" s="657">
        <v>15</v>
      </c>
      <c r="I26" s="657">
        <f t="shared" si="1"/>
        <v>-1.9200000000000017</v>
      </c>
    </row>
    <row r="27" spans="1:9" s="284" customFormat="1" ht="14.1" customHeight="1" x14ac:dyDescent="0.2">
      <c r="A27" s="277">
        <v>19</v>
      </c>
      <c r="B27" s="278" t="s">
        <v>799</v>
      </c>
      <c r="C27" s="657">
        <v>6.7932094500000018</v>
      </c>
      <c r="D27" s="657">
        <v>0.45</v>
      </c>
      <c r="E27" s="657">
        <v>4.8</v>
      </c>
      <c r="F27" s="657">
        <v>0</v>
      </c>
      <c r="G27" s="1053"/>
      <c r="H27" s="657">
        <v>3.16</v>
      </c>
      <c r="I27" s="657">
        <f t="shared" si="1"/>
        <v>2.09</v>
      </c>
    </row>
    <row r="28" spans="1:9" s="284" customFormat="1" ht="14.1" customHeight="1" x14ac:dyDescent="0.2">
      <c r="A28" s="277">
        <v>20</v>
      </c>
      <c r="B28" s="278" t="s">
        <v>818</v>
      </c>
      <c r="C28" s="657">
        <v>18.842075550000001</v>
      </c>
      <c r="D28" s="657">
        <v>0.85</v>
      </c>
      <c r="E28" s="657">
        <v>10.350000000000001</v>
      </c>
      <c r="F28" s="657">
        <v>0</v>
      </c>
      <c r="G28" s="1053"/>
      <c r="H28" s="657">
        <v>11.61</v>
      </c>
      <c r="I28" s="657">
        <f t="shared" si="1"/>
        <v>-0.40999999999999837</v>
      </c>
    </row>
    <row r="29" spans="1:9" s="284" customFormat="1" ht="14.1" customHeight="1" x14ac:dyDescent="0.2">
      <c r="A29" s="285">
        <v>21</v>
      </c>
      <c r="B29" s="278" t="s">
        <v>819</v>
      </c>
      <c r="C29" s="657">
        <v>1.4700284999999997</v>
      </c>
      <c r="D29" s="657">
        <v>0.1</v>
      </c>
      <c r="E29" s="657">
        <v>1.05</v>
      </c>
      <c r="F29" s="657">
        <v>0</v>
      </c>
      <c r="G29" s="1053"/>
      <c r="H29" s="657">
        <v>1.1800000000000002</v>
      </c>
      <c r="I29" s="657">
        <f t="shared" si="1"/>
        <v>-3.0000000000000027E-2</v>
      </c>
    </row>
    <row r="30" spans="1:9" s="284" customFormat="1" ht="14.1" customHeight="1" x14ac:dyDescent="0.2">
      <c r="A30" s="285">
        <v>22</v>
      </c>
      <c r="B30" s="278" t="s">
        <v>820</v>
      </c>
      <c r="C30" s="657">
        <v>4.1226623999999994</v>
      </c>
      <c r="D30" s="657">
        <v>0.19</v>
      </c>
      <c r="E30" s="657">
        <v>2.0700000000000003</v>
      </c>
      <c r="F30" s="657">
        <v>0</v>
      </c>
      <c r="G30" s="1053"/>
      <c r="H30" s="657">
        <v>3.31</v>
      </c>
      <c r="I30" s="657">
        <f t="shared" si="1"/>
        <v>-1.0499999999999998</v>
      </c>
    </row>
    <row r="31" spans="1:9" s="284" customFormat="1" ht="14.1" customHeight="1" x14ac:dyDescent="0.2">
      <c r="A31" s="285">
        <v>23</v>
      </c>
      <c r="B31" s="278" t="s">
        <v>891</v>
      </c>
      <c r="C31" s="657">
        <v>0</v>
      </c>
      <c r="D31" s="657">
        <v>304.56</v>
      </c>
      <c r="E31" s="657">
        <v>0</v>
      </c>
      <c r="F31" s="657">
        <v>0</v>
      </c>
      <c r="G31" s="1053"/>
      <c r="H31" s="657">
        <v>0</v>
      </c>
      <c r="I31" s="657">
        <f t="shared" si="1"/>
        <v>304.56</v>
      </c>
    </row>
    <row r="32" spans="1:9" s="469" customFormat="1" ht="14.1" customHeight="1" x14ac:dyDescent="0.2">
      <c r="A32" s="920" t="s">
        <v>821</v>
      </c>
      <c r="B32" s="920"/>
      <c r="C32" s="658">
        <f>SUM(C9:C31)</f>
        <v>215.75338670000002</v>
      </c>
      <c r="D32" s="658">
        <f t="shared" ref="D32:F32" si="2">SUM(D9:D31)</f>
        <v>343.88</v>
      </c>
      <c r="E32" s="658">
        <f t="shared" si="2"/>
        <v>149.25000000000003</v>
      </c>
      <c r="F32" s="658">
        <f t="shared" si="2"/>
        <v>0</v>
      </c>
      <c r="G32" s="1054"/>
      <c r="H32" s="658">
        <f t="shared" ref="H32" si="3">SUM(H9:H31)</f>
        <v>146.95154755999999</v>
      </c>
      <c r="I32" s="658">
        <f t="shared" ref="I32" si="4">SUM(I9:I31)</f>
        <v>346.17845244</v>
      </c>
    </row>
    <row r="34" spans="1:12" x14ac:dyDescent="0.2">
      <c r="E34" s="434"/>
      <c r="F34" s="434"/>
      <c r="G34" s="434"/>
      <c r="H34" s="116"/>
      <c r="I34" s="127"/>
    </row>
    <row r="35" spans="1:12" x14ac:dyDescent="0.2">
      <c r="A35" s="115" t="s">
        <v>9</v>
      </c>
      <c r="E35" s="115"/>
      <c r="F35" s="789" t="s">
        <v>10</v>
      </c>
      <c r="G35" s="789"/>
      <c r="H35" s="789"/>
      <c r="I35" s="789"/>
      <c r="J35" s="121"/>
    </row>
    <row r="36" spans="1:12" x14ac:dyDescent="0.2">
      <c r="E36" s="121"/>
      <c r="F36" s="789" t="s">
        <v>797</v>
      </c>
      <c r="G36" s="789"/>
      <c r="H36" s="789"/>
      <c r="I36" s="789"/>
    </row>
    <row r="37" spans="1:12" x14ac:dyDescent="0.2">
      <c r="E37" s="121"/>
      <c r="F37" s="789" t="s">
        <v>798</v>
      </c>
      <c r="G37" s="789"/>
      <c r="H37" s="789"/>
      <c r="I37" s="789"/>
    </row>
    <row r="38" spans="1:12" x14ac:dyDescent="0.2">
      <c r="F38" s="830" t="s">
        <v>77</v>
      </c>
      <c r="G38" s="830"/>
      <c r="H38" s="830"/>
      <c r="I38" s="830"/>
      <c r="J38" s="115"/>
      <c r="K38" s="115"/>
      <c r="L38" s="115"/>
    </row>
  </sheetData>
  <mergeCells count="11">
    <mergeCell ref="A2:I2"/>
    <mergeCell ref="F37:I37"/>
    <mergeCell ref="F38:I38"/>
    <mergeCell ref="A32:B32"/>
    <mergeCell ref="D6:I6"/>
    <mergeCell ref="A4:I4"/>
    <mergeCell ref="F35:I35"/>
    <mergeCell ref="F36:I36"/>
    <mergeCell ref="A3:I3"/>
    <mergeCell ref="A5:D5"/>
    <mergeCell ref="G9:G32"/>
  </mergeCells>
  <phoneticPr fontId="0" type="noConversion"/>
  <printOptions horizontalCentered="1"/>
  <pageMargins left="0.39370078740157483" right="0.39370078740157483" top="0.19685039370078741" bottom="0.19685039370078741" header="0.31496062992125984" footer="0.31496062992125984"/>
  <pageSetup paperSize="9" orientation="landscape" r:id="rId1"/>
  <colBreaks count="1" manualBreakCount="1">
    <brk id="9" max="32"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view="pageBreakPreview" topLeftCell="A13" zoomScaleSheetLayoutView="100" workbookViewId="0">
      <selection activeCell="D26" sqref="D26"/>
    </sheetView>
  </sheetViews>
  <sheetFormatPr defaultColWidth="9.140625" defaultRowHeight="12.75" x14ac:dyDescent="0.2"/>
  <cols>
    <col min="1" max="1" width="4.42578125" style="126" customWidth="1"/>
    <col min="2" max="2" width="38.5703125" style="120" customWidth="1"/>
    <col min="3" max="3" width="13.85546875" style="120" customWidth="1"/>
    <col min="4" max="4" width="14.140625" style="120" customWidth="1"/>
    <col min="5" max="5" width="15.85546875" style="120" customWidth="1"/>
    <col min="6" max="6" width="15.140625" style="120" customWidth="1"/>
    <col min="7" max="7" width="12.5703125" style="120" customWidth="1"/>
    <col min="8" max="8" width="23.7109375" style="120" customWidth="1"/>
    <col min="9" max="16384" width="9.140625" style="120"/>
  </cols>
  <sheetData>
    <row r="1" spans="1:20" s="114" customFormat="1" ht="15" x14ac:dyDescent="0.2">
      <c r="A1" s="602"/>
      <c r="D1" s="115"/>
      <c r="E1" s="115"/>
      <c r="F1" s="115"/>
      <c r="G1" s="120"/>
      <c r="H1" s="135" t="s">
        <v>61</v>
      </c>
      <c r="I1" s="115"/>
      <c r="J1" s="120"/>
      <c r="L1" s="120"/>
      <c r="M1" s="136"/>
      <c r="N1" s="136"/>
    </row>
    <row r="2" spans="1:20" s="114" customFormat="1" ht="15" x14ac:dyDescent="0.2">
      <c r="A2" s="925" t="s">
        <v>0</v>
      </c>
      <c r="B2" s="925"/>
      <c r="C2" s="925"/>
      <c r="D2" s="925"/>
      <c r="E2" s="925"/>
      <c r="F2" s="925"/>
      <c r="G2" s="925"/>
      <c r="H2" s="925"/>
      <c r="I2" s="122"/>
      <c r="J2" s="122"/>
      <c r="K2" s="122"/>
      <c r="L2" s="122"/>
      <c r="M2" s="122"/>
      <c r="N2" s="122"/>
    </row>
    <row r="3" spans="1:20" s="114" customFormat="1" ht="20.25" x14ac:dyDescent="0.2">
      <c r="A3" s="827" t="s">
        <v>631</v>
      </c>
      <c r="B3" s="827"/>
      <c r="C3" s="827"/>
      <c r="D3" s="827"/>
      <c r="E3" s="827"/>
      <c r="F3" s="827"/>
      <c r="G3" s="827"/>
      <c r="H3" s="827"/>
      <c r="I3" s="137"/>
      <c r="J3" s="137"/>
      <c r="K3" s="137"/>
      <c r="L3" s="137"/>
      <c r="M3" s="137"/>
      <c r="N3" s="137"/>
    </row>
    <row r="4" spans="1:20" ht="16.5" customHeight="1" x14ac:dyDescent="0.2">
      <c r="A4" s="828" t="s">
        <v>661</v>
      </c>
      <c r="B4" s="925"/>
      <c r="C4" s="925"/>
      <c r="D4" s="925"/>
      <c r="E4" s="925"/>
      <c r="F4" s="925"/>
      <c r="G4" s="925"/>
      <c r="H4" s="925"/>
    </row>
    <row r="5" spans="1:20" s="141" customFormat="1" ht="15.75" x14ac:dyDescent="0.2">
      <c r="A5" s="829" t="s">
        <v>829</v>
      </c>
      <c r="B5" s="829"/>
      <c r="C5" s="120"/>
      <c r="D5" s="120"/>
      <c r="E5" s="120"/>
      <c r="F5" s="120"/>
      <c r="G5" s="120"/>
      <c r="H5" s="138" t="s">
        <v>22</v>
      </c>
      <c r="I5" s="120"/>
    </row>
    <row r="6" spans="1:20" s="141" customFormat="1" ht="15.75" x14ac:dyDescent="0.2">
      <c r="A6" s="593"/>
      <c r="B6" s="120"/>
      <c r="C6" s="120"/>
      <c r="D6" s="142"/>
      <c r="E6" s="142"/>
      <c r="G6" s="142" t="s">
        <v>917</v>
      </c>
      <c r="H6" s="142"/>
      <c r="J6" s="143"/>
      <c r="K6" s="143"/>
      <c r="L6" s="143"/>
      <c r="S6" s="144"/>
      <c r="T6" s="145"/>
    </row>
    <row r="7" spans="1:20" s="146" customFormat="1" ht="55.5" customHeight="1" x14ac:dyDescent="0.2">
      <c r="A7" s="603"/>
      <c r="B7" s="603" t="s">
        <v>23</v>
      </c>
      <c r="C7" s="603" t="s">
        <v>662</v>
      </c>
      <c r="D7" s="603" t="s">
        <v>648</v>
      </c>
      <c r="E7" s="603" t="s">
        <v>217</v>
      </c>
      <c r="F7" s="603" t="s">
        <v>218</v>
      </c>
      <c r="G7" s="603" t="s">
        <v>67</v>
      </c>
      <c r="H7" s="603" t="s">
        <v>884</v>
      </c>
      <c r="J7" s="147"/>
      <c r="K7" s="147"/>
      <c r="L7" s="147"/>
    </row>
    <row r="8" spans="1:20" s="146" customFormat="1" ht="14.25" customHeight="1" x14ac:dyDescent="0.2">
      <c r="A8" s="603">
        <v>1</v>
      </c>
      <c r="B8" s="603">
        <v>2</v>
      </c>
      <c r="C8" s="603">
        <v>3</v>
      </c>
      <c r="D8" s="603">
        <v>4</v>
      </c>
      <c r="E8" s="603">
        <v>5</v>
      </c>
      <c r="F8" s="603">
        <v>6</v>
      </c>
      <c r="G8" s="603">
        <v>7</v>
      </c>
      <c r="H8" s="603">
        <v>8</v>
      </c>
    </row>
    <row r="9" spans="1:20" ht="16.5" customHeight="1" x14ac:dyDescent="0.2">
      <c r="A9" s="596" t="s">
        <v>24</v>
      </c>
      <c r="B9" s="660" t="s">
        <v>25</v>
      </c>
      <c r="C9" s="1056"/>
      <c r="D9" s="1056"/>
      <c r="E9" s="1056"/>
      <c r="F9" s="1056"/>
      <c r="G9" s="278"/>
      <c r="H9" s="1056"/>
    </row>
    <row r="10" spans="1:20" ht="20.25" customHeight="1" x14ac:dyDescent="0.2">
      <c r="A10" s="277"/>
      <c r="B10" s="278" t="s">
        <v>883</v>
      </c>
      <c r="C10" s="1056"/>
      <c r="D10" s="1056"/>
      <c r="E10" s="1056"/>
      <c r="F10" s="1056"/>
      <c r="G10" s="278"/>
      <c r="H10" s="1056"/>
    </row>
    <row r="11" spans="1:20" ht="17.25" customHeight="1" x14ac:dyDescent="0.2">
      <c r="A11" s="277"/>
      <c r="B11" s="278" t="s">
        <v>182</v>
      </c>
      <c r="C11" s="1056"/>
      <c r="D11" s="1056"/>
      <c r="E11" s="1056"/>
      <c r="F11" s="1056"/>
      <c r="G11" s="278"/>
      <c r="H11" s="1056"/>
    </row>
    <row r="12" spans="1:20" s="146" customFormat="1" ht="33.75" customHeight="1" x14ac:dyDescent="0.2">
      <c r="A12" s="280"/>
      <c r="B12" s="417" t="s">
        <v>183</v>
      </c>
      <c r="C12" s="1056"/>
      <c r="D12" s="1056"/>
      <c r="E12" s="1056"/>
      <c r="F12" s="1056"/>
      <c r="G12" s="417"/>
      <c r="H12" s="1056"/>
    </row>
    <row r="13" spans="1:20" s="121" customFormat="1" x14ac:dyDescent="0.2">
      <c r="A13" s="603"/>
      <c r="B13" s="603" t="s">
        <v>26</v>
      </c>
      <c r="C13" s="603">
        <v>86.63</v>
      </c>
      <c r="D13" s="603">
        <v>28.48</v>
      </c>
      <c r="E13" s="603">
        <v>53.86</v>
      </c>
      <c r="F13" s="661">
        <v>0</v>
      </c>
      <c r="G13" s="603">
        <v>75.34</v>
      </c>
      <c r="H13" s="661">
        <f>D13+E13+F13-G13</f>
        <v>7</v>
      </c>
    </row>
    <row r="14" spans="1:20" s="146" customFormat="1" ht="35.25" customHeight="1" x14ac:dyDescent="0.2">
      <c r="A14" s="603" t="s">
        <v>27</v>
      </c>
      <c r="B14" s="637" t="s">
        <v>216</v>
      </c>
      <c r="C14" s="1055"/>
      <c r="D14" s="1055"/>
      <c r="E14" s="1055"/>
      <c r="F14" s="1057"/>
      <c r="G14" s="417"/>
      <c r="H14" s="1055"/>
    </row>
    <row r="15" spans="1:20" ht="28.5" customHeight="1" x14ac:dyDescent="0.2">
      <c r="A15" s="277"/>
      <c r="B15" s="417" t="s">
        <v>185</v>
      </c>
      <c r="C15" s="1055"/>
      <c r="D15" s="1055"/>
      <c r="E15" s="1055"/>
      <c r="F15" s="1057"/>
      <c r="G15" s="278"/>
      <c r="H15" s="1055"/>
    </row>
    <row r="16" spans="1:20" ht="19.5" customHeight="1" x14ac:dyDescent="0.2">
      <c r="A16" s="277"/>
      <c r="B16" s="417" t="s">
        <v>28</v>
      </c>
      <c r="C16" s="1055"/>
      <c r="D16" s="1055"/>
      <c r="E16" s="1055"/>
      <c r="F16" s="1057"/>
      <c r="G16" s="278"/>
      <c r="H16" s="1055"/>
    </row>
    <row r="17" spans="1:10" ht="21.75" customHeight="1" x14ac:dyDescent="0.2">
      <c r="A17" s="277"/>
      <c r="B17" s="417" t="s">
        <v>186</v>
      </c>
      <c r="C17" s="1055"/>
      <c r="D17" s="1055"/>
      <c r="E17" s="1055"/>
      <c r="F17" s="1057"/>
      <c r="G17" s="278"/>
      <c r="H17" s="1055"/>
    </row>
    <row r="18" spans="1:10" s="146" customFormat="1" ht="27.75" customHeight="1" x14ac:dyDescent="0.2">
      <c r="A18" s="280"/>
      <c r="B18" s="417" t="s">
        <v>29</v>
      </c>
      <c r="C18" s="1055"/>
      <c r="D18" s="1055"/>
      <c r="E18" s="1055"/>
      <c r="F18" s="1057"/>
      <c r="G18" s="417"/>
      <c r="H18" s="1055"/>
    </row>
    <row r="19" spans="1:10" s="146" customFormat="1" ht="19.5" customHeight="1" x14ac:dyDescent="0.2">
      <c r="A19" s="280"/>
      <c r="B19" s="417" t="s">
        <v>184</v>
      </c>
      <c r="C19" s="1055"/>
      <c r="D19" s="1055"/>
      <c r="E19" s="1055"/>
      <c r="F19" s="1057"/>
      <c r="G19" s="417"/>
      <c r="H19" s="1055"/>
    </row>
    <row r="20" spans="1:10" s="146" customFormat="1" ht="27.75" customHeight="1" x14ac:dyDescent="0.2">
      <c r="A20" s="280"/>
      <c r="B20" s="417" t="s">
        <v>187</v>
      </c>
      <c r="C20" s="1055"/>
      <c r="D20" s="1055"/>
      <c r="E20" s="1055"/>
      <c r="F20" s="1057"/>
      <c r="G20" s="417"/>
      <c r="H20" s="1055"/>
    </row>
    <row r="21" spans="1:10" s="146" customFormat="1" ht="18.75" customHeight="1" x14ac:dyDescent="0.2">
      <c r="A21" s="603"/>
      <c r="B21" s="417" t="s">
        <v>188</v>
      </c>
      <c r="C21" s="1055"/>
      <c r="D21" s="1055"/>
      <c r="E21" s="1055"/>
      <c r="F21" s="1057"/>
      <c r="G21" s="417"/>
      <c r="H21" s="1055"/>
    </row>
    <row r="22" spans="1:10" s="121" customFormat="1" ht="19.5" customHeight="1" x14ac:dyDescent="0.2">
      <c r="A22" s="603"/>
      <c r="B22" s="603" t="s">
        <v>26</v>
      </c>
      <c r="C22" s="603">
        <v>86.63</v>
      </c>
      <c r="D22" s="603">
        <v>28.47</v>
      </c>
      <c r="E22" s="603">
        <v>53.86</v>
      </c>
      <c r="F22" s="661">
        <v>0</v>
      </c>
      <c r="G22" s="603">
        <v>75.34</v>
      </c>
      <c r="H22" s="661">
        <f>D22+E22+F22-G22</f>
        <v>6.9899999999999949</v>
      </c>
    </row>
    <row r="23" spans="1:10" s="115" customFormat="1" x14ac:dyDescent="0.2">
      <c r="A23" s="596"/>
      <c r="B23" s="596" t="s">
        <v>30</v>
      </c>
      <c r="C23" s="603">
        <f>C13+C22</f>
        <v>173.26</v>
      </c>
      <c r="D23" s="603">
        <f t="shared" ref="D23:H23" si="0">D13+D22</f>
        <v>56.95</v>
      </c>
      <c r="E23" s="603">
        <f t="shared" si="0"/>
        <v>107.72</v>
      </c>
      <c r="F23" s="661">
        <f t="shared" si="0"/>
        <v>0</v>
      </c>
      <c r="G23" s="603">
        <v>150.68</v>
      </c>
      <c r="H23" s="603">
        <f t="shared" si="0"/>
        <v>13.989999999999995</v>
      </c>
    </row>
    <row r="24" spans="1:10" s="146" customFormat="1" ht="15.75" customHeight="1" x14ac:dyDescent="0.2">
      <c r="A24" s="659"/>
    </row>
    <row r="25" spans="1:10" s="146" customFormat="1" ht="15.75" customHeight="1" x14ac:dyDescent="0.2">
      <c r="A25" s="659"/>
    </row>
    <row r="26" spans="1:10" ht="13.15" customHeight="1" x14ac:dyDescent="0.2">
      <c r="B26" s="115" t="s">
        <v>9</v>
      </c>
      <c r="C26" s="115"/>
      <c r="D26" s="115"/>
      <c r="E26" s="789" t="s">
        <v>10</v>
      </c>
      <c r="F26" s="789"/>
      <c r="G26" s="789"/>
      <c r="H26" s="789"/>
    </row>
    <row r="27" spans="1:10" ht="13.9" customHeight="1" x14ac:dyDescent="0.2">
      <c r="B27" s="121"/>
      <c r="C27" s="121"/>
      <c r="D27" s="121"/>
      <c r="E27" s="789" t="s">
        <v>797</v>
      </c>
      <c r="F27" s="789"/>
      <c r="G27" s="789"/>
      <c r="H27" s="789"/>
    </row>
    <row r="28" spans="1:10" ht="12.6" customHeight="1" x14ac:dyDescent="0.2">
      <c r="B28" s="121"/>
      <c r="C28" s="121"/>
      <c r="D28" s="121"/>
      <c r="E28" s="789" t="s">
        <v>798</v>
      </c>
      <c r="F28" s="789"/>
      <c r="G28" s="789"/>
      <c r="H28" s="789"/>
    </row>
    <row r="29" spans="1:10" x14ac:dyDescent="0.2">
      <c r="B29" s="115"/>
      <c r="C29" s="115"/>
      <c r="D29" s="115"/>
      <c r="E29" s="830" t="s">
        <v>77</v>
      </c>
      <c r="F29" s="830"/>
      <c r="G29" s="830"/>
      <c r="H29" s="830"/>
      <c r="I29" s="115"/>
      <c r="J29" s="115"/>
    </row>
  </sheetData>
  <mergeCells count="18">
    <mergeCell ref="E26:H26"/>
    <mergeCell ref="E27:H27"/>
    <mergeCell ref="E28:H28"/>
    <mergeCell ref="E29:H29"/>
    <mergeCell ref="D14:D21"/>
    <mergeCell ref="E14:E21"/>
    <mergeCell ref="F14:F21"/>
    <mergeCell ref="C14:C21"/>
    <mergeCell ref="H14:H21"/>
    <mergeCell ref="A2:H2"/>
    <mergeCell ref="A3:H3"/>
    <mergeCell ref="C9:C12"/>
    <mergeCell ref="D9:D12"/>
    <mergeCell ref="F9:F12"/>
    <mergeCell ref="H9:H12"/>
    <mergeCell ref="A4:H4"/>
    <mergeCell ref="E9:E12"/>
    <mergeCell ref="A5:B5"/>
  </mergeCells>
  <phoneticPr fontId="0" type="noConversion"/>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view="pageBreakPreview" topLeftCell="A16" zoomScale="98" zoomScaleSheetLayoutView="98" workbookViewId="0">
      <selection activeCell="B27" sqref="B27"/>
    </sheetView>
  </sheetViews>
  <sheetFormatPr defaultColWidth="9.140625" defaultRowHeight="12.75" x14ac:dyDescent="0.2"/>
  <cols>
    <col min="1" max="1" width="6.28515625" style="120" customWidth="1"/>
    <col min="2" max="2" width="17.85546875" style="120" customWidth="1"/>
    <col min="3" max="4" width="37.5703125" style="120" customWidth="1"/>
    <col min="5" max="5" width="30.28515625" style="120" customWidth="1"/>
    <col min="6" max="16384" width="9.140625" style="120"/>
  </cols>
  <sheetData>
    <row r="1" spans="1:18" s="114" customFormat="1" ht="15" x14ac:dyDescent="0.2">
      <c r="E1" s="135" t="s">
        <v>501</v>
      </c>
      <c r="F1" s="136"/>
    </row>
    <row r="2" spans="1:18" s="114" customFormat="1" ht="15" x14ac:dyDescent="0.2">
      <c r="D2" s="122" t="s">
        <v>0</v>
      </c>
      <c r="E2" s="122"/>
      <c r="F2" s="122"/>
    </row>
    <row r="3" spans="1:18" s="114" customFormat="1" ht="20.25" x14ac:dyDescent="0.2">
      <c r="B3" s="123"/>
      <c r="C3" s="827" t="s">
        <v>631</v>
      </c>
      <c r="D3" s="827"/>
      <c r="E3" s="827"/>
      <c r="F3" s="137"/>
    </row>
    <row r="4" spans="1:18" s="114" customFormat="1" ht="10.5" customHeight="1" x14ac:dyDescent="0.2"/>
    <row r="5" spans="1:18" ht="24" customHeight="1" x14ac:dyDescent="0.2">
      <c r="A5" s="981" t="s">
        <v>663</v>
      </c>
      <c r="B5" s="981"/>
      <c r="C5" s="981"/>
      <c r="D5" s="981"/>
      <c r="E5" s="981"/>
    </row>
    <row r="6" spans="1:18" x14ac:dyDescent="0.2">
      <c r="A6" s="829" t="s">
        <v>832</v>
      </c>
      <c r="B6" s="829"/>
      <c r="C6" s="829"/>
    </row>
    <row r="7" spans="1:18" x14ac:dyDescent="0.2">
      <c r="D7" s="1058" t="s">
        <v>918</v>
      </c>
      <c r="E7" s="1058"/>
      <c r="Q7" s="134"/>
      <c r="R7" s="127"/>
    </row>
    <row r="8" spans="1:18" ht="16.5" customHeight="1" x14ac:dyDescent="0.2">
      <c r="A8" s="918" t="s">
        <v>68</v>
      </c>
      <c r="B8" s="918" t="s">
        <v>1</v>
      </c>
      <c r="C8" s="850" t="s">
        <v>497</v>
      </c>
      <c r="D8" s="851"/>
      <c r="E8" s="852"/>
      <c r="Q8" s="127"/>
      <c r="R8" s="127"/>
    </row>
    <row r="9" spans="1:18" ht="39" customHeight="1" x14ac:dyDescent="0.2">
      <c r="A9" s="918"/>
      <c r="B9" s="918"/>
      <c r="C9" s="603" t="s">
        <v>499</v>
      </c>
      <c r="D9" s="603" t="s">
        <v>500</v>
      </c>
      <c r="E9" s="603" t="s">
        <v>498</v>
      </c>
    </row>
    <row r="10" spans="1:18" s="140" customFormat="1" ht="14.1" customHeight="1" x14ac:dyDescent="0.2">
      <c r="A10" s="432">
        <v>1</v>
      </c>
      <c r="B10" s="638">
        <v>2</v>
      </c>
      <c r="C10" s="432">
        <v>3</v>
      </c>
      <c r="D10" s="638">
        <v>4</v>
      </c>
      <c r="E10" s="432">
        <v>5</v>
      </c>
    </row>
    <row r="11" spans="1:18" s="140" customFormat="1" ht="14.1" customHeight="1" x14ac:dyDescent="0.2">
      <c r="A11" s="277">
        <v>1</v>
      </c>
      <c r="B11" s="278" t="s">
        <v>800</v>
      </c>
      <c r="C11" s="497">
        <v>0</v>
      </c>
      <c r="D11" s="497">
        <v>10</v>
      </c>
      <c r="E11" s="497">
        <v>350</v>
      </c>
    </row>
    <row r="12" spans="1:18" s="140" customFormat="1" ht="14.1" customHeight="1" x14ac:dyDescent="0.2">
      <c r="A12" s="277">
        <v>2</v>
      </c>
      <c r="B12" s="278" t="s">
        <v>801</v>
      </c>
      <c r="C12" s="497">
        <v>1</v>
      </c>
      <c r="D12" s="497">
        <v>12</v>
      </c>
      <c r="E12" s="497">
        <v>568</v>
      </c>
    </row>
    <row r="13" spans="1:18" s="140" customFormat="1" ht="14.1" customHeight="1" x14ac:dyDescent="0.2">
      <c r="A13" s="277">
        <v>3</v>
      </c>
      <c r="B13" s="278" t="s">
        <v>802</v>
      </c>
      <c r="C13" s="497">
        <v>0</v>
      </c>
      <c r="D13" s="497">
        <v>10</v>
      </c>
      <c r="E13" s="497">
        <v>910</v>
      </c>
    </row>
    <row r="14" spans="1:18" s="140" customFormat="1" ht="14.1" customHeight="1" x14ac:dyDescent="0.2">
      <c r="A14" s="277">
        <v>4</v>
      </c>
      <c r="B14" s="278" t="s">
        <v>803</v>
      </c>
      <c r="C14" s="497">
        <v>2</v>
      </c>
      <c r="D14" s="497">
        <v>22</v>
      </c>
      <c r="E14" s="497">
        <v>1132</v>
      </c>
    </row>
    <row r="15" spans="1:18" s="140" customFormat="1" ht="14.1" customHeight="1" x14ac:dyDescent="0.2">
      <c r="A15" s="277">
        <v>5</v>
      </c>
      <c r="B15" s="278" t="s">
        <v>804</v>
      </c>
      <c r="C15" s="561">
        <v>0</v>
      </c>
      <c r="D15" s="497">
        <v>18</v>
      </c>
      <c r="E15" s="497">
        <v>334</v>
      </c>
    </row>
    <row r="16" spans="1:18" s="140" customFormat="1" ht="14.1" customHeight="1" x14ac:dyDescent="0.2">
      <c r="A16" s="277">
        <v>6</v>
      </c>
      <c r="B16" s="278" t="s">
        <v>805</v>
      </c>
      <c r="C16" s="497">
        <v>0</v>
      </c>
      <c r="D16" s="497">
        <v>30</v>
      </c>
      <c r="E16" s="497">
        <v>346</v>
      </c>
    </row>
    <row r="17" spans="1:5" s="140" customFormat="1" ht="14.1" customHeight="1" x14ac:dyDescent="0.2">
      <c r="A17" s="277">
        <v>7</v>
      </c>
      <c r="B17" s="278" t="s">
        <v>806</v>
      </c>
      <c r="C17" s="497">
        <v>0</v>
      </c>
      <c r="D17" s="497">
        <v>5</v>
      </c>
      <c r="E17" s="497">
        <v>411</v>
      </c>
    </row>
    <row r="18" spans="1:5" s="140" customFormat="1" ht="14.1" customHeight="1" x14ac:dyDescent="0.2">
      <c r="A18" s="277">
        <v>8</v>
      </c>
      <c r="B18" s="278" t="s">
        <v>807</v>
      </c>
      <c r="C18" s="497">
        <v>0</v>
      </c>
      <c r="D18" s="286">
        <v>10</v>
      </c>
      <c r="E18" s="497">
        <v>546</v>
      </c>
    </row>
    <row r="19" spans="1:5" s="140" customFormat="1" ht="14.1" customHeight="1" x14ac:dyDescent="0.2">
      <c r="A19" s="277">
        <v>9</v>
      </c>
      <c r="B19" s="278" t="s">
        <v>808</v>
      </c>
      <c r="C19" s="497">
        <v>2</v>
      </c>
      <c r="D19" s="497">
        <v>25</v>
      </c>
      <c r="E19" s="497">
        <v>588</v>
      </c>
    </row>
    <row r="20" spans="1:5" s="140" customFormat="1" ht="14.1" customHeight="1" x14ac:dyDescent="0.2">
      <c r="A20" s="277">
        <v>10</v>
      </c>
      <c r="B20" s="278" t="s">
        <v>809</v>
      </c>
      <c r="C20" s="497">
        <v>1</v>
      </c>
      <c r="D20" s="497">
        <v>2</v>
      </c>
      <c r="E20" s="497">
        <v>273</v>
      </c>
    </row>
    <row r="21" spans="1:5" s="140" customFormat="1" ht="14.1" customHeight="1" x14ac:dyDescent="0.2">
      <c r="A21" s="277">
        <v>11</v>
      </c>
      <c r="B21" s="278" t="s">
        <v>810</v>
      </c>
      <c r="C21" s="662">
        <v>0</v>
      </c>
      <c r="D21" s="662">
        <v>12</v>
      </c>
      <c r="E21" s="662">
        <v>234</v>
      </c>
    </row>
    <row r="22" spans="1:5" ht="14.1" customHeight="1" x14ac:dyDescent="0.2">
      <c r="A22" s="277">
        <v>12</v>
      </c>
      <c r="B22" s="278" t="s">
        <v>811</v>
      </c>
      <c r="C22" s="662">
        <v>0</v>
      </c>
      <c r="D22" s="662">
        <v>24</v>
      </c>
      <c r="E22" s="662">
        <v>252</v>
      </c>
    </row>
    <row r="23" spans="1:5" ht="14.1" customHeight="1" x14ac:dyDescent="0.2">
      <c r="A23" s="277">
        <v>13</v>
      </c>
      <c r="B23" s="278" t="s">
        <v>812</v>
      </c>
      <c r="C23" s="662">
        <v>0</v>
      </c>
      <c r="D23" s="662">
        <v>14</v>
      </c>
      <c r="E23" s="662">
        <v>950</v>
      </c>
    </row>
    <row r="24" spans="1:5" ht="14.1" customHeight="1" x14ac:dyDescent="0.2">
      <c r="A24" s="277">
        <v>14</v>
      </c>
      <c r="B24" s="278" t="s">
        <v>813</v>
      </c>
      <c r="C24" s="662">
        <v>0</v>
      </c>
      <c r="D24" s="662">
        <v>40</v>
      </c>
      <c r="E24" s="662">
        <v>954</v>
      </c>
    </row>
    <row r="25" spans="1:5" ht="14.1" customHeight="1" x14ac:dyDescent="0.2">
      <c r="A25" s="277">
        <v>15</v>
      </c>
      <c r="B25" s="278" t="s">
        <v>814</v>
      </c>
      <c r="C25" s="662">
        <v>1</v>
      </c>
      <c r="D25" s="662">
        <v>14</v>
      </c>
      <c r="E25" s="662">
        <v>1054</v>
      </c>
    </row>
    <row r="26" spans="1:5" ht="14.1" customHeight="1" x14ac:dyDescent="0.2">
      <c r="A26" s="277">
        <v>16</v>
      </c>
      <c r="B26" s="278" t="s">
        <v>815</v>
      </c>
      <c r="C26" s="662">
        <v>0</v>
      </c>
      <c r="D26" s="662">
        <v>13</v>
      </c>
      <c r="E26" s="662">
        <v>574</v>
      </c>
    </row>
    <row r="27" spans="1:5" ht="14.1" customHeight="1" x14ac:dyDescent="0.2">
      <c r="A27" s="277">
        <v>17</v>
      </c>
      <c r="B27" s="278" t="s">
        <v>816</v>
      </c>
      <c r="C27" s="662">
        <v>1</v>
      </c>
      <c r="D27" s="662">
        <v>3</v>
      </c>
      <c r="E27" s="662">
        <v>374</v>
      </c>
    </row>
    <row r="28" spans="1:5" ht="14.1" customHeight="1" x14ac:dyDescent="0.2">
      <c r="A28" s="277">
        <v>18</v>
      </c>
      <c r="B28" s="278" t="s">
        <v>817</v>
      </c>
      <c r="C28" s="662">
        <v>0</v>
      </c>
      <c r="D28" s="662">
        <v>15</v>
      </c>
      <c r="E28" s="662">
        <v>2791</v>
      </c>
    </row>
    <row r="29" spans="1:5" ht="14.1" customHeight="1" x14ac:dyDescent="0.2">
      <c r="A29" s="277">
        <v>19</v>
      </c>
      <c r="B29" s="278" t="s">
        <v>799</v>
      </c>
      <c r="C29" s="662">
        <v>0</v>
      </c>
      <c r="D29" s="662">
        <v>12</v>
      </c>
      <c r="E29" s="662">
        <v>2248</v>
      </c>
    </row>
    <row r="30" spans="1:5" ht="14.1" customHeight="1" x14ac:dyDescent="0.2">
      <c r="A30" s="277">
        <v>20</v>
      </c>
      <c r="B30" s="278" t="s">
        <v>818</v>
      </c>
      <c r="C30" s="662">
        <v>0</v>
      </c>
      <c r="D30" s="662">
        <v>25</v>
      </c>
      <c r="E30" s="662">
        <v>3623</v>
      </c>
    </row>
    <row r="31" spans="1:5" ht="14.1" customHeight="1" x14ac:dyDescent="0.2">
      <c r="A31" s="285">
        <v>21</v>
      </c>
      <c r="B31" s="278" t="s">
        <v>819</v>
      </c>
      <c r="C31" s="662">
        <v>1</v>
      </c>
      <c r="D31" s="662">
        <v>16</v>
      </c>
      <c r="E31" s="662">
        <v>669</v>
      </c>
    </row>
    <row r="32" spans="1:5" ht="14.1" customHeight="1" x14ac:dyDescent="0.2">
      <c r="A32" s="285">
        <v>22</v>
      </c>
      <c r="B32" s="278" t="s">
        <v>820</v>
      </c>
      <c r="C32" s="662">
        <v>0</v>
      </c>
      <c r="D32" s="662">
        <v>30</v>
      </c>
      <c r="E32" s="662">
        <v>738</v>
      </c>
    </row>
    <row r="33" spans="1:6" s="122" customFormat="1" ht="14.1" customHeight="1" x14ac:dyDescent="0.2">
      <c r="A33" s="920" t="s">
        <v>821</v>
      </c>
      <c r="B33" s="920"/>
      <c r="C33" s="605">
        <f>SUM(C11:C32)</f>
        <v>9</v>
      </c>
      <c r="D33" s="605">
        <f t="shared" ref="D33:E33" si="0">SUM(D11:D32)</f>
        <v>362</v>
      </c>
      <c r="E33" s="605">
        <f t="shared" si="0"/>
        <v>19919</v>
      </c>
    </row>
    <row r="34" spans="1:6" ht="25.5" customHeight="1" x14ac:dyDescent="0.2">
      <c r="E34" s="116"/>
    </row>
    <row r="35" spans="1:6" x14ac:dyDescent="0.2">
      <c r="B35" s="789" t="s">
        <v>10</v>
      </c>
      <c r="C35" s="789"/>
      <c r="D35" s="789"/>
      <c r="E35" s="789"/>
    </row>
    <row r="36" spans="1:6" x14ac:dyDescent="0.2">
      <c r="A36" s="115" t="s">
        <v>9</v>
      </c>
      <c r="B36" s="789" t="s">
        <v>797</v>
      </c>
      <c r="C36" s="789"/>
      <c r="D36" s="789"/>
      <c r="E36" s="789"/>
      <c r="F36" s="110"/>
    </row>
    <row r="37" spans="1:6" ht="12.75" customHeight="1" x14ac:dyDescent="0.2">
      <c r="B37" s="789" t="s">
        <v>798</v>
      </c>
      <c r="C37" s="789"/>
      <c r="D37" s="789"/>
      <c r="E37" s="789"/>
    </row>
    <row r="38" spans="1:6" ht="12.75" customHeight="1" x14ac:dyDescent="0.2">
      <c r="B38" s="830" t="s">
        <v>77</v>
      </c>
      <c r="C38" s="830"/>
      <c r="D38" s="830"/>
      <c r="E38" s="830"/>
    </row>
  </sheetData>
  <mergeCells count="12">
    <mergeCell ref="C3:E3"/>
    <mergeCell ref="A5:E5"/>
    <mergeCell ref="C8:E8"/>
    <mergeCell ref="D7:E7"/>
    <mergeCell ref="B8:B9"/>
    <mergeCell ref="A8:A9"/>
    <mergeCell ref="A6:C6"/>
    <mergeCell ref="B35:E35"/>
    <mergeCell ref="B36:E36"/>
    <mergeCell ref="B37:E37"/>
    <mergeCell ref="B38:E38"/>
    <mergeCell ref="A33:B33"/>
  </mergeCells>
  <printOptions horizontalCentered="1"/>
  <pageMargins left="0.39370078740157483" right="0.39370078740157483" top="0.19685039370078741" bottom="0.19685039370078741" header="0.31496062992125984" footer="0.31496062992125984"/>
  <pageSetup paperSize="9" orientation="landscape" r:id="rId1"/>
  <colBreaks count="1" manualBreakCount="1">
    <brk id="5"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view="pageBreakPreview" topLeftCell="A4" zoomScale="90" zoomScaleSheetLayoutView="90" workbookViewId="0">
      <selection activeCell="J18" sqref="J18"/>
    </sheetView>
  </sheetViews>
  <sheetFormatPr defaultRowHeight="12.75" x14ac:dyDescent="0.2"/>
  <sheetData>
    <row r="2" spans="2:8" x14ac:dyDescent="0.2">
      <c r="B2" s="8"/>
    </row>
    <row r="4" spans="2:8" ht="12.75" customHeight="1" x14ac:dyDescent="0.2">
      <c r="B4" s="788"/>
      <c r="C4" s="788"/>
      <c r="D4" s="788"/>
      <c r="E4" s="788"/>
      <c r="F4" s="788"/>
      <c r="G4" s="788"/>
      <c r="H4" s="788"/>
    </row>
    <row r="5" spans="2:8" ht="12.75" customHeight="1" x14ac:dyDescent="0.2">
      <c r="B5" s="788"/>
      <c r="C5" s="788"/>
      <c r="D5" s="788"/>
      <c r="E5" s="788"/>
      <c r="F5" s="788"/>
      <c r="G5" s="788"/>
      <c r="H5" s="788"/>
    </row>
    <row r="6" spans="2:8" ht="12.75" customHeight="1" x14ac:dyDescent="0.2">
      <c r="B6" s="788"/>
      <c r="C6" s="788"/>
      <c r="D6" s="788"/>
      <c r="E6" s="788"/>
      <c r="F6" s="788"/>
      <c r="G6" s="788"/>
      <c r="H6" s="788"/>
    </row>
    <row r="7" spans="2:8" ht="12.75" customHeight="1" x14ac:dyDescent="0.2">
      <c r="B7" s="788"/>
      <c r="C7" s="788"/>
      <c r="D7" s="788"/>
      <c r="E7" s="788"/>
      <c r="F7" s="788"/>
      <c r="G7" s="788"/>
      <c r="H7" s="788"/>
    </row>
    <row r="8" spans="2:8" ht="12.75" customHeight="1" x14ac:dyDescent="0.2">
      <c r="B8" s="788"/>
      <c r="C8" s="788"/>
      <c r="D8" s="788"/>
      <c r="E8" s="788"/>
      <c r="F8" s="788"/>
      <c r="G8" s="788"/>
      <c r="H8" s="788"/>
    </row>
    <row r="9" spans="2:8" ht="12.75" customHeight="1" x14ac:dyDescent="0.2">
      <c r="B9" s="788"/>
      <c r="C9" s="788"/>
      <c r="D9" s="788"/>
      <c r="E9" s="788"/>
      <c r="F9" s="788"/>
      <c r="G9" s="788"/>
      <c r="H9" s="788"/>
    </row>
    <row r="10" spans="2:8" ht="12.75" customHeight="1" x14ac:dyDescent="0.2">
      <c r="B10" s="788"/>
      <c r="C10" s="788"/>
      <c r="D10" s="788"/>
      <c r="E10" s="788"/>
      <c r="F10" s="788"/>
      <c r="G10" s="788"/>
      <c r="H10" s="788"/>
    </row>
    <row r="11" spans="2:8" ht="12.75" customHeight="1" x14ac:dyDescent="0.2">
      <c r="B11" s="788"/>
      <c r="C11" s="788"/>
      <c r="D11" s="788"/>
      <c r="E11" s="788"/>
      <c r="F11" s="788"/>
      <c r="G11" s="788"/>
      <c r="H11" s="788"/>
    </row>
    <row r="12" spans="2:8" ht="12.75" customHeight="1" x14ac:dyDescent="0.2">
      <c r="B12" s="788"/>
      <c r="C12" s="788"/>
      <c r="D12" s="788"/>
      <c r="E12" s="788"/>
      <c r="F12" s="788"/>
      <c r="G12" s="788"/>
      <c r="H12" s="788"/>
    </row>
    <row r="13" spans="2:8" ht="12.75" customHeight="1" x14ac:dyDescent="0.2">
      <c r="B13" s="788"/>
      <c r="C13" s="788"/>
      <c r="D13" s="788"/>
      <c r="E13" s="788"/>
      <c r="F13" s="788"/>
      <c r="G13" s="788"/>
      <c r="H13" s="788"/>
    </row>
  </sheetData>
  <mergeCells count="1">
    <mergeCell ref="B4:H13"/>
  </mergeCells>
  <printOptions horizontalCentered="1" verticalCentered="1"/>
  <pageMargins left="0.39370078740157483" right="0.39370078740157483" top="0.19685039370078741" bottom="0.19685039370078741" header="0.31496062992125984" footer="0.31496062992125984"/>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view="pageBreakPreview" topLeftCell="A16" zoomScale="98" zoomScaleSheetLayoutView="98" workbookViewId="0">
      <selection activeCell="G29" sqref="G29"/>
    </sheetView>
  </sheetViews>
  <sheetFormatPr defaultColWidth="9.140625" defaultRowHeight="12.75" x14ac:dyDescent="0.2"/>
  <cols>
    <col min="1" max="1" width="5.7109375" style="114" customWidth="1"/>
    <col min="2" max="2" width="12.7109375" style="114" customWidth="1"/>
    <col min="3" max="3" width="19.85546875" style="114" customWidth="1"/>
    <col min="4" max="6" width="16.28515625" style="114" customWidth="1"/>
    <col min="7" max="7" width="22.5703125" style="114" customWidth="1"/>
    <col min="8" max="10" width="16.28515625" style="114" customWidth="1"/>
    <col min="11" max="16384" width="9.140625" style="114"/>
  </cols>
  <sheetData>
    <row r="1" spans="1:11" ht="18" x14ac:dyDescent="0.2">
      <c r="I1" s="1061" t="s">
        <v>739</v>
      </c>
      <c r="J1" s="1061"/>
    </row>
    <row r="2" spans="1:11" ht="18" x14ac:dyDescent="0.2">
      <c r="C2" s="1064" t="s">
        <v>0</v>
      </c>
      <c r="D2" s="1064"/>
      <c r="E2" s="1064"/>
      <c r="F2" s="1064"/>
      <c r="G2" s="1064"/>
      <c r="H2" s="1064"/>
      <c r="I2" s="149"/>
      <c r="J2" s="150"/>
      <c r="K2" s="150"/>
    </row>
    <row r="3" spans="1:11" ht="18" customHeight="1" x14ac:dyDescent="0.2">
      <c r="B3" s="1065" t="s">
        <v>631</v>
      </c>
      <c r="C3" s="1065"/>
      <c r="D3" s="1065"/>
      <c r="E3" s="1065"/>
      <c r="F3" s="1065"/>
      <c r="G3" s="1065"/>
      <c r="H3" s="1065"/>
      <c r="I3" s="151"/>
      <c r="J3" s="151"/>
      <c r="K3" s="151"/>
    </row>
    <row r="4" spans="1:11" ht="20.25" customHeight="1" x14ac:dyDescent="0.2">
      <c r="C4" s="1062" t="s">
        <v>664</v>
      </c>
      <c r="D4" s="1062"/>
      <c r="E4" s="1062"/>
      <c r="F4" s="1062"/>
      <c r="G4" s="1062"/>
      <c r="H4" s="1062"/>
      <c r="I4" s="1062"/>
    </row>
    <row r="5" spans="1:11" ht="15.75" customHeight="1" x14ac:dyDescent="0.2">
      <c r="A5" s="1069" t="s">
        <v>833</v>
      </c>
      <c r="B5" s="1069"/>
      <c r="C5" s="1069"/>
      <c r="D5" s="1069"/>
      <c r="E5" s="152"/>
      <c r="F5" s="152"/>
      <c r="G5" s="152"/>
      <c r="H5" s="152"/>
      <c r="I5" s="1063"/>
      <c r="J5" s="1063"/>
    </row>
    <row r="6" spans="1:11" ht="15" customHeight="1" x14ac:dyDescent="0.2">
      <c r="A6" s="1059" t="s">
        <v>68</v>
      </c>
      <c r="B6" s="1059" t="s">
        <v>31</v>
      </c>
      <c r="C6" s="1059" t="s">
        <v>400</v>
      </c>
      <c r="D6" s="1059" t="s">
        <v>380</v>
      </c>
      <c r="E6" s="1066" t="s">
        <v>924</v>
      </c>
      <c r="F6" s="1059" t="s">
        <v>379</v>
      </c>
      <c r="G6" s="1059"/>
      <c r="H6" s="1059"/>
      <c r="I6" s="1059" t="s">
        <v>404</v>
      </c>
      <c r="J6" s="1066" t="s">
        <v>925</v>
      </c>
    </row>
    <row r="7" spans="1:11" ht="12.75" customHeight="1" x14ac:dyDescent="0.2">
      <c r="A7" s="1059"/>
      <c r="B7" s="1059"/>
      <c r="C7" s="1059"/>
      <c r="D7" s="1059"/>
      <c r="E7" s="1067"/>
      <c r="F7" s="1059" t="s">
        <v>401</v>
      </c>
      <c r="G7" s="1066" t="s">
        <v>402</v>
      </c>
      <c r="H7" s="1059" t="s">
        <v>403</v>
      </c>
      <c r="I7" s="1059"/>
      <c r="J7" s="1067"/>
    </row>
    <row r="8" spans="1:11" ht="15.75" customHeight="1" x14ac:dyDescent="0.2">
      <c r="A8" s="1059"/>
      <c r="B8" s="1059"/>
      <c r="C8" s="1059"/>
      <c r="D8" s="1059"/>
      <c r="E8" s="1067"/>
      <c r="F8" s="1059"/>
      <c r="G8" s="1067"/>
      <c r="H8" s="1059"/>
      <c r="I8" s="1059"/>
      <c r="J8" s="1067"/>
    </row>
    <row r="9" spans="1:11" ht="9" customHeight="1" x14ac:dyDescent="0.2">
      <c r="A9" s="1059"/>
      <c r="B9" s="1059"/>
      <c r="C9" s="1059"/>
      <c r="D9" s="1059"/>
      <c r="E9" s="1068"/>
      <c r="F9" s="1059"/>
      <c r="G9" s="1068"/>
      <c r="H9" s="1059"/>
      <c r="I9" s="1059"/>
      <c r="J9" s="1068"/>
    </row>
    <row r="10" spans="1:11" ht="14.1" customHeight="1" x14ac:dyDescent="0.2">
      <c r="A10" s="666">
        <v>1</v>
      </c>
      <c r="B10" s="666">
        <v>2</v>
      </c>
      <c r="C10" s="667">
        <v>3</v>
      </c>
      <c r="D10" s="666">
        <v>4</v>
      </c>
      <c r="E10" s="667">
        <v>5</v>
      </c>
      <c r="F10" s="666">
        <v>6</v>
      </c>
      <c r="G10" s="667">
        <v>7</v>
      </c>
      <c r="H10" s="666">
        <v>8</v>
      </c>
      <c r="I10" s="667">
        <v>9</v>
      </c>
      <c r="J10" s="666">
        <v>10</v>
      </c>
    </row>
    <row r="11" spans="1:11" ht="14.1" customHeight="1" x14ac:dyDescent="0.2">
      <c r="A11" s="277">
        <v>1</v>
      </c>
      <c r="B11" s="278" t="s">
        <v>800</v>
      </c>
      <c r="C11" s="668" t="s">
        <v>874</v>
      </c>
      <c r="D11" s="668" t="s">
        <v>874</v>
      </c>
      <c r="E11" s="668" t="s">
        <v>874</v>
      </c>
      <c r="F11" s="668" t="s">
        <v>874</v>
      </c>
      <c r="G11" s="668" t="s">
        <v>874</v>
      </c>
      <c r="H11" s="668" t="s">
        <v>874</v>
      </c>
      <c r="I11" s="668" t="s">
        <v>874</v>
      </c>
      <c r="J11" s="668" t="s">
        <v>874</v>
      </c>
    </row>
    <row r="12" spans="1:11" ht="14.1" customHeight="1" x14ac:dyDescent="0.2">
      <c r="A12" s="277">
        <v>2</v>
      </c>
      <c r="B12" s="278" t="s">
        <v>801</v>
      </c>
      <c r="C12" s="668" t="s">
        <v>874</v>
      </c>
      <c r="D12" s="668" t="s">
        <v>874</v>
      </c>
      <c r="E12" s="668" t="s">
        <v>874</v>
      </c>
      <c r="F12" s="668" t="s">
        <v>874</v>
      </c>
      <c r="G12" s="668" t="s">
        <v>874</v>
      </c>
      <c r="H12" s="668" t="s">
        <v>874</v>
      </c>
      <c r="I12" s="668" t="s">
        <v>874</v>
      </c>
      <c r="J12" s="668" t="s">
        <v>874</v>
      </c>
    </row>
    <row r="13" spans="1:11" ht="14.1" customHeight="1" x14ac:dyDescent="0.2">
      <c r="A13" s="277">
        <v>3</v>
      </c>
      <c r="B13" s="278" t="s">
        <v>802</v>
      </c>
      <c r="C13" s="669" t="s">
        <v>872</v>
      </c>
      <c r="D13" s="670">
        <v>15</v>
      </c>
      <c r="E13" s="671">
        <v>3.5</v>
      </c>
      <c r="F13" s="670" t="s">
        <v>873</v>
      </c>
      <c r="G13" s="669" t="s">
        <v>931</v>
      </c>
      <c r="H13" s="668" t="s">
        <v>874</v>
      </c>
      <c r="I13" s="668" t="s">
        <v>874</v>
      </c>
      <c r="J13" s="672">
        <v>1.75</v>
      </c>
    </row>
    <row r="14" spans="1:11" ht="14.1" customHeight="1" x14ac:dyDescent="0.2">
      <c r="A14" s="277">
        <v>4</v>
      </c>
      <c r="B14" s="278" t="s">
        <v>803</v>
      </c>
      <c r="C14" s="668" t="s">
        <v>874</v>
      </c>
      <c r="D14" s="668" t="s">
        <v>874</v>
      </c>
      <c r="E14" s="668" t="s">
        <v>874</v>
      </c>
      <c r="F14" s="668" t="s">
        <v>874</v>
      </c>
      <c r="G14" s="668" t="s">
        <v>874</v>
      </c>
      <c r="H14" s="668" t="s">
        <v>874</v>
      </c>
      <c r="I14" s="668" t="s">
        <v>874</v>
      </c>
      <c r="J14" s="668" t="s">
        <v>874</v>
      </c>
    </row>
    <row r="15" spans="1:11" ht="14.1" customHeight="1" x14ac:dyDescent="0.2">
      <c r="A15" s="277">
        <v>5</v>
      </c>
      <c r="B15" s="278" t="s">
        <v>804</v>
      </c>
      <c r="C15" s="668" t="s">
        <v>874</v>
      </c>
      <c r="D15" s="668" t="s">
        <v>874</v>
      </c>
      <c r="E15" s="668" t="s">
        <v>874</v>
      </c>
      <c r="F15" s="668" t="s">
        <v>874</v>
      </c>
      <c r="G15" s="668" t="s">
        <v>874</v>
      </c>
      <c r="H15" s="668" t="s">
        <v>874</v>
      </c>
      <c r="I15" s="668" t="s">
        <v>874</v>
      </c>
      <c r="J15" s="668" t="s">
        <v>874</v>
      </c>
    </row>
    <row r="16" spans="1:11" ht="14.1" customHeight="1" x14ac:dyDescent="0.2">
      <c r="A16" s="277">
        <v>6</v>
      </c>
      <c r="B16" s="278" t="s">
        <v>805</v>
      </c>
      <c r="C16" s="668" t="s">
        <v>874</v>
      </c>
      <c r="D16" s="668" t="s">
        <v>874</v>
      </c>
      <c r="E16" s="668" t="s">
        <v>874</v>
      </c>
      <c r="F16" s="668" t="s">
        <v>874</v>
      </c>
      <c r="G16" s="668" t="s">
        <v>874</v>
      </c>
      <c r="H16" s="668" t="s">
        <v>874</v>
      </c>
      <c r="I16" s="668" t="s">
        <v>874</v>
      </c>
      <c r="J16" s="668" t="s">
        <v>874</v>
      </c>
    </row>
    <row r="17" spans="1:10" ht="14.1" customHeight="1" x14ac:dyDescent="0.2">
      <c r="A17" s="277">
        <v>7</v>
      </c>
      <c r="B17" s="278" t="s">
        <v>806</v>
      </c>
      <c r="C17" s="669" t="s">
        <v>872</v>
      </c>
      <c r="D17" s="670">
        <v>15</v>
      </c>
      <c r="E17" s="671">
        <v>3.5</v>
      </c>
      <c r="F17" s="670" t="s">
        <v>873</v>
      </c>
      <c r="G17" s="669" t="s">
        <v>931</v>
      </c>
      <c r="H17" s="668" t="s">
        <v>874</v>
      </c>
      <c r="I17" s="668" t="s">
        <v>874</v>
      </c>
      <c r="J17" s="668">
        <v>1.75</v>
      </c>
    </row>
    <row r="18" spans="1:10" ht="14.1" customHeight="1" x14ac:dyDescent="0.2">
      <c r="A18" s="277">
        <v>8</v>
      </c>
      <c r="B18" s="278" t="s">
        <v>807</v>
      </c>
      <c r="C18" s="668" t="s">
        <v>874</v>
      </c>
      <c r="D18" s="668" t="s">
        <v>874</v>
      </c>
      <c r="E18" s="668" t="s">
        <v>874</v>
      </c>
      <c r="F18" s="668" t="s">
        <v>874</v>
      </c>
      <c r="G18" s="668" t="s">
        <v>874</v>
      </c>
      <c r="H18" s="668" t="s">
        <v>874</v>
      </c>
      <c r="I18" s="668" t="s">
        <v>874</v>
      </c>
      <c r="J18" s="668" t="s">
        <v>874</v>
      </c>
    </row>
    <row r="19" spans="1:10" ht="14.1" customHeight="1" x14ac:dyDescent="0.2">
      <c r="A19" s="277">
        <v>9</v>
      </c>
      <c r="B19" s="278" t="s">
        <v>808</v>
      </c>
      <c r="C19" s="668" t="s">
        <v>874</v>
      </c>
      <c r="D19" s="668" t="s">
        <v>874</v>
      </c>
      <c r="E19" s="668" t="s">
        <v>874</v>
      </c>
      <c r="F19" s="668" t="s">
        <v>874</v>
      </c>
      <c r="G19" s="668" t="s">
        <v>874</v>
      </c>
      <c r="H19" s="668" t="s">
        <v>874</v>
      </c>
      <c r="I19" s="668" t="s">
        <v>874</v>
      </c>
      <c r="J19" s="668" t="s">
        <v>874</v>
      </c>
    </row>
    <row r="20" spans="1:10" ht="14.1" customHeight="1" x14ac:dyDescent="0.2">
      <c r="A20" s="277">
        <v>10</v>
      </c>
      <c r="B20" s="278" t="s">
        <v>809</v>
      </c>
      <c r="C20" s="668" t="s">
        <v>874</v>
      </c>
      <c r="D20" s="668" t="s">
        <v>874</v>
      </c>
      <c r="E20" s="668" t="s">
        <v>874</v>
      </c>
      <c r="F20" s="668" t="s">
        <v>874</v>
      </c>
      <c r="G20" s="668" t="s">
        <v>874</v>
      </c>
      <c r="H20" s="668" t="s">
        <v>874</v>
      </c>
      <c r="I20" s="668" t="s">
        <v>874</v>
      </c>
      <c r="J20" s="668" t="s">
        <v>874</v>
      </c>
    </row>
    <row r="21" spans="1:10" ht="14.1" customHeight="1" x14ac:dyDescent="0.2">
      <c r="A21" s="277">
        <v>11</v>
      </c>
      <c r="B21" s="278" t="s">
        <v>810</v>
      </c>
      <c r="C21" s="668" t="s">
        <v>874</v>
      </c>
      <c r="D21" s="668" t="s">
        <v>874</v>
      </c>
      <c r="E21" s="668" t="s">
        <v>874</v>
      </c>
      <c r="F21" s="668" t="s">
        <v>874</v>
      </c>
      <c r="G21" s="668" t="s">
        <v>874</v>
      </c>
      <c r="H21" s="668" t="s">
        <v>874</v>
      </c>
      <c r="I21" s="668" t="s">
        <v>874</v>
      </c>
      <c r="J21" s="668" t="s">
        <v>874</v>
      </c>
    </row>
    <row r="22" spans="1:10" ht="14.1" customHeight="1" x14ac:dyDescent="0.2">
      <c r="A22" s="277">
        <v>12</v>
      </c>
      <c r="B22" s="278" t="s">
        <v>811</v>
      </c>
      <c r="C22" s="669" t="s">
        <v>876</v>
      </c>
      <c r="D22" s="673">
        <v>15</v>
      </c>
      <c r="E22" s="674">
        <v>3.5</v>
      </c>
      <c r="F22" s="670" t="s">
        <v>873</v>
      </c>
      <c r="G22" s="669" t="s">
        <v>931</v>
      </c>
      <c r="H22" s="668" t="s">
        <v>874</v>
      </c>
      <c r="I22" s="668" t="s">
        <v>874</v>
      </c>
      <c r="J22" s="668">
        <v>1.75</v>
      </c>
    </row>
    <row r="23" spans="1:10" ht="14.1" customHeight="1" x14ac:dyDescent="0.2">
      <c r="A23" s="277">
        <v>13</v>
      </c>
      <c r="B23" s="278" t="s">
        <v>812</v>
      </c>
      <c r="C23" s="669" t="s">
        <v>876</v>
      </c>
      <c r="D23" s="673">
        <v>15</v>
      </c>
      <c r="E23" s="674">
        <v>3.5</v>
      </c>
      <c r="F23" s="670" t="s">
        <v>873</v>
      </c>
      <c r="G23" s="669" t="s">
        <v>931</v>
      </c>
      <c r="H23" s="668" t="s">
        <v>874</v>
      </c>
      <c r="I23" s="668" t="s">
        <v>874</v>
      </c>
      <c r="J23" s="668">
        <v>1.75</v>
      </c>
    </row>
    <row r="24" spans="1:10" ht="14.1" customHeight="1" x14ac:dyDescent="0.2">
      <c r="A24" s="277">
        <v>14</v>
      </c>
      <c r="B24" s="278" t="s">
        <v>813</v>
      </c>
      <c r="C24" s="668" t="s">
        <v>874</v>
      </c>
      <c r="D24" s="668" t="s">
        <v>874</v>
      </c>
      <c r="E24" s="668" t="s">
        <v>874</v>
      </c>
      <c r="F24" s="668" t="s">
        <v>874</v>
      </c>
      <c r="G24" s="668" t="s">
        <v>874</v>
      </c>
      <c r="H24" s="668" t="s">
        <v>874</v>
      </c>
      <c r="I24" s="668" t="s">
        <v>874</v>
      </c>
      <c r="J24" s="668" t="s">
        <v>874</v>
      </c>
    </row>
    <row r="25" spans="1:10" ht="14.1" customHeight="1" x14ac:dyDescent="0.2">
      <c r="A25" s="277">
        <v>15</v>
      </c>
      <c r="B25" s="278" t="s">
        <v>814</v>
      </c>
      <c r="C25" s="668" t="s">
        <v>874</v>
      </c>
      <c r="D25" s="668" t="s">
        <v>874</v>
      </c>
      <c r="E25" s="668" t="s">
        <v>874</v>
      </c>
      <c r="F25" s="668" t="s">
        <v>874</v>
      </c>
      <c r="G25" s="668" t="s">
        <v>874</v>
      </c>
      <c r="H25" s="668" t="s">
        <v>874</v>
      </c>
      <c r="I25" s="668" t="s">
        <v>874</v>
      </c>
      <c r="J25" s="668" t="s">
        <v>874</v>
      </c>
    </row>
    <row r="26" spans="1:10" ht="14.1" customHeight="1" x14ac:dyDescent="0.2">
      <c r="A26" s="277">
        <v>16</v>
      </c>
      <c r="B26" s="278" t="s">
        <v>815</v>
      </c>
      <c r="C26" s="668" t="s">
        <v>874</v>
      </c>
      <c r="D26" s="668" t="s">
        <v>874</v>
      </c>
      <c r="E26" s="668" t="s">
        <v>874</v>
      </c>
      <c r="F26" s="668" t="s">
        <v>874</v>
      </c>
      <c r="G26" s="668" t="s">
        <v>874</v>
      </c>
      <c r="H26" s="668" t="s">
        <v>874</v>
      </c>
      <c r="I26" s="668" t="s">
        <v>874</v>
      </c>
      <c r="J26" s="668" t="s">
        <v>874</v>
      </c>
    </row>
    <row r="27" spans="1:10" ht="14.1" customHeight="1" x14ac:dyDescent="0.2">
      <c r="A27" s="277">
        <v>17</v>
      </c>
      <c r="B27" s="278" t="s">
        <v>816</v>
      </c>
      <c r="C27" s="668" t="s">
        <v>874</v>
      </c>
      <c r="D27" s="668" t="s">
        <v>874</v>
      </c>
      <c r="E27" s="668" t="s">
        <v>874</v>
      </c>
      <c r="F27" s="668" t="s">
        <v>874</v>
      </c>
      <c r="G27" s="668" t="s">
        <v>874</v>
      </c>
      <c r="H27" s="668" t="s">
        <v>874</v>
      </c>
      <c r="I27" s="668" t="s">
        <v>874</v>
      </c>
      <c r="J27" s="668" t="s">
        <v>874</v>
      </c>
    </row>
    <row r="28" spans="1:10" ht="14.1" customHeight="1" x14ac:dyDescent="0.2">
      <c r="A28" s="277">
        <v>18</v>
      </c>
      <c r="B28" s="278" t="s">
        <v>817</v>
      </c>
      <c r="C28" s="668" t="s">
        <v>874</v>
      </c>
      <c r="D28" s="668" t="s">
        <v>874</v>
      </c>
      <c r="E28" s="668" t="s">
        <v>874</v>
      </c>
      <c r="F28" s="668" t="s">
        <v>874</v>
      </c>
      <c r="G28" s="668" t="s">
        <v>874</v>
      </c>
      <c r="H28" s="668" t="s">
        <v>874</v>
      </c>
      <c r="I28" s="668" t="s">
        <v>874</v>
      </c>
      <c r="J28" s="668" t="s">
        <v>874</v>
      </c>
    </row>
    <row r="29" spans="1:10" ht="14.1" customHeight="1" x14ac:dyDescent="0.2">
      <c r="A29" s="277">
        <v>19</v>
      </c>
      <c r="B29" s="278" t="s">
        <v>799</v>
      </c>
      <c r="C29" s="668" t="s">
        <v>874</v>
      </c>
      <c r="D29" s="668" t="s">
        <v>874</v>
      </c>
      <c r="E29" s="668" t="s">
        <v>874</v>
      </c>
      <c r="F29" s="668" t="s">
        <v>874</v>
      </c>
      <c r="G29" s="668" t="s">
        <v>874</v>
      </c>
      <c r="H29" s="668" t="s">
        <v>874</v>
      </c>
      <c r="I29" s="668" t="s">
        <v>874</v>
      </c>
      <c r="J29" s="668" t="s">
        <v>874</v>
      </c>
    </row>
    <row r="30" spans="1:10" ht="14.1" customHeight="1" x14ac:dyDescent="0.2">
      <c r="A30" s="277">
        <v>20</v>
      </c>
      <c r="B30" s="278" t="s">
        <v>818</v>
      </c>
      <c r="C30" s="668" t="s">
        <v>874</v>
      </c>
      <c r="D30" s="668" t="s">
        <v>874</v>
      </c>
      <c r="E30" s="668" t="s">
        <v>874</v>
      </c>
      <c r="F30" s="668" t="s">
        <v>874</v>
      </c>
      <c r="G30" s="668" t="s">
        <v>874</v>
      </c>
      <c r="H30" s="668" t="s">
        <v>874</v>
      </c>
      <c r="I30" s="668" t="s">
        <v>874</v>
      </c>
      <c r="J30" s="668" t="s">
        <v>874</v>
      </c>
    </row>
    <row r="31" spans="1:10" ht="14.1" customHeight="1" x14ac:dyDescent="0.2">
      <c r="A31" s="285">
        <v>21</v>
      </c>
      <c r="B31" s="278" t="s">
        <v>819</v>
      </c>
      <c r="C31" s="668" t="s">
        <v>874</v>
      </c>
      <c r="D31" s="668" t="s">
        <v>874</v>
      </c>
      <c r="E31" s="668" t="s">
        <v>874</v>
      </c>
      <c r="F31" s="668" t="s">
        <v>874</v>
      </c>
      <c r="G31" s="668" t="s">
        <v>874</v>
      </c>
      <c r="H31" s="668" t="s">
        <v>874</v>
      </c>
      <c r="I31" s="668" t="s">
        <v>874</v>
      </c>
      <c r="J31" s="668" t="s">
        <v>874</v>
      </c>
    </row>
    <row r="32" spans="1:10" ht="14.1" customHeight="1" x14ac:dyDescent="0.2">
      <c r="A32" s="285">
        <v>22</v>
      </c>
      <c r="B32" s="278" t="s">
        <v>820</v>
      </c>
      <c r="C32" s="668" t="s">
        <v>874</v>
      </c>
      <c r="D32" s="668" t="s">
        <v>874</v>
      </c>
      <c r="E32" s="668" t="s">
        <v>874</v>
      </c>
      <c r="F32" s="668" t="s">
        <v>874</v>
      </c>
      <c r="G32" s="668" t="s">
        <v>874</v>
      </c>
      <c r="H32" s="668" t="s">
        <v>874</v>
      </c>
      <c r="I32" s="668" t="s">
        <v>874</v>
      </c>
      <c r="J32" s="668" t="s">
        <v>874</v>
      </c>
    </row>
    <row r="33" spans="1:10" ht="14.1" customHeight="1" x14ac:dyDescent="0.2">
      <c r="A33" s="1060" t="s">
        <v>821</v>
      </c>
      <c r="B33" s="1060"/>
      <c r="C33" s="664">
        <v>4</v>
      </c>
      <c r="D33" s="664">
        <v>60</v>
      </c>
      <c r="E33" s="665">
        <v>14</v>
      </c>
      <c r="F33" s="675" t="s">
        <v>873</v>
      </c>
      <c r="G33" s="676" t="s">
        <v>931</v>
      </c>
      <c r="H33" s="677" t="s">
        <v>874</v>
      </c>
      <c r="I33" s="677" t="s">
        <v>874</v>
      </c>
      <c r="J33" s="665">
        <v>7</v>
      </c>
    </row>
    <row r="35" spans="1:10" x14ac:dyDescent="0.2">
      <c r="A35" s="153"/>
      <c r="B35" s="153"/>
      <c r="C35" s="153"/>
      <c r="D35" s="153"/>
      <c r="E35" s="153"/>
      <c r="H35" s="154"/>
    </row>
    <row r="36" spans="1:10" ht="15" customHeight="1" x14ac:dyDescent="0.2">
      <c r="A36" s="153"/>
      <c r="B36" s="153"/>
      <c r="C36" s="153"/>
      <c r="D36" s="153"/>
      <c r="E36" s="153"/>
      <c r="F36" s="789" t="s">
        <v>10</v>
      </c>
      <c r="G36" s="789"/>
      <c r="H36" s="789"/>
      <c r="I36" s="789"/>
    </row>
    <row r="37" spans="1:10" ht="15" customHeight="1" x14ac:dyDescent="0.2">
      <c r="A37" s="153"/>
      <c r="B37" s="153"/>
      <c r="C37" s="153"/>
      <c r="D37" s="153"/>
      <c r="E37" s="153"/>
      <c r="F37" s="789" t="s">
        <v>797</v>
      </c>
      <c r="G37" s="789"/>
      <c r="H37" s="789"/>
      <c r="I37" s="789"/>
    </row>
    <row r="38" spans="1:10" x14ac:dyDescent="0.2">
      <c r="A38" s="153" t="s">
        <v>9</v>
      </c>
      <c r="C38" s="153"/>
      <c r="D38" s="153"/>
      <c r="E38" s="153"/>
      <c r="F38" s="789" t="s">
        <v>798</v>
      </c>
      <c r="G38" s="789"/>
      <c r="H38" s="789"/>
      <c r="I38" s="789"/>
    </row>
    <row r="39" spans="1:10" x14ac:dyDescent="0.2">
      <c r="F39" s="830" t="s">
        <v>77</v>
      </c>
      <c r="G39" s="830"/>
      <c r="H39" s="830"/>
      <c r="I39" s="830"/>
    </row>
  </sheetData>
  <mergeCells count="22">
    <mergeCell ref="I1:J1"/>
    <mergeCell ref="C4:I4"/>
    <mergeCell ref="D6:D9"/>
    <mergeCell ref="I5:J5"/>
    <mergeCell ref="C2:H2"/>
    <mergeCell ref="B3:H3"/>
    <mergeCell ref="J6:J9"/>
    <mergeCell ref="F7:F9"/>
    <mergeCell ref="G7:G9"/>
    <mergeCell ref="A5:D5"/>
    <mergeCell ref="A6:A9"/>
    <mergeCell ref="H7:H9"/>
    <mergeCell ref="I6:I9"/>
    <mergeCell ref="E6:E9"/>
    <mergeCell ref="B6:B9"/>
    <mergeCell ref="C6:C9"/>
    <mergeCell ref="F6:H6"/>
    <mergeCell ref="F38:I38"/>
    <mergeCell ref="F39:I39"/>
    <mergeCell ref="A33:B33"/>
    <mergeCell ref="F36:I36"/>
    <mergeCell ref="F37:I37"/>
  </mergeCells>
  <printOptions horizontalCentered="1"/>
  <pageMargins left="0.39370078740157483" right="0.39370078740157483" top="0.19685039370078741" bottom="0.19685039370078741" header="0.31496062992125984" footer="0.31496062992125984"/>
  <pageSetup paperSize="9" scale="8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view="pageBreakPreview" zoomScale="98" zoomScaleSheetLayoutView="98" workbookViewId="0">
      <selection activeCell="H13" sqref="H13"/>
    </sheetView>
  </sheetViews>
  <sheetFormatPr defaultColWidth="9.140625" defaultRowHeight="12.75" x14ac:dyDescent="0.2"/>
  <cols>
    <col min="1" max="1" width="6" style="346" customWidth="1"/>
    <col min="2" max="2" width="12.85546875" style="342" customWidth="1"/>
    <col min="3" max="8" width="12.85546875" style="346" customWidth="1"/>
    <col min="9" max="9" width="17.28515625" style="346" customWidth="1"/>
    <col min="10" max="10" width="12.85546875" style="346" customWidth="1"/>
    <col min="11" max="11" width="22.85546875" style="342" customWidth="1"/>
    <col min="12" max="16384" width="9.140625" style="342"/>
  </cols>
  <sheetData>
    <row r="1" spans="1:11" ht="18" x14ac:dyDescent="0.2">
      <c r="A1" s="943" t="s">
        <v>0</v>
      </c>
      <c r="B1" s="943"/>
      <c r="C1" s="943"/>
      <c r="D1" s="943"/>
      <c r="E1" s="943"/>
      <c r="F1" s="943"/>
      <c r="G1" s="943"/>
      <c r="H1" s="943"/>
      <c r="I1" s="943"/>
      <c r="J1" s="337"/>
      <c r="K1" s="341" t="s">
        <v>542</v>
      </c>
    </row>
    <row r="2" spans="1:11" ht="21" x14ac:dyDescent="0.2">
      <c r="A2" s="1070" t="s">
        <v>631</v>
      </c>
      <c r="B2" s="1070"/>
      <c r="C2" s="1070"/>
      <c r="D2" s="1070"/>
      <c r="E2" s="1070"/>
      <c r="F2" s="1070"/>
      <c r="G2" s="1070"/>
      <c r="H2" s="1070"/>
      <c r="I2" s="1070"/>
      <c r="J2" s="1070"/>
      <c r="K2" s="1070"/>
    </row>
    <row r="3" spans="1:11" ht="10.5" customHeight="1" x14ac:dyDescent="0.2">
      <c r="A3" s="344"/>
      <c r="B3" s="343"/>
      <c r="C3" s="344"/>
      <c r="D3" s="344"/>
      <c r="E3" s="344"/>
      <c r="F3" s="344"/>
      <c r="G3" s="344"/>
      <c r="H3" s="344"/>
      <c r="I3" s="344"/>
      <c r="J3" s="344"/>
    </row>
    <row r="4" spans="1:11" ht="18" x14ac:dyDescent="0.2">
      <c r="A4" s="943" t="s">
        <v>541</v>
      </c>
      <c r="B4" s="943"/>
      <c r="C4" s="943"/>
      <c r="D4" s="943"/>
      <c r="E4" s="943"/>
      <c r="F4" s="943"/>
      <c r="G4" s="943"/>
      <c r="H4" s="943"/>
      <c r="I4" s="943"/>
      <c r="J4" s="943"/>
    </row>
    <row r="5" spans="1:11" ht="18.75" customHeight="1" x14ac:dyDescent="0.2">
      <c r="A5" s="1075" t="s">
        <v>828</v>
      </c>
      <c r="B5" s="1075"/>
      <c r="C5" s="1075"/>
      <c r="D5" s="1075"/>
      <c r="E5" s="1075"/>
      <c r="F5" s="345"/>
      <c r="G5" s="345"/>
      <c r="H5" s="345"/>
      <c r="I5" s="345"/>
      <c r="J5" s="1078" t="s">
        <v>899</v>
      </c>
      <c r="K5" s="1078"/>
    </row>
    <row r="6" spans="1:11" ht="25.5" customHeight="1" x14ac:dyDescent="0.2">
      <c r="A6" s="1071" t="s">
        <v>68</v>
      </c>
      <c r="B6" s="1076" t="s">
        <v>886</v>
      </c>
      <c r="C6" s="1071" t="s">
        <v>381</v>
      </c>
      <c r="D6" s="967" t="s">
        <v>382</v>
      </c>
      <c r="E6" s="967"/>
      <c r="F6" s="967"/>
      <c r="G6" s="1072" t="s">
        <v>385</v>
      </c>
      <c r="H6" s="1073"/>
      <c r="I6" s="1073"/>
      <c r="J6" s="1074"/>
      <c r="K6" s="1076" t="s">
        <v>885</v>
      </c>
    </row>
    <row r="7" spans="1:11" ht="63" customHeight="1" x14ac:dyDescent="0.2">
      <c r="A7" s="1071"/>
      <c r="B7" s="1077"/>
      <c r="C7" s="1071"/>
      <c r="D7" s="336" t="s">
        <v>94</v>
      </c>
      <c r="E7" s="336" t="s">
        <v>383</v>
      </c>
      <c r="F7" s="336" t="s">
        <v>384</v>
      </c>
      <c r="G7" s="339" t="s">
        <v>386</v>
      </c>
      <c r="H7" s="339" t="s">
        <v>387</v>
      </c>
      <c r="I7" s="339" t="s">
        <v>388</v>
      </c>
      <c r="J7" s="339" t="s">
        <v>41</v>
      </c>
      <c r="K7" s="1077"/>
    </row>
    <row r="8" spans="1:11" ht="15" x14ac:dyDescent="0.2">
      <c r="A8" s="44" t="s">
        <v>260</v>
      </c>
      <c r="B8" s="44">
        <v>2</v>
      </c>
      <c r="C8" s="44">
        <v>3</v>
      </c>
      <c r="D8" s="44">
        <v>4</v>
      </c>
      <c r="E8" s="44">
        <v>5</v>
      </c>
      <c r="F8" s="44">
        <v>6</v>
      </c>
      <c r="G8" s="44">
        <v>7</v>
      </c>
      <c r="H8" s="44">
        <v>8</v>
      </c>
      <c r="I8" s="44">
        <v>9</v>
      </c>
      <c r="J8" s="44">
        <v>10</v>
      </c>
      <c r="K8" s="44">
        <v>11</v>
      </c>
    </row>
    <row r="9" spans="1:11" ht="15.75" customHeight="1" x14ac:dyDescent="0.2">
      <c r="A9" s="340">
        <v>1</v>
      </c>
      <c r="B9" s="347" t="s">
        <v>892</v>
      </c>
      <c r="C9" s="1082" t="s">
        <v>839</v>
      </c>
      <c r="D9" s="1083"/>
      <c r="E9" s="1083"/>
      <c r="F9" s="1083"/>
      <c r="G9" s="1083"/>
      <c r="H9" s="1083"/>
      <c r="I9" s="1083"/>
      <c r="J9" s="1083"/>
      <c r="K9" s="1084"/>
    </row>
    <row r="10" spans="1:11" ht="15.75" customHeight="1" x14ac:dyDescent="0.2">
      <c r="A10" s="340">
        <v>2</v>
      </c>
      <c r="B10" s="347" t="s">
        <v>893</v>
      </c>
      <c r="C10" s="1085"/>
      <c r="D10" s="1086"/>
      <c r="E10" s="1086"/>
      <c r="F10" s="1086"/>
      <c r="G10" s="1086"/>
      <c r="H10" s="1086"/>
      <c r="I10" s="1086"/>
      <c r="J10" s="1086"/>
      <c r="K10" s="1087"/>
    </row>
    <row r="11" spans="1:11" s="86" customFormat="1" ht="15.75" customHeight="1" x14ac:dyDescent="0.2">
      <c r="A11" s="1079" t="s">
        <v>14</v>
      </c>
      <c r="B11" s="1080"/>
      <c r="C11" s="1088"/>
      <c r="D11" s="1089"/>
      <c r="E11" s="1089"/>
      <c r="F11" s="1089"/>
      <c r="G11" s="1089"/>
      <c r="H11" s="1089"/>
      <c r="I11" s="1089"/>
      <c r="J11" s="1089"/>
      <c r="K11" s="1090"/>
    </row>
    <row r="12" spans="1:11" ht="18.75" customHeight="1" x14ac:dyDescent="0.2"/>
    <row r="13" spans="1:11" ht="18" customHeight="1" x14ac:dyDescent="0.2"/>
    <row r="14" spans="1:11" ht="12.75" customHeight="1" x14ac:dyDescent="0.2">
      <c r="A14" s="47"/>
      <c r="B14" s="57"/>
      <c r="C14" s="47"/>
      <c r="D14" s="47"/>
      <c r="E14" s="47"/>
      <c r="H14" s="891" t="s">
        <v>10</v>
      </c>
      <c r="I14" s="891"/>
      <c r="J14" s="891"/>
      <c r="K14" s="891"/>
    </row>
    <row r="15" spans="1:11" ht="12.75" customHeight="1" x14ac:dyDescent="0.2">
      <c r="A15" s="47"/>
      <c r="B15" s="57"/>
      <c r="C15" s="47"/>
      <c r="D15" s="47"/>
      <c r="E15" s="47"/>
      <c r="H15" s="891" t="s">
        <v>797</v>
      </c>
      <c r="I15" s="891"/>
      <c r="J15" s="891"/>
      <c r="K15" s="891"/>
    </row>
    <row r="16" spans="1:11" ht="12.75" customHeight="1" x14ac:dyDescent="0.2">
      <c r="A16" s="47"/>
      <c r="B16" s="57"/>
      <c r="C16" s="47"/>
      <c r="D16" s="47"/>
      <c r="E16" s="47"/>
      <c r="H16" s="891" t="s">
        <v>798</v>
      </c>
      <c r="I16" s="891"/>
      <c r="J16" s="891"/>
      <c r="K16" s="891"/>
    </row>
    <row r="17" spans="1:11" ht="18.75" customHeight="1" x14ac:dyDescent="0.2">
      <c r="A17" s="1081" t="s">
        <v>9</v>
      </c>
      <c r="B17" s="1081"/>
      <c r="C17" s="1081"/>
      <c r="D17" s="47"/>
      <c r="E17" s="47"/>
      <c r="H17" s="891" t="s">
        <v>77</v>
      </c>
      <c r="I17" s="891"/>
      <c r="J17" s="891"/>
      <c r="K17" s="891"/>
    </row>
  </sheetData>
  <mergeCells count="18">
    <mergeCell ref="A11:B11"/>
    <mergeCell ref="A17:C17"/>
    <mergeCell ref="H16:K16"/>
    <mergeCell ref="H17:K17"/>
    <mergeCell ref="K6:K7"/>
    <mergeCell ref="H14:K14"/>
    <mergeCell ref="H15:K15"/>
    <mergeCell ref="C9:K11"/>
    <mergeCell ref="A1:I1"/>
    <mergeCell ref="A2:K2"/>
    <mergeCell ref="A4:J4"/>
    <mergeCell ref="A6:A7"/>
    <mergeCell ref="C6:C7"/>
    <mergeCell ref="D6:F6"/>
    <mergeCell ref="G6:J6"/>
    <mergeCell ref="A5:E5"/>
    <mergeCell ref="B6:B7"/>
    <mergeCell ref="J5:K5"/>
  </mergeCells>
  <printOptions horizontalCentered="1"/>
  <pageMargins left="0.39370078740157483" right="0.39370078740157483" top="0.19685039370078741" bottom="0.19685039370078741" header="0.31496062992125984" footer="0.31496062992125984"/>
  <pageSetup paperSize="9" scale="9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view="pageBreakPreview" topLeftCell="A10" zoomScale="98" zoomScaleSheetLayoutView="98" workbookViewId="0">
      <selection activeCell="H23" sqref="H23"/>
    </sheetView>
  </sheetViews>
  <sheetFormatPr defaultColWidth="9.140625" defaultRowHeight="12.75" x14ac:dyDescent="0.2"/>
  <cols>
    <col min="1" max="1" width="5.28515625" style="46" customWidth="1"/>
    <col min="2" max="2" width="6.7109375" style="46" customWidth="1"/>
    <col min="3" max="3" width="36.5703125" style="46" customWidth="1"/>
    <col min="4" max="4" width="16.5703125" style="46" customWidth="1"/>
    <col min="5" max="5" width="16.140625" style="46" customWidth="1"/>
    <col min="6" max="9" width="20.140625" style="46" customWidth="1"/>
    <col min="10" max="16384" width="9.140625" style="46"/>
  </cols>
  <sheetData>
    <row r="1" spans="1:9" x14ac:dyDescent="0.2">
      <c r="A1" s="46" t="s">
        <v>8</v>
      </c>
      <c r="I1" s="58" t="s">
        <v>544</v>
      </c>
    </row>
    <row r="2" spans="1:9" s="48" customFormat="1" ht="15.75" x14ac:dyDescent="0.25">
      <c r="A2" s="995" t="s">
        <v>0</v>
      </c>
      <c r="B2" s="995"/>
      <c r="C2" s="995"/>
      <c r="D2" s="995"/>
      <c r="E2" s="995"/>
      <c r="F2" s="995"/>
      <c r="G2" s="995"/>
      <c r="H2" s="995"/>
      <c r="I2" s="995"/>
    </row>
    <row r="3" spans="1:9" s="48" customFormat="1" ht="20.25" customHeight="1" x14ac:dyDescent="0.3">
      <c r="A3" s="996" t="s">
        <v>631</v>
      </c>
      <c r="B3" s="996"/>
      <c r="C3" s="996"/>
      <c r="D3" s="996"/>
      <c r="E3" s="996"/>
      <c r="F3" s="996"/>
      <c r="G3" s="996"/>
      <c r="H3" s="996"/>
      <c r="I3" s="996"/>
    </row>
    <row r="4" spans="1:9" s="48" customFormat="1" ht="15.75" x14ac:dyDescent="0.25">
      <c r="A4" s="1004" t="s">
        <v>543</v>
      </c>
      <c r="B4" s="1004"/>
      <c r="C4" s="1004"/>
      <c r="D4" s="1004"/>
      <c r="E4" s="1004"/>
      <c r="F4" s="1004"/>
      <c r="G4" s="1004"/>
      <c r="H4" s="1004"/>
      <c r="I4" s="1100"/>
    </row>
    <row r="5" spans="1:9" x14ac:dyDescent="0.2">
      <c r="A5" s="1101" t="s">
        <v>829</v>
      </c>
      <c r="B5" s="1101"/>
      <c r="C5" s="1101"/>
      <c r="D5" s="50"/>
      <c r="E5" s="50"/>
      <c r="F5" s="50"/>
      <c r="G5" s="50"/>
      <c r="H5" s="50"/>
    </row>
    <row r="7" spans="1:9" s="51" customFormat="1" ht="23.25" customHeight="1" x14ac:dyDescent="0.2">
      <c r="A7" s="52"/>
      <c r="B7" s="1091" t="s">
        <v>855</v>
      </c>
      <c r="C7" s="1093" t="s">
        <v>282</v>
      </c>
      <c r="D7" s="1094" t="s">
        <v>283</v>
      </c>
      <c r="E7" s="1095"/>
      <c r="F7" s="1095"/>
      <c r="G7" s="1095"/>
      <c r="H7" s="1096"/>
      <c r="I7" s="1093" t="s">
        <v>72</v>
      </c>
    </row>
    <row r="8" spans="1:9" s="51" customFormat="1" ht="15" x14ac:dyDescent="0.25">
      <c r="A8" s="53"/>
      <c r="B8" s="1092"/>
      <c r="C8" s="1092"/>
      <c r="D8" s="310" t="s">
        <v>284</v>
      </c>
      <c r="E8" s="310" t="s">
        <v>854</v>
      </c>
      <c r="F8" s="59" t="s">
        <v>285</v>
      </c>
      <c r="G8" s="420" t="s">
        <v>953</v>
      </c>
      <c r="H8" s="59" t="s">
        <v>14</v>
      </c>
      <c r="I8" s="1092"/>
    </row>
    <row r="9" spans="1:9" s="51" customFormat="1" ht="15" x14ac:dyDescent="0.25">
      <c r="A9" s="53"/>
      <c r="B9" s="60" t="s">
        <v>260</v>
      </c>
      <c r="C9" s="60" t="s">
        <v>261</v>
      </c>
      <c r="D9" s="60" t="s">
        <v>262</v>
      </c>
      <c r="E9" s="60" t="s">
        <v>263</v>
      </c>
      <c r="F9" s="60" t="s">
        <v>264</v>
      </c>
      <c r="G9" s="60" t="s">
        <v>265</v>
      </c>
      <c r="H9" s="60" t="s">
        <v>266</v>
      </c>
      <c r="I9" s="60" t="s">
        <v>267</v>
      </c>
    </row>
    <row r="10" spans="1:9" s="61" customFormat="1" ht="18.75" customHeight="1" x14ac:dyDescent="0.2">
      <c r="B10" s="311" t="s">
        <v>24</v>
      </c>
      <c r="C10" s="1097" t="s">
        <v>289</v>
      </c>
      <c r="D10" s="1098"/>
      <c r="E10" s="1098"/>
      <c r="F10" s="1098"/>
      <c r="G10" s="1098"/>
      <c r="H10" s="1098"/>
      <c r="I10" s="1099"/>
    </row>
    <row r="11" spans="1:9" s="64" customFormat="1" x14ac:dyDescent="0.2">
      <c r="B11" s="63"/>
      <c r="C11" s="63" t="s">
        <v>850</v>
      </c>
      <c r="D11" s="264">
        <v>1</v>
      </c>
      <c r="E11" s="264">
        <v>2</v>
      </c>
      <c r="F11" s="264">
        <v>0</v>
      </c>
      <c r="G11" s="264">
        <v>0</v>
      </c>
      <c r="H11" s="264">
        <f>SUM(D11:G11)</f>
        <v>3</v>
      </c>
      <c r="I11" s="264"/>
    </row>
    <row r="12" spans="1:9" ht="14.25" x14ac:dyDescent="0.2">
      <c r="A12" s="55"/>
      <c r="B12" s="38"/>
      <c r="C12" s="65" t="s">
        <v>851</v>
      </c>
      <c r="D12" s="308">
        <v>0</v>
      </c>
      <c r="E12" s="308">
        <v>2</v>
      </c>
      <c r="F12" s="308">
        <v>0</v>
      </c>
      <c r="G12" s="308">
        <v>0</v>
      </c>
      <c r="H12" s="264">
        <f t="shared" ref="H12:H19" si="0">SUM(D12:G12)</f>
        <v>2</v>
      </c>
      <c r="I12" s="308"/>
    </row>
    <row r="13" spans="1:9" x14ac:dyDescent="0.2">
      <c r="B13" s="54"/>
      <c r="C13" s="65" t="s">
        <v>852</v>
      </c>
      <c r="D13" s="308">
        <v>1</v>
      </c>
      <c r="E13" s="308">
        <v>2</v>
      </c>
      <c r="F13" s="308">
        <v>22</v>
      </c>
      <c r="G13" s="308">
        <v>0</v>
      </c>
      <c r="H13" s="264">
        <f t="shared" si="0"/>
        <v>25</v>
      </c>
      <c r="I13" s="308"/>
    </row>
    <row r="14" spans="1:9" s="36" customFormat="1" x14ac:dyDescent="0.2">
      <c r="B14" s="38"/>
      <c r="C14" s="65" t="s">
        <v>877</v>
      </c>
      <c r="D14" s="308">
        <v>1</v>
      </c>
      <c r="E14" s="308">
        <v>2</v>
      </c>
      <c r="F14" s="308">
        <v>22</v>
      </c>
      <c r="G14" s="308">
        <v>0</v>
      </c>
      <c r="H14" s="264">
        <f t="shared" si="0"/>
        <v>25</v>
      </c>
      <c r="I14" s="308"/>
    </row>
    <row r="15" spans="1:9" s="36" customFormat="1" x14ac:dyDescent="0.2">
      <c r="B15" s="38"/>
      <c r="C15" s="65" t="s">
        <v>878</v>
      </c>
      <c r="D15" s="308">
        <v>0</v>
      </c>
      <c r="E15" s="308">
        <v>2</v>
      </c>
      <c r="F15" s="308">
        <v>22</v>
      </c>
      <c r="G15" s="308">
        <v>0</v>
      </c>
      <c r="H15" s="264">
        <f t="shared" si="0"/>
        <v>24</v>
      </c>
      <c r="I15" s="308"/>
    </row>
    <row r="16" spans="1:9" s="36" customFormat="1" x14ac:dyDescent="0.2">
      <c r="B16" s="38"/>
      <c r="C16" s="65" t="s">
        <v>879</v>
      </c>
      <c r="D16" s="308">
        <v>1</v>
      </c>
      <c r="E16" s="308">
        <v>2</v>
      </c>
      <c r="F16" s="308">
        <v>22</v>
      </c>
      <c r="G16" s="308">
        <v>201</v>
      </c>
      <c r="H16" s="264">
        <f t="shared" si="0"/>
        <v>226</v>
      </c>
      <c r="I16" s="308"/>
    </row>
    <row r="17" spans="1:9" s="36" customFormat="1" x14ac:dyDescent="0.2">
      <c r="B17" s="38"/>
      <c r="C17" s="307" t="s">
        <v>14</v>
      </c>
      <c r="D17" s="307">
        <f>SUM(D11:D16)</f>
        <v>4</v>
      </c>
      <c r="E17" s="307">
        <f t="shared" ref="E17:H17" si="1">SUM(E11:E16)</f>
        <v>12</v>
      </c>
      <c r="F17" s="307">
        <f t="shared" si="1"/>
        <v>88</v>
      </c>
      <c r="G17" s="307">
        <f t="shared" si="1"/>
        <v>201</v>
      </c>
      <c r="H17" s="307">
        <f t="shared" si="1"/>
        <v>305</v>
      </c>
      <c r="I17" s="308"/>
    </row>
    <row r="18" spans="1:9" s="36" customFormat="1" ht="21.75" customHeight="1" x14ac:dyDescent="0.2">
      <c r="B18" s="311" t="s">
        <v>27</v>
      </c>
      <c r="C18" s="1097" t="s">
        <v>455</v>
      </c>
      <c r="D18" s="1098"/>
      <c r="E18" s="1098"/>
      <c r="F18" s="1098"/>
      <c r="G18" s="1098"/>
      <c r="H18" s="1098"/>
      <c r="I18" s="1099"/>
    </row>
    <row r="19" spans="1:9" s="36" customFormat="1" x14ac:dyDescent="0.2">
      <c r="A19" s="57" t="s">
        <v>281</v>
      </c>
      <c r="B19" s="56"/>
      <c r="C19" s="63" t="s">
        <v>853</v>
      </c>
      <c r="D19" s="309">
        <v>0</v>
      </c>
      <c r="E19" s="309">
        <v>0</v>
      </c>
      <c r="F19" s="309">
        <v>22</v>
      </c>
      <c r="G19" s="309">
        <v>201</v>
      </c>
      <c r="H19" s="264">
        <f t="shared" si="0"/>
        <v>223</v>
      </c>
      <c r="I19" s="308"/>
    </row>
    <row r="20" spans="1:9" x14ac:dyDescent="0.2">
      <c r="B20" s="38"/>
      <c r="C20" s="65">
        <v>2</v>
      </c>
      <c r="D20" s="308"/>
      <c r="E20" s="308"/>
      <c r="F20" s="308"/>
      <c r="G20" s="308"/>
      <c r="H20" s="308"/>
      <c r="I20" s="308"/>
    </row>
    <row r="21" spans="1:9" x14ac:dyDescent="0.2">
      <c r="B21" s="38"/>
      <c r="C21" s="307" t="s">
        <v>14</v>
      </c>
      <c r="D21" s="308">
        <f>SUM(D19:D20)</f>
        <v>0</v>
      </c>
      <c r="E21" s="308">
        <f t="shared" ref="E21:H21" si="2">SUM(E19:E20)</f>
        <v>0</v>
      </c>
      <c r="F21" s="308">
        <f t="shared" si="2"/>
        <v>22</v>
      </c>
      <c r="G21" s="308">
        <f t="shared" si="2"/>
        <v>201</v>
      </c>
      <c r="H21" s="308">
        <f t="shared" si="2"/>
        <v>223</v>
      </c>
      <c r="I21" s="308"/>
    </row>
    <row r="22" spans="1:9" ht="12.75" customHeight="1" x14ac:dyDescent="0.2">
      <c r="D22" s="101"/>
      <c r="E22" s="101"/>
      <c r="F22" s="101"/>
      <c r="G22" s="101"/>
      <c r="H22" s="101"/>
    </row>
    <row r="23" spans="1:9" ht="12.75" customHeight="1" x14ac:dyDescent="0.2">
      <c r="D23" s="57"/>
      <c r="E23" s="57"/>
      <c r="F23" s="57"/>
      <c r="G23" s="57"/>
      <c r="H23" s="57"/>
    </row>
    <row r="24" spans="1:9" ht="12.75" customHeight="1" x14ac:dyDescent="0.2">
      <c r="D24" s="57"/>
      <c r="E24" s="57"/>
      <c r="F24" s="57"/>
      <c r="G24" s="57"/>
      <c r="H24" s="57"/>
    </row>
    <row r="25" spans="1:9" x14ac:dyDescent="0.2">
      <c r="B25" s="46" t="s">
        <v>9</v>
      </c>
      <c r="F25" s="891" t="s">
        <v>10</v>
      </c>
      <c r="G25" s="891"/>
      <c r="H25" s="891"/>
      <c r="I25" s="891"/>
    </row>
    <row r="26" spans="1:9" x14ac:dyDescent="0.2">
      <c r="F26" s="891" t="s">
        <v>797</v>
      </c>
      <c r="G26" s="891"/>
      <c r="H26" s="891"/>
      <c r="I26" s="891"/>
    </row>
    <row r="27" spans="1:9" x14ac:dyDescent="0.2">
      <c r="F27" s="891" t="s">
        <v>798</v>
      </c>
      <c r="G27" s="891"/>
      <c r="H27" s="891"/>
      <c r="I27" s="891"/>
    </row>
    <row r="28" spans="1:9" x14ac:dyDescent="0.2">
      <c r="F28" s="892" t="s">
        <v>77</v>
      </c>
      <c r="G28" s="892"/>
      <c r="H28" s="892"/>
      <c r="I28" s="892"/>
    </row>
  </sheetData>
  <mergeCells count="14">
    <mergeCell ref="A2:I2"/>
    <mergeCell ref="A3:I3"/>
    <mergeCell ref="A4:I4"/>
    <mergeCell ref="F25:I25"/>
    <mergeCell ref="A5:C5"/>
    <mergeCell ref="F26:I26"/>
    <mergeCell ref="F27:I27"/>
    <mergeCell ref="F28:I28"/>
    <mergeCell ref="B7:B8"/>
    <mergeCell ref="C7:C8"/>
    <mergeCell ref="D7:H7"/>
    <mergeCell ref="I7:I8"/>
    <mergeCell ref="C10:I10"/>
    <mergeCell ref="C18:I18"/>
  </mergeCells>
  <printOptions horizontalCentered="1"/>
  <pageMargins left="0.39370078740157483" right="0.39370078740157483" top="0.19685039370078741" bottom="0.19685039370078741" header="0.31496062992125984" footer="0.31496062992125984"/>
  <pageSetup paperSize="9" scale="87"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topLeftCell="A16" zoomScaleSheetLayoutView="100" workbookViewId="0">
      <selection activeCell="D32" sqref="D32:G32"/>
    </sheetView>
  </sheetViews>
  <sheetFormatPr defaultRowHeight="12.75" x14ac:dyDescent="0.2"/>
  <cols>
    <col min="1" max="1" width="5.5703125" customWidth="1"/>
    <col min="2" max="2" width="15.5703125" customWidth="1"/>
    <col min="3" max="3" width="13.28515625" style="244" customWidth="1"/>
    <col min="4" max="6" width="23.28515625" style="244" customWidth="1"/>
    <col min="7" max="7" width="26.5703125" style="244" customWidth="1"/>
  </cols>
  <sheetData>
    <row r="1" spans="1:7" ht="18" x14ac:dyDescent="0.35">
      <c r="A1" s="886" t="s">
        <v>0</v>
      </c>
      <c r="B1" s="886"/>
      <c r="C1" s="886"/>
      <c r="D1" s="886"/>
      <c r="E1" s="886"/>
      <c r="F1" s="886"/>
      <c r="G1" s="41" t="s">
        <v>685</v>
      </c>
    </row>
    <row r="2" spans="1:7" ht="21" x14ac:dyDescent="0.35">
      <c r="A2" s="887" t="s">
        <v>631</v>
      </c>
      <c r="B2" s="887"/>
      <c r="C2" s="887"/>
      <c r="D2" s="887"/>
      <c r="E2" s="887"/>
      <c r="F2" s="887"/>
      <c r="G2" s="887"/>
    </row>
    <row r="3" spans="1:7" ht="18" customHeight="1" x14ac:dyDescent="0.35">
      <c r="A3" s="888" t="s">
        <v>686</v>
      </c>
      <c r="B3" s="888"/>
      <c r="C3" s="888"/>
      <c r="D3" s="888"/>
      <c r="E3" s="888"/>
      <c r="F3" s="888"/>
      <c r="G3" s="888"/>
    </row>
    <row r="4" spans="1:7" ht="15" x14ac:dyDescent="0.3">
      <c r="A4" s="890" t="s">
        <v>828</v>
      </c>
      <c r="B4" s="890"/>
      <c r="C4" s="890"/>
      <c r="F4" s="889" t="s">
        <v>899</v>
      </c>
      <c r="G4" s="889"/>
    </row>
    <row r="5" spans="1:7" s="338" customFormat="1" ht="48" customHeight="1" x14ac:dyDescent="0.2">
      <c r="A5" s="615" t="s">
        <v>68</v>
      </c>
      <c r="B5" s="615" t="s">
        <v>1</v>
      </c>
      <c r="C5" s="622" t="s">
        <v>687</v>
      </c>
      <c r="D5" s="622" t="s">
        <v>688</v>
      </c>
      <c r="E5" s="622" t="s">
        <v>689</v>
      </c>
      <c r="F5" s="622" t="s">
        <v>690</v>
      </c>
      <c r="G5" s="622" t="s">
        <v>691</v>
      </c>
    </row>
    <row r="6" spans="1:7" s="41" customFormat="1" ht="14.1" customHeight="1" x14ac:dyDescent="0.25">
      <c r="A6" s="678" t="s">
        <v>260</v>
      </c>
      <c r="B6" s="678" t="s">
        <v>261</v>
      </c>
      <c r="C6" s="678" t="s">
        <v>262</v>
      </c>
      <c r="D6" s="678" t="s">
        <v>263</v>
      </c>
      <c r="E6" s="678" t="s">
        <v>264</v>
      </c>
      <c r="F6" s="678" t="s">
        <v>265</v>
      </c>
      <c r="G6" s="678" t="s">
        <v>266</v>
      </c>
    </row>
    <row r="7" spans="1:7" s="41" customFormat="1" ht="14.1" customHeight="1" x14ac:dyDescent="0.25">
      <c r="A7" s="211">
        <v>1</v>
      </c>
      <c r="B7" s="11" t="s">
        <v>800</v>
      </c>
      <c r="C7" s="680">
        <v>1498</v>
      </c>
      <c r="D7" s="680">
        <v>80</v>
      </c>
      <c r="E7" s="680">
        <v>5</v>
      </c>
      <c r="F7" s="680">
        <v>0</v>
      </c>
      <c r="G7" s="680">
        <v>80</v>
      </c>
    </row>
    <row r="8" spans="1:7" s="41" customFormat="1" ht="14.1" customHeight="1" x14ac:dyDescent="0.25">
      <c r="A8" s="211">
        <v>2</v>
      </c>
      <c r="B8" s="11" t="s">
        <v>801</v>
      </c>
      <c r="C8" s="680">
        <v>480</v>
      </c>
      <c r="D8" s="680">
        <v>100</v>
      </c>
      <c r="E8" s="680">
        <v>0</v>
      </c>
      <c r="F8" s="680">
        <v>0</v>
      </c>
      <c r="G8" s="680">
        <v>50</v>
      </c>
    </row>
    <row r="9" spans="1:7" s="41" customFormat="1" ht="14.1" customHeight="1" x14ac:dyDescent="0.25">
      <c r="A9" s="211">
        <v>3</v>
      </c>
      <c r="B9" s="11" t="s">
        <v>802</v>
      </c>
      <c r="C9" s="680">
        <v>1406</v>
      </c>
      <c r="D9" s="680">
        <v>190</v>
      </c>
      <c r="E9" s="680">
        <v>1</v>
      </c>
      <c r="F9" s="680">
        <v>0</v>
      </c>
      <c r="G9" s="680">
        <v>114</v>
      </c>
    </row>
    <row r="10" spans="1:7" s="41" customFormat="1" ht="14.1" customHeight="1" x14ac:dyDescent="0.25">
      <c r="A10" s="211">
        <v>4</v>
      </c>
      <c r="B10" s="11" t="s">
        <v>803</v>
      </c>
      <c r="C10" s="680">
        <v>1488</v>
      </c>
      <c r="D10" s="680">
        <v>1488</v>
      </c>
      <c r="E10" s="680">
        <v>45</v>
      </c>
      <c r="F10" s="680">
        <v>0</v>
      </c>
      <c r="G10" s="680">
        <v>1443</v>
      </c>
    </row>
    <row r="11" spans="1:7" s="41" customFormat="1" ht="14.1" customHeight="1" x14ac:dyDescent="0.25">
      <c r="A11" s="211">
        <v>5</v>
      </c>
      <c r="B11" s="11" t="s">
        <v>804</v>
      </c>
      <c r="C11" s="680">
        <v>1116</v>
      </c>
      <c r="D11" s="680">
        <v>20</v>
      </c>
      <c r="E11" s="680">
        <v>2</v>
      </c>
      <c r="F11" s="680">
        <v>5</v>
      </c>
      <c r="G11" s="680">
        <v>13</v>
      </c>
    </row>
    <row r="12" spans="1:7" s="41" customFormat="1" ht="14.1" customHeight="1" x14ac:dyDescent="0.25">
      <c r="A12" s="211">
        <v>6</v>
      </c>
      <c r="B12" s="11" t="s">
        <v>805</v>
      </c>
      <c r="C12" s="680">
        <v>1243</v>
      </c>
      <c r="D12" s="680">
        <v>1200</v>
      </c>
      <c r="E12" s="680">
        <v>50</v>
      </c>
      <c r="F12" s="680">
        <v>0</v>
      </c>
      <c r="G12" s="680">
        <v>1150</v>
      </c>
    </row>
    <row r="13" spans="1:7" s="41" customFormat="1" ht="14.1" customHeight="1" x14ac:dyDescent="0.25">
      <c r="A13" s="211">
        <v>7</v>
      </c>
      <c r="B13" s="11" t="s">
        <v>806</v>
      </c>
      <c r="C13" s="680">
        <v>829</v>
      </c>
      <c r="D13" s="680">
        <v>50</v>
      </c>
      <c r="E13" s="680">
        <v>0</v>
      </c>
      <c r="F13" s="680">
        <v>0</v>
      </c>
      <c r="G13" s="680">
        <v>30</v>
      </c>
    </row>
    <row r="14" spans="1:7" s="41" customFormat="1" ht="14.1" customHeight="1" x14ac:dyDescent="0.25">
      <c r="A14" s="211">
        <v>8</v>
      </c>
      <c r="B14" s="11" t="s">
        <v>807</v>
      </c>
      <c r="C14" s="680">
        <v>784</v>
      </c>
      <c r="D14" s="680">
        <v>548</v>
      </c>
      <c r="E14" s="680">
        <v>3</v>
      </c>
      <c r="F14" s="680">
        <v>0</v>
      </c>
      <c r="G14" s="680">
        <v>200</v>
      </c>
    </row>
    <row r="15" spans="1:7" s="41" customFormat="1" ht="14.1" customHeight="1" x14ac:dyDescent="0.25">
      <c r="A15" s="211">
        <v>9</v>
      </c>
      <c r="B15" s="11" t="s">
        <v>808</v>
      </c>
      <c r="C15" s="680">
        <v>1690</v>
      </c>
      <c r="D15" s="680">
        <v>754</v>
      </c>
      <c r="E15" s="680">
        <v>10</v>
      </c>
      <c r="F15" s="680">
        <v>15</v>
      </c>
      <c r="G15" s="680">
        <v>754</v>
      </c>
    </row>
    <row r="16" spans="1:7" s="41" customFormat="1" ht="14.1" customHeight="1" x14ac:dyDescent="0.25">
      <c r="A16" s="211">
        <v>10</v>
      </c>
      <c r="B16" s="11" t="s">
        <v>809</v>
      </c>
      <c r="C16" s="680">
        <v>1472</v>
      </c>
      <c r="D16" s="680">
        <v>100</v>
      </c>
      <c r="E16" s="680">
        <v>11</v>
      </c>
      <c r="F16" s="680">
        <v>3</v>
      </c>
      <c r="G16" s="680">
        <v>30</v>
      </c>
    </row>
    <row r="17" spans="1:7" s="41" customFormat="1" ht="14.1" customHeight="1" x14ac:dyDescent="0.25">
      <c r="A17" s="211">
        <v>11</v>
      </c>
      <c r="B17" s="11" t="s">
        <v>810</v>
      </c>
      <c r="C17" s="680">
        <v>489</v>
      </c>
      <c r="D17" s="681">
        <v>10</v>
      </c>
      <c r="E17" s="681">
        <v>0</v>
      </c>
      <c r="F17" s="681">
        <v>0</v>
      </c>
      <c r="G17" s="681">
        <v>5</v>
      </c>
    </row>
    <row r="18" spans="1:7" s="41" customFormat="1" ht="14.1" customHeight="1" x14ac:dyDescent="0.25">
      <c r="A18" s="211">
        <v>12</v>
      </c>
      <c r="B18" s="11" t="s">
        <v>811</v>
      </c>
      <c r="C18" s="680">
        <v>543</v>
      </c>
      <c r="D18" s="681">
        <v>15</v>
      </c>
      <c r="E18" s="681">
        <v>0</v>
      </c>
      <c r="F18" s="681">
        <v>0</v>
      </c>
      <c r="G18" s="681">
        <v>15</v>
      </c>
    </row>
    <row r="19" spans="1:7" s="41" customFormat="1" ht="14.1" customHeight="1" x14ac:dyDescent="0.25">
      <c r="A19" s="211">
        <v>13</v>
      </c>
      <c r="B19" s="11" t="s">
        <v>812</v>
      </c>
      <c r="C19" s="680">
        <v>1227</v>
      </c>
      <c r="D19" s="681">
        <v>250</v>
      </c>
      <c r="E19" s="681">
        <v>0</v>
      </c>
      <c r="F19" s="681">
        <v>0</v>
      </c>
      <c r="G19" s="681">
        <v>150</v>
      </c>
    </row>
    <row r="20" spans="1:7" s="41" customFormat="1" ht="14.1" customHeight="1" x14ac:dyDescent="0.25">
      <c r="A20" s="211">
        <v>14</v>
      </c>
      <c r="B20" s="11" t="s">
        <v>813</v>
      </c>
      <c r="C20" s="680">
        <v>1440</v>
      </c>
      <c r="D20" s="681">
        <v>312</v>
      </c>
      <c r="E20" s="681">
        <v>0</v>
      </c>
      <c r="F20" s="681">
        <v>0</v>
      </c>
      <c r="G20" s="681">
        <v>25</v>
      </c>
    </row>
    <row r="21" spans="1:7" s="41" customFormat="1" ht="14.1" customHeight="1" x14ac:dyDescent="0.25">
      <c r="A21" s="211">
        <v>15</v>
      </c>
      <c r="B21" s="11" t="s">
        <v>814</v>
      </c>
      <c r="C21" s="680">
        <v>781</v>
      </c>
      <c r="D21" s="681">
        <v>125</v>
      </c>
      <c r="E21" s="681">
        <v>0</v>
      </c>
      <c r="F21" s="681">
        <v>0</v>
      </c>
      <c r="G21" s="681">
        <v>22</v>
      </c>
    </row>
    <row r="22" spans="1:7" s="41" customFormat="1" ht="14.1" customHeight="1" x14ac:dyDescent="0.25">
      <c r="A22" s="211">
        <v>16</v>
      </c>
      <c r="B22" s="11" t="s">
        <v>815</v>
      </c>
      <c r="C22" s="680">
        <v>811</v>
      </c>
      <c r="D22" s="681">
        <v>312</v>
      </c>
      <c r="E22" s="681">
        <v>10</v>
      </c>
      <c r="F22" s="681">
        <v>0</v>
      </c>
      <c r="G22" s="681">
        <v>30</v>
      </c>
    </row>
    <row r="23" spans="1:7" s="41" customFormat="1" ht="14.1" customHeight="1" x14ac:dyDescent="0.25">
      <c r="A23" s="211">
        <v>17</v>
      </c>
      <c r="B23" s="11" t="s">
        <v>816</v>
      </c>
      <c r="C23" s="680">
        <v>518</v>
      </c>
      <c r="D23" s="681">
        <v>40</v>
      </c>
      <c r="E23" s="681">
        <v>0</v>
      </c>
      <c r="F23" s="681">
        <v>0</v>
      </c>
      <c r="G23" s="681">
        <v>20</v>
      </c>
    </row>
    <row r="24" spans="1:7" s="41" customFormat="1" ht="14.1" customHeight="1" x14ac:dyDescent="0.25">
      <c r="A24" s="211">
        <v>18</v>
      </c>
      <c r="B24" s="11" t="s">
        <v>817</v>
      </c>
      <c r="C24" s="680">
        <v>1869</v>
      </c>
      <c r="D24" s="681">
        <v>645</v>
      </c>
      <c r="E24" s="681">
        <v>0</v>
      </c>
      <c r="F24" s="681">
        <v>0</v>
      </c>
      <c r="G24" s="681">
        <v>100</v>
      </c>
    </row>
    <row r="25" spans="1:7" s="41" customFormat="1" ht="14.1" customHeight="1" x14ac:dyDescent="0.25">
      <c r="A25" s="211">
        <v>19</v>
      </c>
      <c r="B25" s="11" t="s">
        <v>799</v>
      </c>
      <c r="C25" s="680">
        <v>766</v>
      </c>
      <c r="D25" s="681">
        <v>235</v>
      </c>
      <c r="E25" s="681">
        <v>0</v>
      </c>
      <c r="F25" s="681">
        <v>0</v>
      </c>
      <c r="G25" s="681">
        <v>50</v>
      </c>
    </row>
    <row r="26" spans="1:7" ht="14.1" customHeight="1" x14ac:dyDescent="0.2">
      <c r="A26" s="211">
        <v>20</v>
      </c>
      <c r="B26" s="11" t="s">
        <v>818</v>
      </c>
      <c r="C26" s="680">
        <v>1786</v>
      </c>
      <c r="D26" s="681">
        <v>786</v>
      </c>
      <c r="E26" s="681">
        <v>0</v>
      </c>
      <c r="F26" s="681">
        <v>0</v>
      </c>
      <c r="G26" s="681">
        <v>50</v>
      </c>
    </row>
    <row r="27" spans="1:7" ht="14.1" customHeight="1" x14ac:dyDescent="0.2">
      <c r="A27" s="274">
        <v>21</v>
      </c>
      <c r="B27" s="11" t="s">
        <v>819</v>
      </c>
      <c r="C27" s="680">
        <v>373</v>
      </c>
      <c r="D27" s="681">
        <v>273</v>
      </c>
      <c r="E27" s="681">
        <v>0</v>
      </c>
      <c r="F27" s="681">
        <v>0</v>
      </c>
      <c r="G27" s="681">
        <v>30</v>
      </c>
    </row>
    <row r="28" spans="1:7" ht="14.1" customHeight="1" x14ac:dyDescent="0.2">
      <c r="A28" s="274">
        <v>22</v>
      </c>
      <c r="B28" s="11" t="s">
        <v>820</v>
      </c>
      <c r="C28" s="680">
        <v>521</v>
      </c>
      <c r="D28" s="681">
        <v>265</v>
      </c>
      <c r="E28" s="681">
        <v>0</v>
      </c>
      <c r="F28" s="681">
        <v>0</v>
      </c>
      <c r="G28" s="681">
        <v>47</v>
      </c>
    </row>
    <row r="29" spans="1:7" s="8" customFormat="1" ht="14.1" customHeight="1" x14ac:dyDescent="0.2">
      <c r="A29" s="947" t="s">
        <v>821</v>
      </c>
      <c r="B29" s="947"/>
      <c r="C29" s="607">
        <f>SUM(C7:C28)</f>
        <v>23130</v>
      </c>
      <c r="D29" s="607">
        <f t="shared" ref="D29:G29" si="0">SUM(D7:D28)</f>
        <v>7798</v>
      </c>
      <c r="E29" s="607">
        <f t="shared" si="0"/>
        <v>137</v>
      </c>
      <c r="F29" s="607">
        <f t="shared" si="0"/>
        <v>23</v>
      </c>
      <c r="G29" s="607">
        <f t="shared" si="0"/>
        <v>4408</v>
      </c>
    </row>
    <row r="31" spans="1:7" x14ac:dyDescent="0.2">
      <c r="A31" s="45"/>
    </row>
    <row r="32" spans="1:7" x14ac:dyDescent="0.2">
      <c r="D32" s="891" t="s">
        <v>10</v>
      </c>
      <c r="E32" s="891"/>
      <c r="F32" s="891"/>
      <c r="G32" s="891"/>
    </row>
    <row r="33" spans="1:13" ht="15" customHeight="1" x14ac:dyDescent="0.2">
      <c r="A33" s="84"/>
      <c r="B33" s="84"/>
      <c r="C33" s="258"/>
      <c r="D33" s="891" t="s">
        <v>797</v>
      </c>
      <c r="E33" s="891"/>
      <c r="F33" s="891"/>
      <c r="G33" s="891"/>
      <c r="H33" s="85"/>
      <c r="I33" s="85"/>
    </row>
    <row r="34" spans="1:13" ht="15" customHeight="1" x14ac:dyDescent="0.2">
      <c r="A34" s="84" t="s">
        <v>9</v>
      </c>
      <c r="B34" s="84"/>
      <c r="C34" s="258"/>
      <c r="D34" s="891" t="s">
        <v>798</v>
      </c>
      <c r="E34" s="891"/>
      <c r="F34" s="891"/>
      <c r="G34" s="891"/>
      <c r="H34" s="85"/>
      <c r="I34" s="85"/>
    </row>
    <row r="35" spans="1:13" ht="15" customHeight="1" x14ac:dyDescent="0.2">
      <c r="A35" s="84"/>
      <c r="B35" s="84"/>
      <c r="C35" s="258"/>
      <c r="D35" s="892" t="s">
        <v>77</v>
      </c>
      <c r="E35" s="892"/>
      <c r="F35" s="892"/>
      <c r="G35" s="892"/>
      <c r="H35" s="85"/>
      <c r="I35" s="85"/>
    </row>
    <row r="36" spans="1:13" x14ac:dyDescent="0.2">
      <c r="A36" s="84"/>
      <c r="B36" s="84"/>
      <c r="C36" s="258"/>
      <c r="D36" s="258"/>
      <c r="E36" s="258"/>
      <c r="F36" s="258"/>
      <c r="G36" s="258"/>
      <c r="H36" s="84"/>
      <c r="I36" s="84"/>
      <c r="J36" s="84"/>
      <c r="K36" s="84"/>
      <c r="L36" s="84"/>
      <c r="M36" s="84"/>
    </row>
  </sheetData>
  <mergeCells count="10">
    <mergeCell ref="D33:G33"/>
    <mergeCell ref="D34:G34"/>
    <mergeCell ref="D35:G35"/>
    <mergeCell ref="A29:B29"/>
    <mergeCell ref="A1:F1"/>
    <mergeCell ref="A2:G2"/>
    <mergeCell ref="A3:G3"/>
    <mergeCell ref="F4:G4"/>
    <mergeCell ref="D32:G32"/>
    <mergeCell ref="A4:C4"/>
  </mergeCell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topLeftCell="A14" zoomScaleSheetLayoutView="100" workbookViewId="0">
      <selection activeCell="L32" sqref="L32"/>
    </sheetView>
  </sheetViews>
  <sheetFormatPr defaultRowHeight="12.75" x14ac:dyDescent="0.2"/>
  <cols>
    <col min="1" max="1" width="4.140625" customWidth="1"/>
    <col min="2" max="2" width="10.140625" customWidth="1"/>
    <col min="3" max="3" width="8" customWidth="1"/>
    <col min="4" max="4" width="10.85546875" customWidth="1"/>
    <col min="5" max="5" width="12.140625" customWidth="1"/>
    <col min="6" max="6" width="12.42578125" customWidth="1"/>
    <col min="7" max="7" width="8.7109375" customWidth="1"/>
    <col min="8" max="8" width="9" customWidth="1"/>
    <col min="9" max="9" width="10" customWidth="1"/>
    <col min="10" max="10" width="9.85546875" customWidth="1"/>
    <col min="12" max="12" width="10.85546875" customWidth="1"/>
    <col min="13" max="13" width="8.140625" customWidth="1"/>
    <col min="14" max="14" width="7.7109375" customWidth="1"/>
    <col min="257" max="257" width="8.28515625" customWidth="1"/>
    <col min="258" max="258" width="10.140625" customWidth="1"/>
    <col min="259" max="259" width="8.7109375" customWidth="1"/>
    <col min="260" max="260" width="12.7109375" customWidth="1"/>
    <col min="261" max="261" width="10.5703125" customWidth="1"/>
    <col min="262" max="262" width="12.42578125" customWidth="1"/>
    <col min="263" max="263" width="7.5703125" customWidth="1"/>
    <col min="264" max="264" width="7.85546875" customWidth="1"/>
    <col min="265" max="265" width="10" customWidth="1"/>
    <col min="268" max="268" width="10.85546875" customWidth="1"/>
    <col min="513" max="513" width="8.28515625" customWidth="1"/>
    <col min="514" max="514" width="10.140625" customWidth="1"/>
    <col min="515" max="515" width="8.7109375" customWidth="1"/>
    <col min="516" max="516" width="12.7109375" customWidth="1"/>
    <col min="517" max="517" width="10.5703125" customWidth="1"/>
    <col min="518" max="518" width="12.42578125" customWidth="1"/>
    <col min="519" max="519" width="7.5703125" customWidth="1"/>
    <col min="520" max="520" width="7.85546875" customWidth="1"/>
    <col min="521" max="521" width="10" customWidth="1"/>
    <col min="524" max="524" width="10.85546875" customWidth="1"/>
    <col min="769" max="769" width="8.28515625" customWidth="1"/>
    <col min="770" max="770" width="10.140625" customWidth="1"/>
    <col min="771" max="771" width="8.7109375" customWidth="1"/>
    <col min="772" max="772" width="12.7109375" customWidth="1"/>
    <col min="773" max="773" width="10.5703125" customWidth="1"/>
    <col min="774" max="774" width="12.42578125" customWidth="1"/>
    <col min="775" max="775" width="7.5703125" customWidth="1"/>
    <col min="776" max="776" width="7.85546875" customWidth="1"/>
    <col min="777" max="777" width="10" customWidth="1"/>
    <col min="780" max="780" width="10.85546875" customWidth="1"/>
    <col min="1025" max="1025" width="8.28515625" customWidth="1"/>
    <col min="1026" max="1026" width="10.140625" customWidth="1"/>
    <col min="1027" max="1027" width="8.7109375" customWidth="1"/>
    <col min="1028" max="1028" width="12.7109375" customWidth="1"/>
    <col min="1029" max="1029" width="10.5703125" customWidth="1"/>
    <col min="1030" max="1030" width="12.42578125" customWidth="1"/>
    <col min="1031" max="1031" width="7.5703125" customWidth="1"/>
    <col min="1032" max="1032" width="7.85546875" customWidth="1"/>
    <col min="1033" max="1033" width="10" customWidth="1"/>
    <col min="1036" max="1036" width="10.85546875" customWidth="1"/>
    <col min="1281" max="1281" width="8.28515625" customWidth="1"/>
    <col min="1282" max="1282" width="10.140625" customWidth="1"/>
    <col min="1283" max="1283" width="8.7109375" customWidth="1"/>
    <col min="1284" max="1284" width="12.7109375" customWidth="1"/>
    <col min="1285" max="1285" width="10.5703125" customWidth="1"/>
    <col min="1286" max="1286" width="12.42578125" customWidth="1"/>
    <col min="1287" max="1287" width="7.5703125" customWidth="1"/>
    <col min="1288" max="1288" width="7.85546875" customWidth="1"/>
    <col min="1289" max="1289" width="10" customWidth="1"/>
    <col min="1292" max="1292" width="10.85546875" customWidth="1"/>
    <col min="1537" max="1537" width="8.28515625" customWidth="1"/>
    <col min="1538" max="1538" width="10.140625" customWidth="1"/>
    <col min="1539" max="1539" width="8.7109375" customWidth="1"/>
    <col min="1540" max="1540" width="12.7109375" customWidth="1"/>
    <col min="1541" max="1541" width="10.5703125" customWidth="1"/>
    <col min="1542" max="1542" width="12.42578125" customWidth="1"/>
    <col min="1543" max="1543" width="7.5703125" customWidth="1"/>
    <col min="1544" max="1544" width="7.85546875" customWidth="1"/>
    <col min="1545" max="1545" width="10" customWidth="1"/>
    <col min="1548" max="1548" width="10.85546875" customWidth="1"/>
    <col min="1793" max="1793" width="8.28515625" customWidth="1"/>
    <col min="1794" max="1794" width="10.140625" customWidth="1"/>
    <col min="1795" max="1795" width="8.7109375" customWidth="1"/>
    <col min="1796" max="1796" width="12.7109375" customWidth="1"/>
    <col min="1797" max="1797" width="10.5703125" customWidth="1"/>
    <col min="1798" max="1798" width="12.42578125" customWidth="1"/>
    <col min="1799" max="1799" width="7.5703125" customWidth="1"/>
    <col min="1800" max="1800" width="7.85546875" customWidth="1"/>
    <col min="1801" max="1801" width="10" customWidth="1"/>
    <col min="1804" max="1804" width="10.85546875" customWidth="1"/>
    <col min="2049" max="2049" width="8.28515625" customWidth="1"/>
    <col min="2050" max="2050" width="10.140625" customWidth="1"/>
    <col min="2051" max="2051" width="8.7109375" customWidth="1"/>
    <col min="2052" max="2052" width="12.7109375" customWidth="1"/>
    <col min="2053" max="2053" width="10.5703125" customWidth="1"/>
    <col min="2054" max="2054" width="12.42578125" customWidth="1"/>
    <col min="2055" max="2055" width="7.5703125" customWidth="1"/>
    <col min="2056" max="2056" width="7.85546875" customWidth="1"/>
    <col min="2057" max="2057" width="10" customWidth="1"/>
    <col min="2060" max="2060" width="10.85546875" customWidth="1"/>
    <col min="2305" max="2305" width="8.28515625" customWidth="1"/>
    <col min="2306" max="2306" width="10.140625" customWidth="1"/>
    <col min="2307" max="2307" width="8.7109375" customWidth="1"/>
    <col min="2308" max="2308" width="12.7109375" customWidth="1"/>
    <col min="2309" max="2309" width="10.5703125" customWidth="1"/>
    <col min="2310" max="2310" width="12.42578125" customWidth="1"/>
    <col min="2311" max="2311" width="7.5703125" customWidth="1"/>
    <col min="2312" max="2312" width="7.85546875" customWidth="1"/>
    <col min="2313" max="2313" width="10" customWidth="1"/>
    <col min="2316" max="2316" width="10.85546875" customWidth="1"/>
    <col min="2561" max="2561" width="8.28515625" customWidth="1"/>
    <col min="2562" max="2562" width="10.140625" customWidth="1"/>
    <col min="2563" max="2563" width="8.7109375" customWidth="1"/>
    <col min="2564" max="2564" width="12.7109375" customWidth="1"/>
    <col min="2565" max="2565" width="10.5703125" customWidth="1"/>
    <col min="2566" max="2566" width="12.42578125" customWidth="1"/>
    <col min="2567" max="2567" width="7.5703125" customWidth="1"/>
    <col min="2568" max="2568" width="7.85546875" customWidth="1"/>
    <col min="2569" max="2569" width="10" customWidth="1"/>
    <col min="2572" max="2572" width="10.85546875" customWidth="1"/>
    <col min="2817" max="2817" width="8.28515625" customWidth="1"/>
    <col min="2818" max="2818" width="10.140625" customWidth="1"/>
    <col min="2819" max="2819" width="8.7109375" customWidth="1"/>
    <col min="2820" max="2820" width="12.7109375" customWidth="1"/>
    <col min="2821" max="2821" width="10.5703125" customWidth="1"/>
    <col min="2822" max="2822" width="12.42578125" customWidth="1"/>
    <col min="2823" max="2823" width="7.5703125" customWidth="1"/>
    <col min="2824" max="2824" width="7.85546875" customWidth="1"/>
    <col min="2825" max="2825" width="10" customWidth="1"/>
    <col min="2828" max="2828" width="10.85546875" customWidth="1"/>
    <col min="3073" max="3073" width="8.28515625" customWidth="1"/>
    <col min="3074" max="3074" width="10.140625" customWidth="1"/>
    <col min="3075" max="3075" width="8.7109375" customWidth="1"/>
    <col min="3076" max="3076" width="12.7109375" customWidth="1"/>
    <col min="3077" max="3077" width="10.5703125" customWidth="1"/>
    <col min="3078" max="3078" width="12.42578125" customWidth="1"/>
    <col min="3079" max="3079" width="7.5703125" customWidth="1"/>
    <col min="3080" max="3080" width="7.85546875" customWidth="1"/>
    <col min="3081" max="3081" width="10" customWidth="1"/>
    <col min="3084" max="3084" width="10.85546875" customWidth="1"/>
    <col min="3329" max="3329" width="8.28515625" customWidth="1"/>
    <col min="3330" max="3330" width="10.140625" customWidth="1"/>
    <col min="3331" max="3331" width="8.7109375" customWidth="1"/>
    <col min="3332" max="3332" width="12.7109375" customWidth="1"/>
    <col min="3333" max="3333" width="10.5703125" customWidth="1"/>
    <col min="3334" max="3334" width="12.42578125" customWidth="1"/>
    <col min="3335" max="3335" width="7.5703125" customWidth="1"/>
    <col min="3336" max="3336" width="7.85546875" customWidth="1"/>
    <col min="3337" max="3337" width="10" customWidth="1"/>
    <col min="3340" max="3340" width="10.85546875" customWidth="1"/>
    <col min="3585" max="3585" width="8.28515625" customWidth="1"/>
    <col min="3586" max="3586" width="10.140625" customWidth="1"/>
    <col min="3587" max="3587" width="8.7109375" customWidth="1"/>
    <col min="3588" max="3588" width="12.7109375" customWidth="1"/>
    <col min="3589" max="3589" width="10.5703125" customWidth="1"/>
    <col min="3590" max="3590" width="12.42578125" customWidth="1"/>
    <col min="3591" max="3591" width="7.5703125" customWidth="1"/>
    <col min="3592" max="3592" width="7.85546875" customWidth="1"/>
    <col min="3593" max="3593" width="10" customWidth="1"/>
    <col min="3596" max="3596" width="10.85546875" customWidth="1"/>
    <col min="3841" max="3841" width="8.28515625" customWidth="1"/>
    <col min="3842" max="3842" width="10.140625" customWidth="1"/>
    <col min="3843" max="3843" width="8.7109375" customWidth="1"/>
    <col min="3844" max="3844" width="12.7109375" customWidth="1"/>
    <col min="3845" max="3845" width="10.5703125" customWidth="1"/>
    <col min="3846" max="3846" width="12.42578125" customWidth="1"/>
    <col min="3847" max="3847" width="7.5703125" customWidth="1"/>
    <col min="3848" max="3848" width="7.85546875" customWidth="1"/>
    <col min="3849" max="3849" width="10" customWidth="1"/>
    <col min="3852" max="3852" width="10.85546875" customWidth="1"/>
    <col min="4097" max="4097" width="8.28515625" customWidth="1"/>
    <col min="4098" max="4098" width="10.140625" customWidth="1"/>
    <col min="4099" max="4099" width="8.7109375" customWidth="1"/>
    <col min="4100" max="4100" width="12.7109375" customWidth="1"/>
    <col min="4101" max="4101" width="10.5703125" customWidth="1"/>
    <col min="4102" max="4102" width="12.42578125" customWidth="1"/>
    <col min="4103" max="4103" width="7.5703125" customWidth="1"/>
    <col min="4104" max="4104" width="7.85546875" customWidth="1"/>
    <col min="4105" max="4105" width="10" customWidth="1"/>
    <col min="4108" max="4108" width="10.85546875" customWidth="1"/>
    <col min="4353" max="4353" width="8.28515625" customWidth="1"/>
    <col min="4354" max="4354" width="10.140625" customWidth="1"/>
    <col min="4355" max="4355" width="8.7109375" customWidth="1"/>
    <col min="4356" max="4356" width="12.7109375" customWidth="1"/>
    <col min="4357" max="4357" width="10.5703125" customWidth="1"/>
    <col min="4358" max="4358" width="12.42578125" customWidth="1"/>
    <col min="4359" max="4359" width="7.5703125" customWidth="1"/>
    <col min="4360" max="4360" width="7.85546875" customWidth="1"/>
    <col min="4361" max="4361" width="10" customWidth="1"/>
    <col min="4364" max="4364" width="10.85546875" customWidth="1"/>
    <col min="4609" max="4609" width="8.28515625" customWidth="1"/>
    <col min="4610" max="4610" width="10.140625" customWidth="1"/>
    <col min="4611" max="4611" width="8.7109375" customWidth="1"/>
    <col min="4612" max="4612" width="12.7109375" customWidth="1"/>
    <col min="4613" max="4613" width="10.5703125" customWidth="1"/>
    <col min="4614" max="4614" width="12.42578125" customWidth="1"/>
    <col min="4615" max="4615" width="7.5703125" customWidth="1"/>
    <col min="4616" max="4616" width="7.85546875" customWidth="1"/>
    <col min="4617" max="4617" width="10" customWidth="1"/>
    <col min="4620" max="4620" width="10.85546875" customWidth="1"/>
    <col min="4865" max="4865" width="8.28515625" customWidth="1"/>
    <col min="4866" max="4866" width="10.140625" customWidth="1"/>
    <col min="4867" max="4867" width="8.7109375" customWidth="1"/>
    <col min="4868" max="4868" width="12.7109375" customWidth="1"/>
    <col min="4869" max="4869" width="10.5703125" customWidth="1"/>
    <col min="4870" max="4870" width="12.42578125" customWidth="1"/>
    <col min="4871" max="4871" width="7.5703125" customWidth="1"/>
    <col min="4872" max="4872" width="7.85546875" customWidth="1"/>
    <col min="4873" max="4873" width="10" customWidth="1"/>
    <col min="4876" max="4876" width="10.85546875" customWidth="1"/>
    <col min="5121" max="5121" width="8.28515625" customWidth="1"/>
    <col min="5122" max="5122" width="10.140625" customWidth="1"/>
    <col min="5123" max="5123" width="8.7109375" customWidth="1"/>
    <col min="5124" max="5124" width="12.7109375" customWidth="1"/>
    <col min="5125" max="5125" width="10.5703125" customWidth="1"/>
    <col min="5126" max="5126" width="12.42578125" customWidth="1"/>
    <col min="5127" max="5127" width="7.5703125" customWidth="1"/>
    <col min="5128" max="5128" width="7.85546875" customWidth="1"/>
    <col min="5129" max="5129" width="10" customWidth="1"/>
    <col min="5132" max="5132" width="10.85546875" customWidth="1"/>
    <col min="5377" max="5377" width="8.28515625" customWidth="1"/>
    <col min="5378" max="5378" width="10.140625" customWidth="1"/>
    <col min="5379" max="5379" width="8.7109375" customWidth="1"/>
    <col min="5380" max="5380" width="12.7109375" customWidth="1"/>
    <col min="5381" max="5381" width="10.5703125" customWidth="1"/>
    <col min="5382" max="5382" width="12.42578125" customWidth="1"/>
    <col min="5383" max="5383" width="7.5703125" customWidth="1"/>
    <col min="5384" max="5384" width="7.85546875" customWidth="1"/>
    <col min="5385" max="5385" width="10" customWidth="1"/>
    <col min="5388" max="5388" width="10.85546875" customWidth="1"/>
    <col min="5633" max="5633" width="8.28515625" customWidth="1"/>
    <col min="5634" max="5634" width="10.140625" customWidth="1"/>
    <col min="5635" max="5635" width="8.7109375" customWidth="1"/>
    <col min="5636" max="5636" width="12.7109375" customWidth="1"/>
    <col min="5637" max="5637" width="10.5703125" customWidth="1"/>
    <col min="5638" max="5638" width="12.42578125" customWidth="1"/>
    <col min="5639" max="5639" width="7.5703125" customWidth="1"/>
    <col min="5640" max="5640" width="7.85546875" customWidth="1"/>
    <col min="5641" max="5641" width="10" customWidth="1"/>
    <col min="5644" max="5644" width="10.85546875" customWidth="1"/>
    <col min="5889" max="5889" width="8.28515625" customWidth="1"/>
    <col min="5890" max="5890" width="10.140625" customWidth="1"/>
    <col min="5891" max="5891" width="8.7109375" customWidth="1"/>
    <col min="5892" max="5892" width="12.7109375" customWidth="1"/>
    <col min="5893" max="5893" width="10.5703125" customWidth="1"/>
    <col min="5894" max="5894" width="12.42578125" customWidth="1"/>
    <col min="5895" max="5895" width="7.5703125" customWidth="1"/>
    <col min="5896" max="5896" width="7.85546875" customWidth="1"/>
    <col min="5897" max="5897" width="10" customWidth="1"/>
    <col min="5900" max="5900" width="10.85546875" customWidth="1"/>
    <col min="6145" max="6145" width="8.28515625" customWidth="1"/>
    <col min="6146" max="6146" width="10.140625" customWidth="1"/>
    <col min="6147" max="6147" width="8.7109375" customWidth="1"/>
    <col min="6148" max="6148" width="12.7109375" customWidth="1"/>
    <col min="6149" max="6149" width="10.5703125" customWidth="1"/>
    <col min="6150" max="6150" width="12.42578125" customWidth="1"/>
    <col min="6151" max="6151" width="7.5703125" customWidth="1"/>
    <col min="6152" max="6152" width="7.85546875" customWidth="1"/>
    <col min="6153" max="6153" width="10" customWidth="1"/>
    <col min="6156" max="6156" width="10.85546875" customWidth="1"/>
    <col min="6401" max="6401" width="8.28515625" customWidth="1"/>
    <col min="6402" max="6402" width="10.140625" customWidth="1"/>
    <col min="6403" max="6403" width="8.7109375" customWidth="1"/>
    <col min="6404" max="6404" width="12.7109375" customWidth="1"/>
    <col min="6405" max="6405" width="10.5703125" customWidth="1"/>
    <col min="6406" max="6406" width="12.42578125" customWidth="1"/>
    <col min="6407" max="6407" width="7.5703125" customWidth="1"/>
    <col min="6408" max="6408" width="7.85546875" customWidth="1"/>
    <col min="6409" max="6409" width="10" customWidth="1"/>
    <col min="6412" max="6412" width="10.85546875" customWidth="1"/>
    <col min="6657" max="6657" width="8.28515625" customWidth="1"/>
    <col min="6658" max="6658" width="10.140625" customWidth="1"/>
    <col min="6659" max="6659" width="8.7109375" customWidth="1"/>
    <col min="6660" max="6660" width="12.7109375" customWidth="1"/>
    <col min="6661" max="6661" width="10.5703125" customWidth="1"/>
    <col min="6662" max="6662" width="12.42578125" customWidth="1"/>
    <col min="6663" max="6663" width="7.5703125" customWidth="1"/>
    <col min="6664" max="6664" width="7.85546875" customWidth="1"/>
    <col min="6665" max="6665" width="10" customWidth="1"/>
    <col min="6668" max="6668" width="10.85546875" customWidth="1"/>
    <col min="6913" max="6913" width="8.28515625" customWidth="1"/>
    <col min="6914" max="6914" width="10.140625" customWidth="1"/>
    <col min="6915" max="6915" width="8.7109375" customWidth="1"/>
    <col min="6916" max="6916" width="12.7109375" customWidth="1"/>
    <col min="6917" max="6917" width="10.5703125" customWidth="1"/>
    <col min="6918" max="6918" width="12.42578125" customWidth="1"/>
    <col min="6919" max="6919" width="7.5703125" customWidth="1"/>
    <col min="6920" max="6920" width="7.85546875" customWidth="1"/>
    <col min="6921" max="6921" width="10" customWidth="1"/>
    <col min="6924" max="6924" width="10.85546875" customWidth="1"/>
    <col min="7169" max="7169" width="8.28515625" customWidth="1"/>
    <col min="7170" max="7170" width="10.140625" customWidth="1"/>
    <col min="7171" max="7171" width="8.7109375" customWidth="1"/>
    <col min="7172" max="7172" width="12.7109375" customWidth="1"/>
    <col min="7173" max="7173" width="10.5703125" customWidth="1"/>
    <col min="7174" max="7174" width="12.42578125" customWidth="1"/>
    <col min="7175" max="7175" width="7.5703125" customWidth="1"/>
    <col min="7176" max="7176" width="7.85546875" customWidth="1"/>
    <col min="7177" max="7177" width="10" customWidth="1"/>
    <col min="7180" max="7180" width="10.85546875" customWidth="1"/>
    <col min="7425" max="7425" width="8.28515625" customWidth="1"/>
    <col min="7426" max="7426" width="10.140625" customWidth="1"/>
    <col min="7427" max="7427" width="8.7109375" customWidth="1"/>
    <col min="7428" max="7428" width="12.7109375" customWidth="1"/>
    <col min="7429" max="7429" width="10.5703125" customWidth="1"/>
    <col min="7430" max="7430" width="12.42578125" customWidth="1"/>
    <col min="7431" max="7431" width="7.5703125" customWidth="1"/>
    <col min="7432" max="7432" width="7.85546875" customWidth="1"/>
    <col min="7433" max="7433" width="10" customWidth="1"/>
    <col min="7436" max="7436" width="10.85546875" customWidth="1"/>
    <col min="7681" max="7681" width="8.28515625" customWidth="1"/>
    <col min="7682" max="7682" width="10.140625" customWidth="1"/>
    <col min="7683" max="7683" width="8.7109375" customWidth="1"/>
    <col min="7684" max="7684" width="12.7109375" customWidth="1"/>
    <col min="7685" max="7685" width="10.5703125" customWidth="1"/>
    <col min="7686" max="7686" width="12.42578125" customWidth="1"/>
    <col min="7687" max="7687" width="7.5703125" customWidth="1"/>
    <col min="7688" max="7688" width="7.85546875" customWidth="1"/>
    <col min="7689" max="7689" width="10" customWidth="1"/>
    <col min="7692" max="7692" width="10.85546875" customWidth="1"/>
    <col min="7937" max="7937" width="8.28515625" customWidth="1"/>
    <col min="7938" max="7938" width="10.140625" customWidth="1"/>
    <col min="7939" max="7939" width="8.7109375" customWidth="1"/>
    <col min="7940" max="7940" width="12.7109375" customWidth="1"/>
    <col min="7941" max="7941" width="10.5703125" customWidth="1"/>
    <col min="7942" max="7942" width="12.42578125" customWidth="1"/>
    <col min="7943" max="7943" width="7.5703125" customWidth="1"/>
    <col min="7944" max="7944" width="7.85546875" customWidth="1"/>
    <col min="7945" max="7945" width="10" customWidth="1"/>
    <col min="7948" max="7948" width="10.85546875" customWidth="1"/>
    <col min="8193" max="8193" width="8.28515625" customWidth="1"/>
    <col min="8194" max="8194" width="10.140625" customWidth="1"/>
    <col min="8195" max="8195" width="8.7109375" customWidth="1"/>
    <col min="8196" max="8196" width="12.7109375" customWidth="1"/>
    <col min="8197" max="8197" width="10.5703125" customWidth="1"/>
    <col min="8198" max="8198" width="12.42578125" customWidth="1"/>
    <col min="8199" max="8199" width="7.5703125" customWidth="1"/>
    <col min="8200" max="8200" width="7.85546875" customWidth="1"/>
    <col min="8201" max="8201" width="10" customWidth="1"/>
    <col min="8204" max="8204" width="10.85546875" customWidth="1"/>
    <col min="8449" max="8449" width="8.28515625" customWidth="1"/>
    <col min="8450" max="8450" width="10.140625" customWidth="1"/>
    <col min="8451" max="8451" width="8.7109375" customWidth="1"/>
    <col min="8452" max="8452" width="12.7109375" customWidth="1"/>
    <col min="8453" max="8453" width="10.5703125" customWidth="1"/>
    <col min="8454" max="8454" width="12.42578125" customWidth="1"/>
    <col min="8455" max="8455" width="7.5703125" customWidth="1"/>
    <col min="8456" max="8456" width="7.85546875" customWidth="1"/>
    <col min="8457" max="8457" width="10" customWidth="1"/>
    <col min="8460" max="8460" width="10.85546875" customWidth="1"/>
    <col min="8705" max="8705" width="8.28515625" customWidth="1"/>
    <col min="8706" max="8706" width="10.140625" customWidth="1"/>
    <col min="8707" max="8707" width="8.7109375" customWidth="1"/>
    <col min="8708" max="8708" width="12.7109375" customWidth="1"/>
    <col min="8709" max="8709" width="10.5703125" customWidth="1"/>
    <col min="8710" max="8710" width="12.42578125" customWidth="1"/>
    <col min="8711" max="8711" width="7.5703125" customWidth="1"/>
    <col min="8712" max="8712" width="7.85546875" customWidth="1"/>
    <col min="8713" max="8713" width="10" customWidth="1"/>
    <col min="8716" max="8716" width="10.85546875" customWidth="1"/>
    <col min="8961" max="8961" width="8.28515625" customWidth="1"/>
    <col min="8962" max="8962" width="10.140625" customWidth="1"/>
    <col min="8963" max="8963" width="8.7109375" customWidth="1"/>
    <col min="8964" max="8964" width="12.7109375" customWidth="1"/>
    <col min="8965" max="8965" width="10.5703125" customWidth="1"/>
    <col min="8966" max="8966" width="12.42578125" customWidth="1"/>
    <col min="8967" max="8967" width="7.5703125" customWidth="1"/>
    <col min="8968" max="8968" width="7.85546875" customWidth="1"/>
    <col min="8969" max="8969" width="10" customWidth="1"/>
    <col min="8972" max="8972" width="10.85546875" customWidth="1"/>
    <col min="9217" max="9217" width="8.28515625" customWidth="1"/>
    <col min="9218" max="9218" width="10.140625" customWidth="1"/>
    <col min="9219" max="9219" width="8.7109375" customWidth="1"/>
    <col min="9220" max="9220" width="12.7109375" customWidth="1"/>
    <col min="9221" max="9221" width="10.5703125" customWidth="1"/>
    <col min="9222" max="9222" width="12.42578125" customWidth="1"/>
    <col min="9223" max="9223" width="7.5703125" customWidth="1"/>
    <col min="9224" max="9224" width="7.85546875" customWidth="1"/>
    <col min="9225" max="9225" width="10" customWidth="1"/>
    <col min="9228" max="9228" width="10.85546875" customWidth="1"/>
    <col min="9473" max="9473" width="8.28515625" customWidth="1"/>
    <col min="9474" max="9474" width="10.140625" customWidth="1"/>
    <col min="9475" max="9475" width="8.7109375" customWidth="1"/>
    <col min="9476" max="9476" width="12.7109375" customWidth="1"/>
    <col min="9477" max="9477" width="10.5703125" customWidth="1"/>
    <col min="9478" max="9478" width="12.42578125" customWidth="1"/>
    <col min="9479" max="9479" width="7.5703125" customWidth="1"/>
    <col min="9480" max="9480" width="7.85546875" customWidth="1"/>
    <col min="9481" max="9481" width="10" customWidth="1"/>
    <col min="9484" max="9484" width="10.85546875" customWidth="1"/>
    <col min="9729" max="9729" width="8.28515625" customWidth="1"/>
    <col min="9730" max="9730" width="10.140625" customWidth="1"/>
    <col min="9731" max="9731" width="8.7109375" customWidth="1"/>
    <col min="9732" max="9732" width="12.7109375" customWidth="1"/>
    <col min="9733" max="9733" width="10.5703125" customWidth="1"/>
    <col min="9734" max="9734" width="12.42578125" customWidth="1"/>
    <col min="9735" max="9735" width="7.5703125" customWidth="1"/>
    <col min="9736" max="9736" width="7.85546875" customWidth="1"/>
    <col min="9737" max="9737" width="10" customWidth="1"/>
    <col min="9740" max="9740" width="10.85546875" customWidth="1"/>
    <col min="9985" max="9985" width="8.28515625" customWidth="1"/>
    <col min="9986" max="9986" width="10.140625" customWidth="1"/>
    <col min="9987" max="9987" width="8.7109375" customWidth="1"/>
    <col min="9988" max="9988" width="12.7109375" customWidth="1"/>
    <col min="9989" max="9989" width="10.5703125" customWidth="1"/>
    <col min="9990" max="9990" width="12.42578125" customWidth="1"/>
    <col min="9991" max="9991" width="7.5703125" customWidth="1"/>
    <col min="9992" max="9992" width="7.85546875" customWidth="1"/>
    <col min="9993" max="9993" width="10" customWidth="1"/>
    <col min="9996" max="9996" width="10.85546875" customWidth="1"/>
    <col min="10241" max="10241" width="8.28515625" customWidth="1"/>
    <col min="10242" max="10242" width="10.140625" customWidth="1"/>
    <col min="10243" max="10243" width="8.7109375" customWidth="1"/>
    <col min="10244" max="10244" width="12.7109375" customWidth="1"/>
    <col min="10245" max="10245" width="10.5703125" customWidth="1"/>
    <col min="10246" max="10246" width="12.42578125" customWidth="1"/>
    <col min="10247" max="10247" width="7.5703125" customWidth="1"/>
    <col min="10248" max="10248" width="7.85546875" customWidth="1"/>
    <col min="10249" max="10249" width="10" customWidth="1"/>
    <col min="10252" max="10252" width="10.85546875" customWidth="1"/>
    <col min="10497" max="10497" width="8.28515625" customWidth="1"/>
    <col min="10498" max="10498" width="10.140625" customWidth="1"/>
    <col min="10499" max="10499" width="8.7109375" customWidth="1"/>
    <col min="10500" max="10500" width="12.7109375" customWidth="1"/>
    <col min="10501" max="10501" width="10.5703125" customWidth="1"/>
    <col min="10502" max="10502" width="12.42578125" customWidth="1"/>
    <col min="10503" max="10503" width="7.5703125" customWidth="1"/>
    <col min="10504" max="10504" width="7.85546875" customWidth="1"/>
    <col min="10505" max="10505" width="10" customWidth="1"/>
    <col min="10508" max="10508" width="10.85546875" customWidth="1"/>
    <col min="10753" max="10753" width="8.28515625" customWidth="1"/>
    <col min="10754" max="10754" width="10.140625" customWidth="1"/>
    <col min="10755" max="10755" width="8.7109375" customWidth="1"/>
    <col min="10756" max="10756" width="12.7109375" customWidth="1"/>
    <col min="10757" max="10757" width="10.5703125" customWidth="1"/>
    <col min="10758" max="10758" width="12.42578125" customWidth="1"/>
    <col min="10759" max="10759" width="7.5703125" customWidth="1"/>
    <col min="10760" max="10760" width="7.85546875" customWidth="1"/>
    <col min="10761" max="10761" width="10" customWidth="1"/>
    <col min="10764" max="10764" width="10.85546875" customWidth="1"/>
    <col min="11009" max="11009" width="8.28515625" customWidth="1"/>
    <col min="11010" max="11010" width="10.140625" customWidth="1"/>
    <col min="11011" max="11011" width="8.7109375" customWidth="1"/>
    <col min="11012" max="11012" width="12.7109375" customWidth="1"/>
    <col min="11013" max="11013" width="10.5703125" customWidth="1"/>
    <col min="11014" max="11014" width="12.42578125" customWidth="1"/>
    <col min="11015" max="11015" width="7.5703125" customWidth="1"/>
    <col min="11016" max="11016" width="7.85546875" customWidth="1"/>
    <col min="11017" max="11017" width="10" customWidth="1"/>
    <col min="11020" max="11020" width="10.85546875" customWidth="1"/>
    <col min="11265" max="11265" width="8.28515625" customWidth="1"/>
    <col min="11266" max="11266" width="10.140625" customWidth="1"/>
    <col min="11267" max="11267" width="8.7109375" customWidth="1"/>
    <col min="11268" max="11268" width="12.7109375" customWidth="1"/>
    <col min="11269" max="11269" width="10.5703125" customWidth="1"/>
    <col min="11270" max="11270" width="12.42578125" customWidth="1"/>
    <col min="11271" max="11271" width="7.5703125" customWidth="1"/>
    <col min="11272" max="11272" width="7.85546875" customWidth="1"/>
    <col min="11273" max="11273" width="10" customWidth="1"/>
    <col min="11276" max="11276" width="10.85546875" customWidth="1"/>
    <col min="11521" max="11521" width="8.28515625" customWidth="1"/>
    <col min="11522" max="11522" width="10.140625" customWidth="1"/>
    <col min="11523" max="11523" width="8.7109375" customWidth="1"/>
    <col min="11524" max="11524" width="12.7109375" customWidth="1"/>
    <col min="11525" max="11525" width="10.5703125" customWidth="1"/>
    <col min="11526" max="11526" width="12.42578125" customWidth="1"/>
    <col min="11527" max="11527" width="7.5703125" customWidth="1"/>
    <col min="11528" max="11528" width="7.85546875" customWidth="1"/>
    <col min="11529" max="11529" width="10" customWidth="1"/>
    <col min="11532" max="11532" width="10.85546875" customWidth="1"/>
    <col min="11777" max="11777" width="8.28515625" customWidth="1"/>
    <col min="11778" max="11778" width="10.140625" customWidth="1"/>
    <col min="11779" max="11779" width="8.7109375" customWidth="1"/>
    <col min="11780" max="11780" width="12.7109375" customWidth="1"/>
    <col min="11781" max="11781" width="10.5703125" customWidth="1"/>
    <col min="11782" max="11782" width="12.42578125" customWidth="1"/>
    <col min="11783" max="11783" width="7.5703125" customWidth="1"/>
    <col min="11784" max="11784" width="7.85546875" customWidth="1"/>
    <col min="11785" max="11785" width="10" customWidth="1"/>
    <col min="11788" max="11788" width="10.85546875" customWidth="1"/>
    <col min="12033" max="12033" width="8.28515625" customWidth="1"/>
    <col min="12034" max="12034" width="10.140625" customWidth="1"/>
    <col min="12035" max="12035" width="8.7109375" customWidth="1"/>
    <col min="12036" max="12036" width="12.7109375" customWidth="1"/>
    <col min="12037" max="12037" width="10.5703125" customWidth="1"/>
    <col min="12038" max="12038" width="12.42578125" customWidth="1"/>
    <col min="12039" max="12039" width="7.5703125" customWidth="1"/>
    <col min="12040" max="12040" width="7.85546875" customWidth="1"/>
    <col min="12041" max="12041" width="10" customWidth="1"/>
    <col min="12044" max="12044" width="10.85546875" customWidth="1"/>
    <col min="12289" max="12289" width="8.28515625" customWidth="1"/>
    <col min="12290" max="12290" width="10.140625" customWidth="1"/>
    <col min="12291" max="12291" width="8.7109375" customWidth="1"/>
    <col min="12292" max="12292" width="12.7109375" customWidth="1"/>
    <col min="12293" max="12293" width="10.5703125" customWidth="1"/>
    <col min="12294" max="12294" width="12.42578125" customWidth="1"/>
    <col min="12295" max="12295" width="7.5703125" customWidth="1"/>
    <col min="12296" max="12296" width="7.85546875" customWidth="1"/>
    <col min="12297" max="12297" width="10" customWidth="1"/>
    <col min="12300" max="12300" width="10.85546875" customWidth="1"/>
    <col min="12545" max="12545" width="8.28515625" customWidth="1"/>
    <col min="12546" max="12546" width="10.140625" customWidth="1"/>
    <col min="12547" max="12547" width="8.7109375" customWidth="1"/>
    <col min="12548" max="12548" width="12.7109375" customWidth="1"/>
    <col min="12549" max="12549" width="10.5703125" customWidth="1"/>
    <col min="12550" max="12550" width="12.42578125" customWidth="1"/>
    <col min="12551" max="12551" width="7.5703125" customWidth="1"/>
    <col min="12552" max="12552" width="7.85546875" customWidth="1"/>
    <col min="12553" max="12553" width="10" customWidth="1"/>
    <col min="12556" max="12556" width="10.85546875" customWidth="1"/>
    <col min="12801" max="12801" width="8.28515625" customWidth="1"/>
    <col min="12802" max="12802" width="10.140625" customWidth="1"/>
    <col min="12803" max="12803" width="8.7109375" customWidth="1"/>
    <col min="12804" max="12804" width="12.7109375" customWidth="1"/>
    <col min="12805" max="12805" width="10.5703125" customWidth="1"/>
    <col min="12806" max="12806" width="12.42578125" customWidth="1"/>
    <col min="12807" max="12807" width="7.5703125" customWidth="1"/>
    <col min="12808" max="12808" width="7.85546875" customWidth="1"/>
    <col min="12809" max="12809" width="10" customWidth="1"/>
    <col min="12812" max="12812" width="10.85546875" customWidth="1"/>
    <col min="13057" max="13057" width="8.28515625" customWidth="1"/>
    <col min="13058" max="13058" width="10.140625" customWidth="1"/>
    <col min="13059" max="13059" width="8.7109375" customWidth="1"/>
    <col min="13060" max="13060" width="12.7109375" customWidth="1"/>
    <col min="13061" max="13061" width="10.5703125" customWidth="1"/>
    <col min="13062" max="13062" width="12.42578125" customWidth="1"/>
    <col min="13063" max="13063" width="7.5703125" customWidth="1"/>
    <col min="13064" max="13064" width="7.85546875" customWidth="1"/>
    <col min="13065" max="13065" width="10" customWidth="1"/>
    <col min="13068" max="13068" width="10.85546875" customWidth="1"/>
    <col min="13313" max="13313" width="8.28515625" customWidth="1"/>
    <col min="13314" max="13314" width="10.140625" customWidth="1"/>
    <col min="13315" max="13315" width="8.7109375" customWidth="1"/>
    <col min="13316" max="13316" width="12.7109375" customWidth="1"/>
    <col min="13317" max="13317" width="10.5703125" customWidth="1"/>
    <col min="13318" max="13318" width="12.42578125" customWidth="1"/>
    <col min="13319" max="13319" width="7.5703125" customWidth="1"/>
    <col min="13320" max="13320" width="7.85546875" customWidth="1"/>
    <col min="13321" max="13321" width="10" customWidth="1"/>
    <col min="13324" max="13324" width="10.85546875" customWidth="1"/>
    <col min="13569" max="13569" width="8.28515625" customWidth="1"/>
    <col min="13570" max="13570" width="10.140625" customWidth="1"/>
    <col min="13571" max="13571" width="8.7109375" customWidth="1"/>
    <col min="13572" max="13572" width="12.7109375" customWidth="1"/>
    <col min="13573" max="13573" width="10.5703125" customWidth="1"/>
    <col min="13574" max="13574" width="12.42578125" customWidth="1"/>
    <col min="13575" max="13575" width="7.5703125" customWidth="1"/>
    <col min="13576" max="13576" width="7.85546875" customWidth="1"/>
    <col min="13577" max="13577" width="10" customWidth="1"/>
    <col min="13580" max="13580" width="10.85546875" customWidth="1"/>
    <col min="13825" max="13825" width="8.28515625" customWidth="1"/>
    <col min="13826" max="13826" width="10.140625" customWidth="1"/>
    <col min="13827" max="13827" width="8.7109375" customWidth="1"/>
    <col min="13828" max="13828" width="12.7109375" customWidth="1"/>
    <col min="13829" max="13829" width="10.5703125" customWidth="1"/>
    <col min="13830" max="13830" width="12.42578125" customWidth="1"/>
    <col min="13831" max="13831" width="7.5703125" customWidth="1"/>
    <col min="13832" max="13832" width="7.85546875" customWidth="1"/>
    <col min="13833" max="13833" width="10" customWidth="1"/>
    <col min="13836" max="13836" width="10.85546875" customWidth="1"/>
    <col min="14081" max="14081" width="8.28515625" customWidth="1"/>
    <col min="14082" max="14082" width="10.140625" customWidth="1"/>
    <col min="14083" max="14083" width="8.7109375" customWidth="1"/>
    <col min="14084" max="14084" width="12.7109375" customWidth="1"/>
    <col min="14085" max="14085" width="10.5703125" customWidth="1"/>
    <col min="14086" max="14086" width="12.42578125" customWidth="1"/>
    <col min="14087" max="14087" width="7.5703125" customWidth="1"/>
    <col min="14088" max="14088" width="7.85546875" customWidth="1"/>
    <col min="14089" max="14089" width="10" customWidth="1"/>
    <col min="14092" max="14092" width="10.85546875" customWidth="1"/>
    <col min="14337" max="14337" width="8.28515625" customWidth="1"/>
    <col min="14338" max="14338" width="10.140625" customWidth="1"/>
    <col min="14339" max="14339" width="8.7109375" customWidth="1"/>
    <col min="14340" max="14340" width="12.7109375" customWidth="1"/>
    <col min="14341" max="14341" width="10.5703125" customWidth="1"/>
    <col min="14342" max="14342" width="12.42578125" customWidth="1"/>
    <col min="14343" max="14343" width="7.5703125" customWidth="1"/>
    <col min="14344" max="14344" width="7.85546875" customWidth="1"/>
    <col min="14345" max="14345" width="10" customWidth="1"/>
    <col min="14348" max="14348" width="10.85546875" customWidth="1"/>
    <col min="14593" max="14593" width="8.28515625" customWidth="1"/>
    <col min="14594" max="14594" width="10.140625" customWidth="1"/>
    <col min="14595" max="14595" width="8.7109375" customWidth="1"/>
    <col min="14596" max="14596" width="12.7109375" customWidth="1"/>
    <col min="14597" max="14597" width="10.5703125" customWidth="1"/>
    <col min="14598" max="14598" width="12.42578125" customWidth="1"/>
    <col min="14599" max="14599" width="7.5703125" customWidth="1"/>
    <col min="14600" max="14600" width="7.85546875" customWidth="1"/>
    <col min="14601" max="14601" width="10" customWidth="1"/>
    <col min="14604" max="14604" width="10.85546875" customWidth="1"/>
    <col min="14849" max="14849" width="8.28515625" customWidth="1"/>
    <col min="14850" max="14850" width="10.140625" customWidth="1"/>
    <col min="14851" max="14851" width="8.7109375" customWidth="1"/>
    <col min="14852" max="14852" width="12.7109375" customWidth="1"/>
    <col min="14853" max="14853" width="10.5703125" customWidth="1"/>
    <col min="14854" max="14854" width="12.42578125" customWidth="1"/>
    <col min="14855" max="14855" width="7.5703125" customWidth="1"/>
    <col min="14856" max="14856" width="7.85546875" customWidth="1"/>
    <col min="14857" max="14857" width="10" customWidth="1"/>
    <col min="14860" max="14860" width="10.85546875" customWidth="1"/>
    <col min="15105" max="15105" width="8.28515625" customWidth="1"/>
    <col min="15106" max="15106" width="10.140625" customWidth="1"/>
    <col min="15107" max="15107" width="8.7109375" customWidth="1"/>
    <col min="15108" max="15108" width="12.7109375" customWidth="1"/>
    <col min="15109" max="15109" width="10.5703125" customWidth="1"/>
    <col min="15110" max="15110" width="12.42578125" customWidth="1"/>
    <col min="15111" max="15111" width="7.5703125" customWidth="1"/>
    <col min="15112" max="15112" width="7.85546875" customWidth="1"/>
    <col min="15113" max="15113" width="10" customWidth="1"/>
    <col min="15116" max="15116" width="10.85546875" customWidth="1"/>
    <col min="15361" max="15361" width="8.28515625" customWidth="1"/>
    <col min="15362" max="15362" width="10.140625" customWidth="1"/>
    <col min="15363" max="15363" width="8.7109375" customWidth="1"/>
    <col min="15364" max="15364" width="12.7109375" customWidth="1"/>
    <col min="15365" max="15365" width="10.5703125" customWidth="1"/>
    <col min="15366" max="15366" width="12.42578125" customWidth="1"/>
    <col min="15367" max="15367" width="7.5703125" customWidth="1"/>
    <col min="15368" max="15368" width="7.85546875" customWidth="1"/>
    <col min="15369" max="15369" width="10" customWidth="1"/>
    <col min="15372" max="15372" width="10.85546875" customWidth="1"/>
    <col min="15617" max="15617" width="8.28515625" customWidth="1"/>
    <col min="15618" max="15618" width="10.140625" customWidth="1"/>
    <col min="15619" max="15619" width="8.7109375" customWidth="1"/>
    <col min="15620" max="15620" width="12.7109375" customWidth="1"/>
    <col min="15621" max="15621" width="10.5703125" customWidth="1"/>
    <col min="15622" max="15622" width="12.42578125" customWidth="1"/>
    <col min="15623" max="15623" width="7.5703125" customWidth="1"/>
    <col min="15624" max="15624" width="7.85546875" customWidth="1"/>
    <col min="15625" max="15625" width="10" customWidth="1"/>
    <col min="15628" max="15628" width="10.85546875" customWidth="1"/>
    <col min="15873" max="15873" width="8.28515625" customWidth="1"/>
    <col min="15874" max="15874" width="10.140625" customWidth="1"/>
    <col min="15875" max="15875" width="8.7109375" customWidth="1"/>
    <col min="15876" max="15876" width="12.7109375" customWidth="1"/>
    <col min="15877" max="15877" width="10.5703125" customWidth="1"/>
    <col min="15878" max="15878" width="12.42578125" customWidth="1"/>
    <col min="15879" max="15879" width="7.5703125" customWidth="1"/>
    <col min="15880" max="15880" width="7.85546875" customWidth="1"/>
    <col min="15881" max="15881" width="10" customWidth="1"/>
    <col min="15884" max="15884" width="10.85546875" customWidth="1"/>
    <col min="16129" max="16129" width="8.28515625" customWidth="1"/>
    <col min="16130" max="16130" width="10.140625" customWidth="1"/>
    <col min="16131" max="16131" width="8.7109375" customWidth="1"/>
    <col min="16132" max="16132" width="12.7109375" customWidth="1"/>
    <col min="16133" max="16133" width="10.5703125" customWidth="1"/>
    <col min="16134" max="16134" width="12.42578125" customWidth="1"/>
    <col min="16135" max="16135" width="7.5703125" customWidth="1"/>
    <col min="16136" max="16136" width="7.85546875" customWidth="1"/>
    <col min="16137" max="16137" width="10" customWidth="1"/>
    <col min="16140" max="16140" width="10.85546875" customWidth="1"/>
  </cols>
  <sheetData>
    <row r="1" spans="1:15" ht="18" x14ac:dyDescent="0.35">
      <c r="A1" s="886" t="s">
        <v>0</v>
      </c>
      <c r="B1" s="886"/>
      <c r="C1" s="886"/>
      <c r="D1" s="886"/>
      <c r="E1" s="886"/>
      <c r="F1" s="886"/>
      <c r="G1" s="886"/>
      <c r="H1" s="886"/>
      <c r="I1" s="886"/>
      <c r="J1" s="886"/>
      <c r="K1" s="886"/>
      <c r="L1" s="886"/>
      <c r="M1" s="886"/>
      <c r="N1" s="1107" t="s">
        <v>896</v>
      </c>
      <c r="O1" s="1107"/>
    </row>
    <row r="2" spans="1:15" ht="21" x14ac:dyDescent="0.35">
      <c r="A2" s="887" t="s">
        <v>631</v>
      </c>
      <c r="B2" s="887"/>
      <c r="C2" s="887"/>
      <c r="D2" s="887"/>
      <c r="E2" s="887"/>
      <c r="F2" s="887"/>
      <c r="G2" s="887"/>
      <c r="H2" s="887"/>
      <c r="I2" s="887"/>
      <c r="J2" s="887"/>
      <c r="K2" s="887"/>
      <c r="L2" s="887"/>
      <c r="M2" s="887"/>
      <c r="N2" s="887"/>
    </row>
    <row r="3" spans="1:15" ht="18" customHeight="1" x14ac:dyDescent="0.35">
      <c r="A3" s="888" t="s">
        <v>897</v>
      </c>
      <c r="B3" s="888"/>
      <c r="C3" s="888"/>
      <c r="D3" s="888"/>
      <c r="E3" s="888"/>
      <c r="F3" s="888"/>
      <c r="G3" s="888"/>
      <c r="H3" s="888"/>
      <c r="I3" s="888"/>
      <c r="J3" s="888"/>
      <c r="K3" s="888"/>
      <c r="L3" s="888"/>
      <c r="M3" s="888"/>
      <c r="N3" s="888"/>
    </row>
    <row r="4" spans="1:15" ht="15" x14ac:dyDescent="0.3">
      <c r="A4" s="43" t="s">
        <v>898</v>
      </c>
      <c r="B4" s="43"/>
      <c r="L4" s="1108" t="s">
        <v>899</v>
      </c>
      <c r="M4" s="1108"/>
      <c r="N4" s="1108"/>
      <c r="O4" s="1108"/>
    </row>
    <row r="5" spans="1:15" s="317" customFormat="1" ht="18.75" customHeight="1" x14ac:dyDescent="0.2">
      <c r="A5" s="903" t="s">
        <v>68</v>
      </c>
      <c r="B5" s="903" t="s">
        <v>1</v>
      </c>
      <c r="C5" s="1103" t="s">
        <v>900</v>
      </c>
      <c r="D5" s="1106" t="s">
        <v>901</v>
      </c>
      <c r="E5" s="1106" t="s">
        <v>902</v>
      </c>
      <c r="F5" s="1106" t="s">
        <v>903</v>
      </c>
      <c r="G5" s="1106" t="s">
        <v>904</v>
      </c>
      <c r="H5" s="1106"/>
      <c r="I5" s="1106"/>
      <c r="J5" s="1106"/>
      <c r="K5" s="1106"/>
      <c r="L5" s="1106" t="s">
        <v>905</v>
      </c>
      <c r="M5" s="1106" t="s">
        <v>906</v>
      </c>
      <c r="N5" s="1106"/>
      <c r="O5" s="1106"/>
    </row>
    <row r="6" spans="1:15" s="399" customFormat="1" ht="36" customHeight="1" x14ac:dyDescent="0.2">
      <c r="A6" s="903"/>
      <c r="B6" s="903"/>
      <c r="C6" s="1104"/>
      <c r="D6" s="1106"/>
      <c r="E6" s="1106"/>
      <c r="F6" s="1106"/>
      <c r="G6" s="1106" t="s">
        <v>907</v>
      </c>
      <c r="H6" s="1106"/>
      <c r="I6" s="1106" t="s">
        <v>908</v>
      </c>
      <c r="J6" s="1106" t="s">
        <v>909</v>
      </c>
      <c r="K6" s="1106" t="s">
        <v>910</v>
      </c>
      <c r="L6" s="1106"/>
      <c r="M6" s="1106" t="s">
        <v>86</v>
      </c>
      <c r="N6" s="1106" t="s">
        <v>911</v>
      </c>
      <c r="O6" s="1106" t="s">
        <v>912</v>
      </c>
    </row>
    <row r="7" spans="1:15" s="317" customFormat="1" ht="13.5" customHeight="1" x14ac:dyDescent="0.2">
      <c r="A7" s="903"/>
      <c r="B7" s="903"/>
      <c r="C7" s="1105"/>
      <c r="D7" s="1106"/>
      <c r="E7" s="1106"/>
      <c r="F7" s="1106"/>
      <c r="G7" s="611" t="s">
        <v>913</v>
      </c>
      <c r="H7" s="611" t="s">
        <v>914</v>
      </c>
      <c r="I7" s="1106"/>
      <c r="J7" s="1106"/>
      <c r="K7" s="1106"/>
      <c r="L7" s="1106"/>
      <c r="M7" s="1106"/>
      <c r="N7" s="1106"/>
      <c r="O7" s="1106"/>
    </row>
    <row r="8" spans="1:15" ht="14.1" customHeight="1" x14ac:dyDescent="0.2">
      <c r="A8" s="286">
        <v>1</v>
      </c>
      <c r="B8" s="287" t="s">
        <v>800</v>
      </c>
      <c r="C8" s="679">
        <v>1498</v>
      </c>
      <c r="D8" s="679">
        <v>1498</v>
      </c>
      <c r="E8" s="679">
        <v>1498</v>
      </c>
      <c r="F8" s="679">
        <v>95</v>
      </c>
      <c r="G8" s="679">
        <v>0</v>
      </c>
      <c r="H8" s="679">
        <v>0</v>
      </c>
      <c r="I8" s="679">
        <v>0</v>
      </c>
      <c r="J8" s="679">
        <v>95</v>
      </c>
      <c r="K8" s="679">
        <v>0</v>
      </c>
      <c r="L8" s="679">
        <v>0</v>
      </c>
      <c r="M8" s="679">
        <v>0</v>
      </c>
      <c r="N8" s="679">
        <v>0</v>
      </c>
      <c r="O8" s="679">
        <v>95</v>
      </c>
    </row>
    <row r="9" spans="1:15" ht="14.1" customHeight="1" x14ac:dyDescent="0.2">
      <c r="A9" s="286">
        <v>2</v>
      </c>
      <c r="B9" s="287" t="s">
        <v>801</v>
      </c>
      <c r="C9" s="679">
        <v>480</v>
      </c>
      <c r="D9" s="679">
        <v>490</v>
      </c>
      <c r="E9" s="679">
        <v>490</v>
      </c>
      <c r="F9" s="679">
        <v>0</v>
      </c>
      <c r="G9" s="679">
        <v>0</v>
      </c>
      <c r="H9" s="679">
        <v>0</v>
      </c>
      <c r="I9" s="679">
        <v>0</v>
      </c>
      <c r="J9" s="679">
        <v>0</v>
      </c>
      <c r="K9" s="679">
        <v>0</v>
      </c>
      <c r="L9" s="679">
        <v>0</v>
      </c>
      <c r="M9" s="679">
        <v>0</v>
      </c>
      <c r="N9" s="679">
        <v>0</v>
      </c>
      <c r="O9" s="679">
        <v>0</v>
      </c>
    </row>
    <row r="10" spans="1:15" ht="14.1" customHeight="1" x14ac:dyDescent="0.2">
      <c r="A10" s="286">
        <v>3</v>
      </c>
      <c r="B10" s="287" t="s">
        <v>802</v>
      </c>
      <c r="C10" s="679">
        <v>1406</v>
      </c>
      <c r="D10" s="679">
        <v>1359</v>
      </c>
      <c r="E10" s="679">
        <v>1359</v>
      </c>
      <c r="F10" s="679">
        <v>21</v>
      </c>
      <c r="G10" s="679">
        <v>11</v>
      </c>
      <c r="H10" s="679">
        <v>6</v>
      </c>
      <c r="I10" s="679">
        <v>1</v>
      </c>
      <c r="J10" s="679">
        <v>3</v>
      </c>
      <c r="K10" s="679">
        <v>0</v>
      </c>
      <c r="L10" s="679">
        <v>0</v>
      </c>
      <c r="M10" s="679">
        <v>7</v>
      </c>
      <c r="N10" s="679">
        <v>0</v>
      </c>
      <c r="O10" s="679">
        <v>14</v>
      </c>
    </row>
    <row r="11" spans="1:15" ht="14.1" customHeight="1" x14ac:dyDescent="0.2">
      <c r="A11" s="286">
        <v>4</v>
      </c>
      <c r="B11" s="287" t="s">
        <v>803</v>
      </c>
      <c r="C11" s="679">
        <v>1488</v>
      </c>
      <c r="D11" s="679">
        <v>1275</v>
      </c>
      <c r="E11" s="679">
        <v>1275</v>
      </c>
      <c r="F11" s="679">
        <v>15</v>
      </c>
      <c r="G11" s="679">
        <v>0</v>
      </c>
      <c r="H11" s="679">
        <v>0</v>
      </c>
      <c r="I11" s="679">
        <v>0</v>
      </c>
      <c r="J11" s="679">
        <v>15</v>
      </c>
      <c r="K11" s="679">
        <v>0</v>
      </c>
      <c r="L11" s="679">
        <v>0</v>
      </c>
      <c r="M11" s="679">
        <v>0</v>
      </c>
      <c r="N11" s="679">
        <v>0</v>
      </c>
      <c r="O11" s="679">
        <v>15</v>
      </c>
    </row>
    <row r="12" spans="1:15" ht="14.1" customHeight="1" x14ac:dyDescent="0.2">
      <c r="A12" s="286">
        <v>5</v>
      </c>
      <c r="B12" s="287" t="s">
        <v>804</v>
      </c>
      <c r="C12" s="679">
        <v>1116</v>
      </c>
      <c r="D12" s="679">
        <v>1030</v>
      </c>
      <c r="E12" s="679">
        <v>1030</v>
      </c>
      <c r="F12" s="679">
        <v>59</v>
      </c>
      <c r="G12" s="679">
        <v>0</v>
      </c>
      <c r="H12" s="679">
        <v>0</v>
      </c>
      <c r="I12" s="679">
        <v>0</v>
      </c>
      <c r="J12" s="679">
        <v>59</v>
      </c>
      <c r="K12" s="679">
        <v>0</v>
      </c>
      <c r="L12" s="679">
        <v>0</v>
      </c>
      <c r="M12" s="679">
        <v>0</v>
      </c>
      <c r="N12" s="679">
        <v>59</v>
      </c>
      <c r="O12" s="679">
        <v>0</v>
      </c>
    </row>
    <row r="13" spans="1:15" ht="14.1" customHeight="1" x14ac:dyDescent="0.2">
      <c r="A13" s="286">
        <v>6</v>
      </c>
      <c r="B13" s="287" t="s">
        <v>805</v>
      </c>
      <c r="C13" s="679">
        <v>1243</v>
      </c>
      <c r="D13" s="679">
        <v>1093</v>
      </c>
      <c r="E13" s="679">
        <v>1093</v>
      </c>
      <c r="F13" s="679">
        <v>0</v>
      </c>
      <c r="G13" s="679">
        <v>0</v>
      </c>
      <c r="H13" s="679">
        <v>0</v>
      </c>
      <c r="I13" s="679">
        <v>0</v>
      </c>
      <c r="J13" s="679">
        <v>0</v>
      </c>
      <c r="K13" s="679">
        <v>0</v>
      </c>
      <c r="L13" s="679">
        <v>0</v>
      </c>
      <c r="M13" s="679">
        <v>0</v>
      </c>
      <c r="N13" s="679">
        <v>0</v>
      </c>
      <c r="O13" s="679">
        <v>0</v>
      </c>
    </row>
    <row r="14" spans="1:15" ht="14.1" customHeight="1" x14ac:dyDescent="0.2">
      <c r="A14" s="286">
        <v>7</v>
      </c>
      <c r="B14" s="287" t="s">
        <v>806</v>
      </c>
      <c r="C14" s="679">
        <v>829</v>
      </c>
      <c r="D14" s="679">
        <v>509</v>
      </c>
      <c r="E14" s="679">
        <v>509</v>
      </c>
      <c r="F14" s="679">
        <v>0</v>
      </c>
      <c r="G14" s="679">
        <v>0</v>
      </c>
      <c r="H14" s="679">
        <v>0</v>
      </c>
      <c r="I14" s="679">
        <v>0</v>
      </c>
      <c r="J14" s="679">
        <v>0</v>
      </c>
      <c r="K14" s="679">
        <v>0</v>
      </c>
      <c r="L14" s="679">
        <v>0</v>
      </c>
      <c r="M14" s="679">
        <v>0</v>
      </c>
      <c r="N14" s="679">
        <v>0</v>
      </c>
      <c r="O14" s="679">
        <v>0</v>
      </c>
    </row>
    <row r="15" spans="1:15" ht="14.1" customHeight="1" x14ac:dyDescent="0.2">
      <c r="A15" s="286">
        <v>8</v>
      </c>
      <c r="B15" s="287" t="s">
        <v>807</v>
      </c>
      <c r="C15" s="679">
        <v>784</v>
      </c>
      <c r="D15" s="679">
        <v>784</v>
      </c>
      <c r="E15" s="679">
        <v>784</v>
      </c>
      <c r="F15" s="679">
        <v>0</v>
      </c>
      <c r="G15" s="679">
        <v>0</v>
      </c>
      <c r="H15" s="679">
        <v>0</v>
      </c>
      <c r="I15" s="679">
        <v>0</v>
      </c>
      <c r="J15" s="679">
        <v>0</v>
      </c>
      <c r="K15" s="679">
        <v>0</v>
      </c>
      <c r="L15" s="679">
        <v>0</v>
      </c>
      <c r="M15" s="679">
        <v>0</v>
      </c>
      <c r="N15" s="679">
        <v>0</v>
      </c>
      <c r="O15" s="679">
        <v>0</v>
      </c>
    </row>
    <row r="16" spans="1:15" ht="14.1" customHeight="1" x14ac:dyDescent="0.2">
      <c r="A16" s="286">
        <v>9</v>
      </c>
      <c r="B16" s="287" t="s">
        <v>808</v>
      </c>
      <c r="C16" s="679">
        <v>1690</v>
      </c>
      <c r="D16" s="679">
        <v>1102</v>
      </c>
      <c r="E16" s="679">
        <v>1102</v>
      </c>
      <c r="F16" s="679">
        <v>250</v>
      </c>
      <c r="G16" s="679">
        <v>0</v>
      </c>
      <c r="H16" s="679">
        <v>0</v>
      </c>
      <c r="I16" s="679">
        <v>0</v>
      </c>
      <c r="J16" s="679">
        <v>0</v>
      </c>
      <c r="K16" s="679">
        <v>250</v>
      </c>
      <c r="L16" s="679">
        <v>0</v>
      </c>
      <c r="M16" s="679">
        <v>0</v>
      </c>
      <c r="N16" s="679">
        <v>0</v>
      </c>
      <c r="O16" s="679">
        <v>250</v>
      </c>
    </row>
    <row r="17" spans="1:15" ht="14.1" customHeight="1" x14ac:dyDescent="0.2">
      <c r="A17" s="286">
        <v>10</v>
      </c>
      <c r="B17" s="287" t="s">
        <v>809</v>
      </c>
      <c r="C17" s="679">
        <v>1472</v>
      </c>
      <c r="D17" s="679">
        <v>790</v>
      </c>
      <c r="E17" s="679">
        <v>790</v>
      </c>
      <c r="F17" s="679">
        <v>300</v>
      </c>
      <c r="G17" s="679">
        <v>300</v>
      </c>
      <c r="H17" s="679">
        <v>0</v>
      </c>
      <c r="I17" s="679">
        <v>0</v>
      </c>
      <c r="J17" s="679">
        <v>0</v>
      </c>
      <c r="K17" s="679">
        <v>0</v>
      </c>
      <c r="L17" s="679">
        <v>0</v>
      </c>
      <c r="M17" s="679">
        <v>0</v>
      </c>
      <c r="N17" s="679">
        <v>0</v>
      </c>
      <c r="O17" s="679">
        <v>300</v>
      </c>
    </row>
    <row r="18" spans="1:15" ht="14.1" customHeight="1" x14ac:dyDescent="0.2">
      <c r="A18" s="286">
        <v>11</v>
      </c>
      <c r="B18" s="287" t="s">
        <v>810</v>
      </c>
      <c r="C18" s="679">
        <v>489</v>
      </c>
      <c r="D18" s="497">
        <v>275</v>
      </c>
      <c r="E18" s="497">
        <v>275</v>
      </c>
      <c r="F18" s="286">
        <v>65</v>
      </c>
      <c r="G18" s="286">
        <v>0</v>
      </c>
      <c r="H18" s="286">
        <v>0</v>
      </c>
      <c r="I18" s="286">
        <v>65</v>
      </c>
      <c r="J18" s="286">
        <v>0</v>
      </c>
      <c r="K18" s="286">
        <v>0</v>
      </c>
      <c r="L18" s="286">
        <v>0</v>
      </c>
      <c r="M18" s="286">
        <v>0</v>
      </c>
      <c r="N18" s="286">
        <v>0</v>
      </c>
      <c r="O18" s="286">
        <v>0</v>
      </c>
    </row>
    <row r="19" spans="1:15" ht="14.1" customHeight="1" x14ac:dyDescent="0.2">
      <c r="A19" s="286">
        <v>12</v>
      </c>
      <c r="B19" s="287" t="s">
        <v>811</v>
      </c>
      <c r="C19" s="679">
        <v>543</v>
      </c>
      <c r="D19" s="497">
        <v>535</v>
      </c>
      <c r="E19" s="497">
        <v>535</v>
      </c>
      <c r="F19" s="497">
        <v>25</v>
      </c>
      <c r="G19" s="286">
        <v>0</v>
      </c>
      <c r="H19" s="286">
        <v>0</v>
      </c>
      <c r="I19" s="497">
        <v>25</v>
      </c>
      <c r="J19" s="286">
        <v>0</v>
      </c>
      <c r="K19" s="286">
        <v>0</v>
      </c>
      <c r="L19" s="286">
        <v>0</v>
      </c>
      <c r="M19" s="286">
        <v>0</v>
      </c>
      <c r="N19" s="286">
        <v>0</v>
      </c>
      <c r="O19" s="286">
        <v>0</v>
      </c>
    </row>
    <row r="20" spans="1:15" ht="14.1" customHeight="1" x14ac:dyDescent="0.2">
      <c r="A20" s="286">
        <v>13</v>
      </c>
      <c r="B20" s="287" t="s">
        <v>812</v>
      </c>
      <c r="C20" s="679">
        <v>1227</v>
      </c>
      <c r="D20" s="497">
        <v>1227</v>
      </c>
      <c r="E20" s="497">
        <v>1227</v>
      </c>
      <c r="F20" s="497">
        <v>45</v>
      </c>
      <c r="G20" s="286">
        <v>0</v>
      </c>
      <c r="H20" s="286">
        <v>0</v>
      </c>
      <c r="I20" s="497">
        <v>45</v>
      </c>
      <c r="J20" s="286">
        <v>0</v>
      </c>
      <c r="K20" s="286">
        <v>0</v>
      </c>
      <c r="L20" s="286">
        <v>0</v>
      </c>
      <c r="M20" s="286">
        <v>0</v>
      </c>
      <c r="N20" s="286">
        <v>0</v>
      </c>
      <c r="O20" s="286">
        <v>0</v>
      </c>
    </row>
    <row r="21" spans="1:15" ht="14.1" customHeight="1" x14ac:dyDescent="0.2">
      <c r="A21" s="286">
        <v>14</v>
      </c>
      <c r="B21" s="287" t="s">
        <v>813</v>
      </c>
      <c r="C21" s="679">
        <v>1440</v>
      </c>
      <c r="D21" s="497">
        <v>1440</v>
      </c>
      <c r="E21" s="497">
        <v>1440</v>
      </c>
      <c r="F21" s="497">
        <v>55</v>
      </c>
      <c r="G21" s="286">
        <v>0</v>
      </c>
      <c r="H21" s="286">
        <v>0</v>
      </c>
      <c r="I21" s="497">
        <v>55</v>
      </c>
      <c r="J21" s="286">
        <v>0</v>
      </c>
      <c r="K21" s="286">
        <v>0</v>
      </c>
      <c r="L21" s="286">
        <v>0</v>
      </c>
      <c r="M21" s="286">
        <v>0</v>
      </c>
      <c r="N21" s="286">
        <v>0</v>
      </c>
      <c r="O21" s="286">
        <v>0</v>
      </c>
    </row>
    <row r="22" spans="1:15" ht="14.1" customHeight="1" x14ac:dyDescent="0.2">
      <c r="A22" s="286">
        <v>15</v>
      </c>
      <c r="B22" s="287" t="s">
        <v>814</v>
      </c>
      <c r="C22" s="679">
        <v>781</v>
      </c>
      <c r="D22" s="497">
        <v>700</v>
      </c>
      <c r="E22" s="497">
        <v>700</v>
      </c>
      <c r="F22" s="497">
        <v>32</v>
      </c>
      <c r="G22" s="286">
        <v>0</v>
      </c>
      <c r="H22" s="286">
        <v>0</v>
      </c>
      <c r="I22" s="497">
        <v>32</v>
      </c>
      <c r="J22" s="286">
        <v>0</v>
      </c>
      <c r="K22" s="286">
        <v>0</v>
      </c>
      <c r="L22" s="286">
        <v>0</v>
      </c>
      <c r="M22" s="286">
        <v>0</v>
      </c>
      <c r="N22" s="286">
        <v>0</v>
      </c>
      <c r="O22" s="286">
        <v>0</v>
      </c>
    </row>
    <row r="23" spans="1:15" ht="14.1" customHeight="1" x14ac:dyDescent="0.2">
      <c r="A23" s="286">
        <v>16</v>
      </c>
      <c r="B23" s="287" t="s">
        <v>815</v>
      </c>
      <c r="C23" s="679">
        <v>811</v>
      </c>
      <c r="D23" s="497">
        <v>811</v>
      </c>
      <c r="E23" s="497">
        <v>811</v>
      </c>
      <c r="F23" s="497">
        <v>67</v>
      </c>
      <c r="G23" s="286">
        <v>0</v>
      </c>
      <c r="H23" s="286">
        <v>0</v>
      </c>
      <c r="I23" s="497">
        <v>67</v>
      </c>
      <c r="J23" s="286">
        <v>0</v>
      </c>
      <c r="K23" s="286">
        <v>0</v>
      </c>
      <c r="L23" s="286">
        <v>0</v>
      </c>
      <c r="M23" s="286">
        <v>0</v>
      </c>
      <c r="N23" s="286">
        <v>0</v>
      </c>
      <c r="O23" s="286">
        <v>0</v>
      </c>
    </row>
    <row r="24" spans="1:15" ht="14.1" customHeight="1" x14ac:dyDescent="0.2">
      <c r="A24" s="286">
        <v>17</v>
      </c>
      <c r="B24" s="287" t="s">
        <v>816</v>
      </c>
      <c r="C24" s="679">
        <v>518</v>
      </c>
      <c r="D24" s="497">
        <v>510</v>
      </c>
      <c r="E24" s="497">
        <v>510</v>
      </c>
      <c r="F24" s="497">
        <v>22</v>
      </c>
      <c r="G24" s="286">
        <v>0</v>
      </c>
      <c r="H24" s="286">
        <v>0</v>
      </c>
      <c r="I24" s="497">
        <v>22</v>
      </c>
      <c r="J24" s="286">
        <v>0</v>
      </c>
      <c r="K24" s="286">
        <v>0</v>
      </c>
      <c r="L24" s="286">
        <v>0</v>
      </c>
      <c r="M24" s="286">
        <v>0</v>
      </c>
      <c r="N24" s="286">
        <v>0</v>
      </c>
      <c r="O24" s="286">
        <v>0</v>
      </c>
    </row>
    <row r="25" spans="1:15" ht="14.1" customHeight="1" x14ac:dyDescent="0.2">
      <c r="A25" s="286">
        <v>18</v>
      </c>
      <c r="B25" s="287" t="s">
        <v>817</v>
      </c>
      <c r="C25" s="679">
        <v>1869</v>
      </c>
      <c r="D25" s="286">
        <v>1869</v>
      </c>
      <c r="E25" s="286">
        <v>1869</v>
      </c>
      <c r="F25" s="286">
        <v>89</v>
      </c>
      <c r="G25" s="286">
        <v>0</v>
      </c>
      <c r="H25" s="286">
        <v>0</v>
      </c>
      <c r="I25" s="286">
        <v>89</v>
      </c>
      <c r="J25" s="286">
        <v>0</v>
      </c>
      <c r="K25" s="286">
        <v>0</v>
      </c>
      <c r="L25" s="286">
        <v>0</v>
      </c>
      <c r="M25" s="286">
        <v>0</v>
      </c>
      <c r="N25" s="286">
        <v>0</v>
      </c>
      <c r="O25" s="286">
        <v>0</v>
      </c>
    </row>
    <row r="26" spans="1:15" ht="14.1" customHeight="1" x14ac:dyDescent="0.2">
      <c r="A26" s="286">
        <v>19</v>
      </c>
      <c r="B26" s="287" t="s">
        <v>799</v>
      </c>
      <c r="C26" s="679">
        <v>766</v>
      </c>
      <c r="D26" s="286">
        <v>766</v>
      </c>
      <c r="E26" s="286">
        <v>766</v>
      </c>
      <c r="F26" s="286">
        <v>35</v>
      </c>
      <c r="G26" s="286">
        <v>0</v>
      </c>
      <c r="H26" s="286">
        <v>0</v>
      </c>
      <c r="I26" s="286">
        <v>35</v>
      </c>
      <c r="J26" s="286">
        <v>0</v>
      </c>
      <c r="K26" s="286">
        <v>0</v>
      </c>
      <c r="L26" s="286">
        <v>0</v>
      </c>
      <c r="M26" s="286">
        <v>0</v>
      </c>
      <c r="N26" s="286">
        <v>0</v>
      </c>
      <c r="O26" s="286">
        <v>0</v>
      </c>
    </row>
    <row r="27" spans="1:15" ht="14.1" customHeight="1" x14ac:dyDescent="0.2">
      <c r="A27" s="286">
        <v>20</v>
      </c>
      <c r="B27" s="287" t="s">
        <v>818</v>
      </c>
      <c r="C27" s="679">
        <v>1786</v>
      </c>
      <c r="D27" s="286">
        <v>1587</v>
      </c>
      <c r="E27" s="286">
        <v>1587</v>
      </c>
      <c r="F27" s="286">
        <v>78</v>
      </c>
      <c r="G27" s="286">
        <v>0</v>
      </c>
      <c r="H27" s="286">
        <v>0</v>
      </c>
      <c r="I27" s="286">
        <v>78</v>
      </c>
      <c r="J27" s="286">
        <v>0</v>
      </c>
      <c r="K27" s="286">
        <v>0</v>
      </c>
      <c r="L27" s="286">
        <v>0</v>
      </c>
      <c r="M27" s="286">
        <v>0</v>
      </c>
      <c r="N27" s="286">
        <v>0</v>
      </c>
      <c r="O27" s="286">
        <v>0</v>
      </c>
    </row>
    <row r="28" spans="1:15" ht="14.1" customHeight="1" x14ac:dyDescent="0.2">
      <c r="A28" s="289">
        <v>21</v>
      </c>
      <c r="B28" s="287" t="s">
        <v>819</v>
      </c>
      <c r="C28" s="679">
        <v>373</v>
      </c>
      <c r="D28" s="286">
        <v>350</v>
      </c>
      <c r="E28" s="286">
        <v>350</v>
      </c>
      <c r="F28" s="286">
        <v>21</v>
      </c>
      <c r="G28" s="286">
        <v>0</v>
      </c>
      <c r="H28" s="286">
        <v>0</v>
      </c>
      <c r="I28" s="286">
        <v>21</v>
      </c>
      <c r="J28" s="286">
        <v>0</v>
      </c>
      <c r="K28" s="286">
        <v>0</v>
      </c>
      <c r="L28" s="286">
        <v>0</v>
      </c>
      <c r="M28" s="286">
        <v>0</v>
      </c>
      <c r="N28" s="286">
        <v>0</v>
      </c>
      <c r="O28" s="286">
        <v>0</v>
      </c>
    </row>
    <row r="29" spans="1:15" ht="14.1" customHeight="1" x14ac:dyDescent="0.2">
      <c r="A29" s="289">
        <v>22</v>
      </c>
      <c r="B29" s="287" t="s">
        <v>820</v>
      </c>
      <c r="C29" s="679">
        <v>521</v>
      </c>
      <c r="D29" s="286">
        <v>521</v>
      </c>
      <c r="E29" s="286">
        <v>521</v>
      </c>
      <c r="F29" s="286">
        <v>28</v>
      </c>
      <c r="G29" s="286">
        <v>0</v>
      </c>
      <c r="H29" s="286">
        <v>0</v>
      </c>
      <c r="I29" s="286">
        <v>28</v>
      </c>
      <c r="J29" s="286">
        <v>0</v>
      </c>
      <c r="K29" s="286">
        <v>0</v>
      </c>
      <c r="L29" s="286">
        <v>0</v>
      </c>
      <c r="M29" s="286">
        <v>0</v>
      </c>
      <c r="N29" s="286">
        <v>0</v>
      </c>
      <c r="O29" s="286">
        <v>0</v>
      </c>
    </row>
    <row r="30" spans="1:15" ht="14.1" customHeight="1" x14ac:dyDescent="0.2">
      <c r="A30" s="906" t="s">
        <v>821</v>
      </c>
      <c r="B30" s="906"/>
      <c r="C30" s="600">
        <f>SUM(C8:C29)</f>
        <v>23130</v>
      </c>
      <c r="D30" s="600">
        <f t="shared" ref="D30:O30" si="0">SUM(D8:D29)</f>
        <v>20521</v>
      </c>
      <c r="E30" s="600">
        <f t="shared" si="0"/>
        <v>20521</v>
      </c>
      <c r="F30" s="600">
        <f t="shared" si="0"/>
        <v>1302</v>
      </c>
      <c r="G30" s="600">
        <f t="shared" si="0"/>
        <v>311</v>
      </c>
      <c r="H30" s="600">
        <f t="shared" si="0"/>
        <v>6</v>
      </c>
      <c r="I30" s="600">
        <f t="shared" si="0"/>
        <v>563</v>
      </c>
      <c r="J30" s="600">
        <f t="shared" si="0"/>
        <v>172</v>
      </c>
      <c r="K30" s="600">
        <f t="shared" si="0"/>
        <v>250</v>
      </c>
      <c r="L30" s="600">
        <f t="shared" si="0"/>
        <v>0</v>
      </c>
      <c r="M30" s="600">
        <f t="shared" si="0"/>
        <v>7</v>
      </c>
      <c r="N30" s="600">
        <f t="shared" si="0"/>
        <v>59</v>
      </c>
      <c r="O30" s="600">
        <f t="shared" si="0"/>
        <v>674</v>
      </c>
    </row>
    <row r="33" spans="1:15" ht="15" customHeight="1" x14ac:dyDescent="0.2">
      <c r="A33" s="1102" t="s">
        <v>9</v>
      </c>
      <c r="B33" s="1102"/>
      <c r="C33" s="1102"/>
      <c r="D33" s="1102"/>
      <c r="G33" s="385"/>
      <c r="H33" s="385"/>
      <c r="I33" s="891" t="s">
        <v>10</v>
      </c>
      <c r="J33" s="891"/>
      <c r="K33" s="891"/>
      <c r="L33" s="891"/>
      <c r="M33" s="386"/>
      <c r="N33" s="386"/>
      <c r="O33" s="386"/>
    </row>
    <row r="34" spans="1:15" ht="15" customHeight="1" x14ac:dyDescent="0.2">
      <c r="A34" s="384"/>
      <c r="B34" s="384"/>
      <c r="C34" s="384"/>
      <c r="D34" s="384"/>
      <c r="G34" s="385"/>
      <c r="H34" s="385"/>
      <c r="I34" s="891" t="s">
        <v>797</v>
      </c>
      <c r="J34" s="891"/>
      <c r="K34" s="891"/>
      <c r="L34" s="891"/>
      <c r="M34" s="386"/>
      <c r="N34" s="386"/>
      <c r="O34" s="386"/>
    </row>
    <row r="35" spans="1:15" ht="15" customHeight="1" x14ac:dyDescent="0.2">
      <c r="A35" s="384"/>
      <c r="B35" s="384"/>
      <c r="C35" s="384"/>
      <c r="D35" s="384"/>
      <c r="G35" s="385"/>
      <c r="H35" s="385"/>
      <c r="I35" s="891" t="s">
        <v>798</v>
      </c>
      <c r="J35" s="891"/>
      <c r="K35" s="891"/>
      <c r="L35" s="891"/>
      <c r="M35" s="386"/>
      <c r="N35" s="386"/>
      <c r="O35" s="386"/>
    </row>
    <row r="36" spans="1:15" x14ac:dyDescent="0.2">
      <c r="C36" s="384"/>
      <c r="D36" s="384"/>
      <c r="G36" s="384"/>
      <c r="H36" s="384"/>
      <c r="I36" s="892" t="s">
        <v>77</v>
      </c>
      <c r="J36" s="892"/>
      <c r="K36" s="892"/>
      <c r="L36" s="892"/>
      <c r="M36" s="387"/>
      <c r="N36" s="386"/>
      <c r="O36" s="386"/>
    </row>
    <row r="37" spans="1:15" x14ac:dyDescent="0.2">
      <c r="A37" s="384"/>
      <c r="B37" s="384"/>
      <c r="C37" s="384"/>
      <c r="D37" s="384"/>
      <c r="E37" s="384"/>
      <c r="F37" s="384"/>
      <c r="G37" s="384"/>
      <c r="H37" s="384"/>
      <c r="I37" s="384"/>
      <c r="J37" s="384"/>
      <c r="K37" s="384"/>
      <c r="L37" s="384"/>
    </row>
  </sheetData>
  <mergeCells count="27">
    <mergeCell ref="I35:L35"/>
    <mergeCell ref="I36:L36"/>
    <mergeCell ref="F5:F7"/>
    <mergeCell ref="G5:K5"/>
    <mergeCell ref="L5:L7"/>
    <mergeCell ref="M5:O5"/>
    <mergeCell ref="G6:H6"/>
    <mergeCell ref="I6:I7"/>
    <mergeCell ref="J6:J7"/>
    <mergeCell ref="K6:K7"/>
    <mergeCell ref="M6:M7"/>
    <mergeCell ref="N6:N7"/>
    <mergeCell ref="O6:O7"/>
    <mergeCell ref="A1:M1"/>
    <mergeCell ref="N1:O1"/>
    <mergeCell ref="A2:N2"/>
    <mergeCell ref="A3:N3"/>
    <mergeCell ref="L4:O4"/>
    <mergeCell ref="A30:B30"/>
    <mergeCell ref="I33:L33"/>
    <mergeCell ref="I34:L34"/>
    <mergeCell ref="A33:D33"/>
    <mergeCell ref="A5:A7"/>
    <mergeCell ref="B5:B7"/>
    <mergeCell ref="C5:C7"/>
    <mergeCell ref="D5:D7"/>
    <mergeCell ref="E5:E7"/>
  </mergeCells>
  <printOptions horizontalCentered="1"/>
  <pageMargins left="0.39370078740157483" right="0.39370078740157483" top="0.23622047244094491" bottom="0"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view="pageBreakPreview" topLeftCell="A7" zoomScale="90" zoomScaleSheetLayoutView="90" workbookViewId="0">
      <selection activeCell="K22" sqref="K22"/>
    </sheetView>
  </sheetViews>
  <sheetFormatPr defaultColWidth="9.140625" defaultRowHeight="12.75" x14ac:dyDescent="0.2"/>
  <cols>
    <col min="1" max="1" width="5.7109375" style="114" customWidth="1"/>
    <col min="2" max="3" width="10.7109375" style="114" customWidth="1"/>
    <col min="4" max="4" width="14.5703125" style="114" customWidth="1"/>
    <col min="5" max="5" width="9.7109375" style="114" customWidth="1"/>
    <col min="6" max="6" width="15.140625" style="114" customWidth="1"/>
    <col min="7" max="7" width="10.7109375" style="114" customWidth="1"/>
    <col min="8" max="8" width="15.42578125" style="114" customWidth="1"/>
    <col min="9" max="9" width="14.140625" style="114" customWidth="1"/>
    <col min="10" max="10" width="17.5703125" style="114" customWidth="1"/>
    <col min="11" max="11" width="13" style="114" customWidth="1"/>
    <col min="12" max="16384" width="9.140625" style="114"/>
  </cols>
  <sheetData>
    <row r="1" spans="1:19" ht="15" x14ac:dyDescent="0.2">
      <c r="D1" s="830"/>
      <c r="E1" s="830"/>
      <c r="H1" s="136"/>
      <c r="I1" s="1031" t="s">
        <v>62</v>
      </c>
      <c r="J1" s="1031"/>
    </row>
    <row r="2" spans="1:19" ht="15" x14ac:dyDescent="0.2">
      <c r="A2" s="925" t="s">
        <v>0</v>
      </c>
      <c r="B2" s="925"/>
      <c r="C2" s="925"/>
      <c r="D2" s="925"/>
      <c r="E2" s="925"/>
      <c r="F2" s="925"/>
      <c r="G2" s="925"/>
      <c r="H2" s="925"/>
      <c r="I2" s="925"/>
      <c r="J2" s="925"/>
    </row>
    <row r="3" spans="1:19" ht="20.25" x14ac:dyDescent="0.2">
      <c r="A3" s="827" t="s">
        <v>631</v>
      </c>
      <c r="B3" s="827"/>
      <c r="C3" s="827"/>
      <c r="D3" s="827"/>
      <c r="E3" s="827"/>
      <c r="F3" s="827"/>
      <c r="G3" s="827"/>
      <c r="H3" s="827"/>
      <c r="I3" s="827"/>
      <c r="J3" s="827"/>
    </row>
    <row r="4" spans="1:19" s="120" customFormat="1" ht="24.75" customHeight="1" x14ac:dyDescent="0.2">
      <c r="A4" s="1051" t="s">
        <v>426</v>
      </c>
      <c r="B4" s="1051"/>
      <c r="C4" s="1051"/>
      <c r="D4" s="1051"/>
      <c r="E4" s="1051"/>
      <c r="F4" s="1051"/>
      <c r="G4" s="1051"/>
      <c r="H4" s="1051"/>
      <c r="I4" s="1051"/>
      <c r="J4" s="1051"/>
      <c r="K4" s="1051"/>
    </row>
    <row r="5" spans="1:19" s="120" customFormat="1" x14ac:dyDescent="0.2">
      <c r="A5" s="829" t="s">
        <v>829</v>
      </c>
      <c r="B5" s="829"/>
      <c r="C5" s="829"/>
      <c r="E5" s="1112"/>
      <c r="F5" s="1112"/>
      <c r="G5" s="1112"/>
      <c r="H5" s="1112"/>
      <c r="I5" s="1112" t="s">
        <v>919</v>
      </c>
      <c r="J5" s="1112"/>
      <c r="K5" s="1112"/>
    </row>
    <row r="6" spans="1:19" s="141" customFormat="1" ht="15.75" hidden="1" x14ac:dyDescent="0.2">
      <c r="C6" s="925" t="s">
        <v>11</v>
      </c>
      <c r="D6" s="925"/>
      <c r="E6" s="925"/>
      <c r="F6" s="925"/>
      <c r="G6" s="925"/>
      <c r="H6" s="925"/>
      <c r="I6" s="925"/>
      <c r="J6" s="925"/>
    </row>
    <row r="7" spans="1:19" ht="21" customHeight="1" x14ac:dyDescent="0.2">
      <c r="A7" s="1110" t="s">
        <v>68</v>
      </c>
      <c r="B7" s="1110" t="s">
        <v>52</v>
      </c>
      <c r="C7" s="806" t="s">
        <v>453</v>
      </c>
      <c r="D7" s="807"/>
      <c r="E7" s="806" t="s">
        <v>32</v>
      </c>
      <c r="F7" s="807"/>
      <c r="G7" s="806" t="s">
        <v>33</v>
      </c>
      <c r="H7" s="807"/>
      <c r="I7" s="801" t="s">
        <v>98</v>
      </c>
      <c r="J7" s="801"/>
      <c r="K7" s="1110" t="s">
        <v>504</v>
      </c>
      <c r="R7" s="155"/>
      <c r="S7" s="155"/>
    </row>
    <row r="8" spans="1:19" s="115" customFormat="1" ht="42.6" customHeight="1" x14ac:dyDescent="0.2">
      <c r="A8" s="1111"/>
      <c r="B8" s="1111"/>
      <c r="C8" s="100" t="s">
        <v>34</v>
      </c>
      <c r="D8" s="435" t="s">
        <v>97</v>
      </c>
      <c r="E8" s="100" t="s">
        <v>34</v>
      </c>
      <c r="F8" s="100" t="s">
        <v>97</v>
      </c>
      <c r="G8" s="100" t="s">
        <v>34</v>
      </c>
      <c r="H8" s="100" t="s">
        <v>97</v>
      </c>
      <c r="I8" s="100" t="s">
        <v>131</v>
      </c>
      <c r="J8" s="100" t="s">
        <v>132</v>
      </c>
      <c r="K8" s="1111"/>
    </row>
    <row r="9" spans="1:19" ht="15.95" customHeight="1" x14ac:dyDescent="0.2">
      <c r="A9" s="139">
        <v>1</v>
      </c>
      <c r="B9" s="139">
        <v>2</v>
      </c>
      <c r="C9" s="139">
        <v>3</v>
      </c>
      <c r="D9" s="139">
        <v>4</v>
      </c>
      <c r="E9" s="139">
        <v>5</v>
      </c>
      <c r="F9" s="139">
        <v>6</v>
      </c>
      <c r="G9" s="139">
        <v>7</v>
      </c>
      <c r="H9" s="139">
        <v>8</v>
      </c>
      <c r="I9" s="139">
        <v>9</v>
      </c>
      <c r="J9" s="139">
        <v>10</v>
      </c>
      <c r="K9" s="93">
        <v>11</v>
      </c>
    </row>
    <row r="10" spans="1:19" ht="15.95" customHeight="1" x14ac:dyDescent="0.2">
      <c r="A10" s="117">
        <v>1</v>
      </c>
      <c r="B10" s="40" t="s">
        <v>363</v>
      </c>
      <c r="C10" s="117">
        <v>5087</v>
      </c>
      <c r="D10" s="290">
        <v>3052.2</v>
      </c>
      <c r="E10" s="117">
        <v>0</v>
      </c>
      <c r="F10" s="117">
        <v>0</v>
      </c>
      <c r="G10" s="117">
        <v>0</v>
      </c>
      <c r="H10" s="290">
        <v>0</v>
      </c>
      <c r="I10" s="117">
        <f>C10-E10-G10</f>
        <v>5087</v>
      </c>
      <c r="J10" s="290">
        <f>D10-F10-H10</f>
        <v>3052.2</v>
      </c>
      <c r="K10" s="117">
        <v>0</v>
      </c>
    </row>
    <row r="11" spans="1:19" ht="15.95" customHeight="1" x14ac:dyDescent="0.2">
      <c r="A11" s="117">
        <v>2</v>
      </c>
      <c r="B11" s="40" t="s">
        <v>364</v>
      </c>
      <c r="C11" s="117">
        <v>728</v>
      </c>
      <c r="D11" s="290">
        <v>436.8</v>
      </c>
      <c r="E11" s="117">
        <v>0</v>
      </c>
      <c r="F11" s="117">
        <v>0</v>
      </c>
      <c r="G11" s="117">
        <v>0</v>
      </c>
      <c r="H11" s="290">
        <v>0</v>
      </c>
      <c r="I11" s="117">
        <f t="shared" ref="I11:I21" si="0">C11-E11-G11</f>
        <v>728</v>
      </c>
      <c r="J11" s="290">
        <f t="shared" ref="J11:J21" si="1">D11-F11-H11</f>
        <v>436.8</v>
      </c>
      <c r="K11" s="117">
        <v>0</v>
      </c>
    </row>
    <row r="12" spans="1:19" ht="15.95" customHeight="1" x14ac:dyDescent="0.2">
      <c r="A12" s="117">
        <v>3</v>
      </c>
      <c r="B12" s="40" t="s">
        <v>365</v>
      </c>
      <c r="C12" s="117">
        <v>0</v>
      </c>
      <c r="D12" s="290">
        <v>0</v>
      </c>
      <c r="E12" s="117">
        <v>5039</v>
      </c>
      <c r="F12" s="117">
        <v>2996.82</v>
      </c>
      <c r="G12" s="117">
        <v>0</v>
      </c>
      <c r="H12" s="290">
        <v>0</v>
      </c>
      <c r="I12" s="117">
        <f t="shared" si="0"/>
        <v>-5039</v>
      </c>
      <c r="J12" s="117">
        <f t="shared" si="1"/>
        <v>-2996.82</v>
      </c>
      <c r="K12" s="117">
        <v>1879</v>
      </c>
    </row>
    <row r="13" spans="1:19" ht="15.95" customHeight="1" x14ac:dyDescent="0.2">
      <c r="A13" s="117">
        <v>4</v>
      </c>
      <c r="B13" s="40" t="s">
        <v>366</v>
      </c>
      <c r="C13" s="117">
        <v>0</v>
      </c>
      <c r="D13" s="290">
        <v>0</v>
      </c>
      <c r="E13" s="117">
        <v>0</v>
      </c>
      <c r="F13" s="117">
        <v>0</v>
      </c>
      <c r="G13" s="117">
        <v>0</v>
      </c>
      <c r="H13" s="290">
        <v>0</v>
      </c>
      <c r="I13" s="117">
        <f t="shared" si="0"/>
        <v>0</v>
      </c>
      <c r="J13" s="117">
        <f t="shared" si="1"/>
        <v>0</v>
      </c>
      <c r="K13" s="117">
        <v>2484</v>
      </c>
    </row>
    <row r="14" spans="1:19" ht="15.95" customHeight="1" x14ac:dyDescent="0.2">
      <c r="A14" s="117">
        <v>5</v>
      </c>
      <c r="B14" s="40" t="s">
        <v>367</v>
      </c>
      <c r="C14" s="117">
        <v>0</v>
      </c>
      <c r="D14" s="290">
        <v>0</v>
      </c>
      <c r="E14" s="117">
        <v>0</v>
      </c>
      <c r="F14" s="117">
        <v>0</v>
      </c>
      <c r="G14" s="117">
        <v>0</v>
      </c>
      <c r="H14" s="290">
        <v>0</v>
      </c>
      <c r="I14" s="117">
        <f t="shared" si="0"/>
        <v>0</v>
      </c>
      <c r="J14" s="117">
        <f t="shared" si="1"/>
        <v>0</v>
      </c>
      <c r="K14" s="117">
        <v>1623</v>
      </c>
    </row>
    <row r="15" spans="1:19" ht="15.95" customHeight="1" x14ac:dyDescent="0.2">
      <c r="A15" s="117">
        <v>6</v>
      </c>
      <c r="B15" s="40" t="s">
        <v>368</v>
      </c>
      <c r="C15" s="117">
        <v>0</v>
      </c>
      <c r="D15" s="290">
        <v>0</v>
      </c>
      <c r="E15" s="117">
        <v>0</v>
      </c>
      <c r="F15" s="117">
        <v>0</v>
      </c>
      <c r="G15" s="117">
        <v>0</v>
      </c>
      <c r="H15" s="290">
        <v>0</v>
      </c>
      <c r="I15" s="117">
        <f t="shared" si="0"/>
        <v>0</v>
      </c>
      <c r="J15" s="117">
        <f t="shared" si="1"/>
        <v>0</v>
      </c>
      <c r="K15" s="117">
        <v>653</v>
      </c>
    </row>
    <row r="16" spans="1:19" ht="15.95" customHeight="1" x14ac:dyDescent="0.2">
      <c r="A16" s="117">
        <v>7</v>
      </c>
      <c r="B16" s="40" t="s">
        <v>369</v>
      </c>
      <c r="C16" s="117">
        <v>6000</v>
      </c>
      <c r="D16" s="290">
        <v>4904.63</v>
      </c>
      <c r="E16" s="117">
        <v>2079</v>
      </c>
      <c r="F16" s="117">
        <v>1581.48</v>
      </c>
      <c r="G16" s="117">
        <v>0</v>
      </c>
      <c r="H16" s="290">
        <v>0</v>
      </c>
      <c r="I16" s="117">
        <f t="shared" si="0"/>
        <v>3921</v>
      </c>
      <c r="J16" s="117">
        <f t="shared" si="1"/>
        <v>3323.15</v>
      </c>
      <c r="K16" s="117">
        <v>0</v>
      </c>
    </row>
    <row r="17" spans="1:16" s="155" customFormat="1" ht="15.95" customHeight="1" x14ac:dyDescent="0.2">
      <c r="A17" s="117">
        <v>8</v>
      </c>
      <c r="B17" s="40" t="s">
        <v>251</v>
      </c>
      <c r="C17" s="117">
        <v>0</v>
      </c>
      <c r="D17" s="117">
        <v>0</v>
      </c>
      <c r="E17" s="117">
        <v>0</v>
      </c>
      <c r="F17" s="117">
        <v>0</v>
      </c>
      <c r="G17" s="117">
        <v>0</v>
      </c>
      <c r="H17" s="290">
        <v>0</v>
      </c>
      <c r="I17" s="117">
        <f t="shared" si="0"/>
        <v>0</v>
      </c>
      <c r="J17" s="117">
        <f t="shared" si="1"/>
        <v>0</v>
      </c>
      <c r="K17" s="117">
        <v>0</v>
      </c>
    </row>
    <row r="18" spans="1:16" s="155" customFormat="1" ht="15.95" customHeight="1" x14ac:dyDescent="0.2">
      <c r="A18" s="117">
        <v>9</v>
      </c>
      <c r="B18" s="40" t="s">
        <v>346</v>
      </c>
      <c r="C18" s="117">
        <v>0</v>
      </c>
      <c r="D18" s="117">
        <v>0</v>
      </c>
      <c r="E18" s="117">
        <v>0</v>
      </c>
      <c r="F18" s="117">
        <v>0</v>
      </c>
      <c r="G18" s="117">
        <v>0</v>
      </c>
      <c r="H18" s="290">
        <v>0</v>
      </c>
      <c r="I18" s="117">
        <f t="shared" si="0"/>
        <v>0</v>
      </c>
      <c r="J18" s="117">
        <f t="shared" si="1"/>
        <v>0</v>
      </c>
      <c r="K18" s="117">
        <v>0</v>
      </c>
    </row>
    <row r="19" spans="1:16" s="155" customFormat="1" ht="15.95" customHeight="1" x14ac:dyDescent="0.2">
      <c r="A19" s="117">
        <v>10</v>
      </c>
      <c r="B19" s="40" t="s">
        <v>503</v>
      </c>
      <c r="C19" s="117">
        <v>0</v>
      </c>
      <c r="D19" s="117">
        <v>0</v>
      </c>
      <c r="E19" s="117">
        <v>0</v>
      </c>
      <c r="F19" s="117">
        <v>0</v>
      </c>
      <c r="G19" s="117">
        <v>0</v>
      </c>
      <c r="H19" s="290">
        <v>0</v>
      </c>
      <c r="I19" s="117">
        <f t="shared" si="0"/>
        <v>0</v>
      </c>
      <c r="J19" s="117">
        <f t="shared" si="1"/>
        <v>0</v>
      </c>
      <c r="K19" s="117">
        <v>0</v>
      </c>
    </row>
    <row r="20" spans="1:16" s="155" customFormat="1" ht="15.95" customHeight="1" x14ac:dyDescent="0.2">
      <c r="A20" s="117">
        <v>11</v>
      </c>
      <c r="B20" s="40" t="s">
        <v>465</v>
      </c>
      <c r="C20" s="117">
        <v>0</v>
      </c>
      <c r="D20" s="117">
        <v>0</v>
      </c>
      <c r="E20" s="117">
        <v>0</v>
      </c>
      <c r="F20" s="117">
        <v>0</v>
      </c>
      <c r="G20" s="117">
        <v>0</v>
      </c>
      <c r="H20" s="290">
        <v>0</v>
      </c>
      <c r="I20" s="117">
        <f t="shared" si="0"/>
        <v>0</v>
      </c>
      <c r="J20" s="117">
        <f t="shared" si="1"/>
        <v>0</v>
      </c>
      <c r="K20" s="117">
        <v>12</v>
      </c>
    </row>
    <row r="21" spans="1:16" s="155" customFormat="1" ht="15.95" customHeight="1" x14ac:dyDescent="0.2">
      <c r="A21" s="117">
        <v>12</v>
      </c>
      <c r="B21" s="40" t="s">
        <v>502</v>
      </c>
      <c r="C21" s="117">
        <v>0</v>
      </c>
      <c r="D21" s="117">
        <v>0</v>
      </c>
      <c r="E21" s="117">
        <v>0</v>
      </c>
      <c r="F21" s="117">
        <v>0</v>
      </c>
      <c r="G21" s="117">
        <v>0</v>
      </c>
      <c r="H21" s="290">
        <v>0</v>
      </c>
      <c r="I21" s="117">
        <f t="shared" si="0"/>
        <v>0</v>
      </c>
      <c r="J21" s="117">
        <f t="shared" si="1"/>
        <v>0</v>
      </c>
      <c r="K21" s="409">
        <v>34</v>
      </c>
    </row>
    <row r="22" spans="1:16" s="116" customFormat="1" ht="15.95" customHeight="1" x14ac:dyDescent="0.2">
      <c r="A22" s="809" t="s">
        <v>14</v>
      </c>
      <c r="B22" s="810"/>
      <c r="C22" s="410">
        <f>SUM(C10:C21)</f>
        <v>11815</v>
      </c>
      <c r="D22" s="585">
        <f>SUM(D10:D21)</f>
        <v>8393.630000000001</v>
      </c>
      <c r="E22" s="410">
        <f t="shared" ref="E22:K22" si="2">SUM(E10:E21)</f>
        <v>7118</v>
      </c>
      <c r="F22" s="590">
        <f t="shared" si="2"/>
        <v>4578.3</v>
      </c>
      <c r="G22" s="410">
        <f t="shared" si="2"/>
        <v>0</v>
      </c>
      <c r="H22" s="411">
        <f t="shared" si="2"/>
        <v>0</v>
      </c>
      <c r="I22" s="410">
        <f t="shared" si="2"/>
        <v>4697</v>
      </c>
      <c r="J22" s="410">
        <f t="shared" si="2"/>
        <v>3815.33</v>
      </c>
      <c r="K22" s="410">
        <f t="shared" si="2"/>
        <v>6685</v>
      </c>
    </row>
    <row r="23" spans="1:16" s="155" customFormat="1" ht="30" customHeight="1" x14ac:dyDescent="0.2">
      <c r="A23" s="1109" t="s">
        <v>932</v>
      </c>
      <c r="B23" s="1109"/>
      <c r="C23" s="1109"/>
      <c r="D23" s="1109"/>
      <c r="E23" s="1109"/>
      <c r="F23" s="1109"/>
      <c r="G23" s="1109"/>
      <c r="H23" s="1109"/>
    </row>
    <row r="24" spans="1:16" s="120" customFormat="1" ht="13.15" customHeight="1" x14ac:dyDescent="0.2">
      <c r="A24" s="121"/>
      <c r="B24" s="121"/>
      <c r="C24" s="121"/>
      <c r="D24" s="121"/>
      <c r="E24" s="121"/>
      <c r="F24" s="121"/>
      <c r="G24" s="789"/>
      <c r="H24" s="789"/>
      <c r="I24" s="789"/>
      <c r="J24" s="789"/>
      <c r="K24" s="121"/>
      <c r="L24" s="121"/>
      <c r="M24" s="121"/>
      <c r="N24" s="121"/>
      <c r="O24" s="121"/>
      <c r="P24" s="121"/>
    </row>
    <row r="25" spans="1:16" s="120" customFormat="1" ht="13.15" customHeight="1" x14ac:dyDescent="0.2">
      <c r="A25" s="121"/>
      <c r="B25" s="121"/>
      <c r="C25" s="121"/>
      <c r="D25" s="121"/>
      <c r="E25" s="121"/>
      <c r="F25" s="121"/>
      <c r="G25" s="789" t="s">
        <v>797</v>
      </c>
      <c r="H25" s="789"/>
      <c r="I25" s="789"/>
      <c r="J25" s="789"/>
      <c r="K25" s="121"/>
      <c r="L25" s="121"/>
      <c r="M25" s="121"/>
      <c r="N25" s="121"/>
      <c r="O25" s="121"/>
      <c r="P25" s="121"/>
    </row>
    <row r="26" spans="1:16" s="120" customFormat="1" x14ac:dyDescent="0.2">
      <c r="A26" s="115" t="s">
        <v>17</v>
      </c>
      <c r="B26" s="115"/>
      <c r="C26" s="115"/>
      <c r="D26" s="115"/>
      <c r="E26" s="115"/>
      <c r="F26" s="115"/>
      <c r="G26" s="789" t="s">
        <v>798</v>
      </c>
      <c r="H26" s="789"/>
      <c r="I26" s="789"/>
      <c r="J26" s="789"/>
    </row>
    <row r="27" spans="1:16" s="120" customFormat="1" x14ac:dyDescent="0.2">
      <c r="A27" s="115"/>
      <c r="G27" s="830" t="s">
        <v>77</v>
      </c>
      <c r="H27" s="830"/>
      <c r="I27" s="830"/>
      <c r="J27" s="830"/>
    </row>
  </sheetData>
  <mergeCells count="22">
    <mergeCell ref="K7:K8"/>
    <mergeCell ref="D1:E1"/>
    <mergeCell ref="I1:J1"/>
    <mergeCell ref="A2:J2"/>
    <mergeCell ref="A3:J3"/>
    <mergeCell ref="A4:K4"/>
    <mergeCell ref="G27:J27"/>
    <mergeCell ref="A5:C5"/>
    <mergeCell ref="A23:H23"/>
    <mergeCell ref="G24:J24"/>
    <mergeCell ref="G25:J25"/>
    <mergeCell ref="G26:J26"/>
    <mergeCell ref="A22:B22"/>
    <mergeCell ref="A7:A8"/>
    <mergeCell ref="B7:B8"/>
    <mergeCell ref="E5:H5"/>
    <mergeCell ref="I5:K5"/>
    <mergeCell ref="C6:J6"/>
    <mergeCell ref="C7:D7"/>
    <mergeCell ref="E7:F7"/>
    <mergeCell ref="G7:H7"/>
    <mergeCell ref="I7:J7"/>
  </mergeCell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view="pageBreakPreview" topLeftCell="A6" zoomScale="90" zoomScaleSheetLayoutView="90" workbookViewId="0">
      <selection activeCell="N15" sqref="N15"/>
    </sheetView>
  </sheetViews>
  <sheetFormatPr defaultColWidth="9.140625" defaultRowHeight="12.75" x14ac:dyDescent="0.2"/>
  <cols>
    <col min="1" max="1" width="4.42578125" style="114" customWidth="1"/>
    <col min="2" max="2" width="11.28515625" style="114" customWidth="1"/>
    <col min="3" max="3" width="10.28515625" style="114" customWidth="1"/>
    <col min="4" max="4" width="15.85546875" style="114" customWidth="1"/>
    <col min="5" max="5" width="9.7109375" style="114" customWidth="1"/>
    <col min="6" max="6" width="15" style="114" customWidth="1"/>
    <col min="7" max="7" width="9.7109375" style="114" customWidth="1"/>
    <col min="8" max="8" width="13.85546875" style="114" customWidth="1"/>
    <col min="9" max="9" width="14" style="114" customWidth="1"/>
    <col min="10" max="10" width="18.140625" style="114" customWidth="1"/>
    <col min="11" max="11" width="13.28515625" style="114" customWidth="1"/>
    <col min="12" max="16384" width="9.140625" style="114"/>
  </cols>
  <sheetData>
    <row r="1" spans="1:19" ht="15" x14ac:dyDescent="0.2">
      <c r="D1" s="830"/>
      <c r="E1" s="830"/>
      <c r="H1" s="136"/>
      <c r="I1" s="1031" t="s">
        <v>370</v>
      </c>
      <c r="J1" s="1031"/>
    </row>
    <row r="2" spans="1:19" ht="15" x14ac:dyDescent="0.2">
      <c r="A2" s="925" t="s">
        <v>0</v>
      </c>
      <c r="B2" s="925"/>
      <c r="C2" s="925"/>
      <c r="D2" s="925"/>
      <c r="E2" s="925"/>
      <c r="F2" s="925"/>
      <c r="G2" s="925"/>
      <c r="H2" s="925"/>
      <c r="I2" s="925"/>
      <c r="J2" s="925"/>
    </row>
    <row r="3" spans="1:19" ht="20.25" x14ac:dyDescent="0.2">
      <c r="A3" s="827" t="s">
        <v>665</v>
      </c>
      <c r="B3" s="827"/>
      <c r="C3" s="827"/>
      <c r="D3" s="827"/>
      <c r="E3" s="827"/>
      <c r="F3" s="827"/>
      <c r="G3" s="827"/>
      <c r="H3" s="827"/>
      <c r="I3" s="827"/>
      <c r="J3" s="827"/>
    </row>
    <row r="4" spans="1:19" s="120" customFormat="1" ht="18.75" customHeight="1" x14ac:dyDescent="0.2">
      <c r="A4" s="1051" t="s">
        <v>427</v>
      </c>
      <c r="B4" s="1051"/>
      <c r="C4" s="1051"/>
      <c r="D4" s="1051"/>
      <c r="E4" s="1051"/>
      <c r="F4" s="1051"/>
      <c r="G4" s="1051"/>
      <c r="H4" s="1051"/>
      <c r="I4" s="1051"/>
      <c r="J4" s="1051"/>
      <c r="K4" s="1051"/>
    </row>
    <row r="5" spans="1:19" s="120" customFormat="1" ht="14.25" customHeight="1" x14ac:dyDescent="0.2">
      <c r="A5" s="839" t="s">
        <v>829</v>
      </c>
      <c r="B5" s="839"/>
      <c r="C5" s="839"/>
      <c r="D5" s="839"/>
      <c r="E5" s="1112"/>
      <c r="F5" s="1112"/>
      <c r="G5" s="1112"/>
      <c r="H5" s="1112"/>
      <c r="I5" s="1112" t="s">
        <v>919</v>
      </c>
      <c r="J5" s="1112"/>
      <c r="K5" s="1112"/>
    </row>
    <row r="6" spans="1:19" ht="24" customHeight="1" x14ac:dyDescent="0.2">
      <c r="A6" s="862" t="s">
        <v>68</v>
      </c>
      <c r="B6" s="862" t="s">
        <v>31</v>
      </c>
      <c r="C6" s="1046" t="s">
        <v>666</v>
      </c>
      <c r="D6" s="1048"/>
      <c r="E6" s="1046" t="s">
        <v>32</v>
      </c>
      <c r="F6" s="1048"/>
      <c r="G6" s="1046" t="s">
        <v>33</v>
      </c>
      <c r="H6" s="1048"/>
      <c r="I6" s="918" t="s">
        <v>98</v>
      </c>
      <c r="J6" s="918"/>
      <c r="K6" s="862" t="s">
        <v>236</v>
      </c>
      <c r="R6" s="118"/>
      <c r="S6" s="155"/>
    </row>
    <row r="7" spans="1:19" s="115" customFormat="1" ht="42.6" customHeight="1" x14ac:dyDescent="0.2">
      <c r="A7" s="864"/>
      <c r="B7" s="864"/>
      <c r="C7" s="603" t="s">
        <v>34</v>
      </c>
      <c r="D7" s="603" t="s">
        <v>959</v>
      </c>
      <c r="E7" s="603" t="s">
        <v>34</v>
      </c>
      <c r="F7" s="603" t="s">
        <v>959</v>
      </c>
      <c r="G7" s="603" t="s">
        <v>34</v>
      </c>
      <c r="H7" s="603" t="s">
        <v>959</v>
      </c>
      <c r="I7" s="603" t="s">
        <v>131</v>
      </c>
      <c r="J7" s="603" t="s">
        <v>132</v>
      </c>
      <c r="K7" s="864"/>
    </row>
    <row r="8" spans="1:19" ht="14.1" customHeight="1" x14ac:dyDescent="0.2">
      <c r="A8" s="432">
        <v>1</v>
      </c>
      <c r="B8" s="432">
        <v>2</v>
      </c>
      <c r="C8" s="432">
        <v>3</v>
      </c>
      <c r="D8" s="432">
        <v>4</v>
      </c>
      <c r="E8" s="432">
        <v>5</v>
      </c>
      <c r="F8" s="432">
        <v>6</v>
      </c>
      <c r="G8" s="432">
        <v>7</v>
      </c>
      <c r="H8" s="432">
        <v>8</v>
      </c>
      <c r="I8" s="432">
        <v>9</v>
      </c>
      <c r="J8" s="432">
        <v>10</v>
      </c>
      <c r="K8" s="596">
        <v>11</v>
      </c>
    </row>
    <row r="9" spans="1:19" ht="14.1" customHeight="1" x14ac:dyDescent="0.2">
      <c r="A9" s="277">
        <v>1</v>
      </c>
      <c r="B9" s="278" t="s">
        <v>800</v>
      </c>
      <c r="C9" s="286">
        <v>845</v>
      </c>
      <c r="D9" s="288">
        <v>530</v>
      </c>
      <c r="E9" s="286">
        <v>509</v>
      </c>
      <c r="F9" s="288">
        <v>311.92</v>
      </c>
      <c r="G9" s="286">
        <v>0</v>
      </c>
      <c r="H9" s="288">
        <v>0</v>
      </c>
      <c r="I9" s="286">
        <f>C9-E9</f>
        <v>336</v>
      </c>
      <c r="J9" s="288">
        <v>218.08</v>
      </c>
      <c r="K9" s="286">
        <v>647</v>
      </c>
    </row>
    <row r="10" spans="1:19" ht="14.1" customHeight="1" x14ac:dyDescent="0.2">
      <c r="A10" s="277">
        <v>2</v>
      </c>
      <c r="B10" s="278" t="s">
        <v>801</v>
      </c>
      <c r="C10" s="286">
        <v>286</v>
      </c>
      <c r="D10" s="288">
        <v>192.35</v>
      </c>
      <c r="E10" s="286">
        <v>154</v>
      </c>
      <c r="F10" s="288">
        <v>96.94</v>
      </c>
      <c r="G10" s="286">
        <v>0</v>
      </c>
      <c r="H10" s="288">
        <v>0</v>
      </c>
      <c r="I10" s="286">
        <f t="shared" ref="I10:J18" si="0">C10-E10</f>
        <v>132</v>
      </c>
      <c r="J10" s="288">
        <v>95.41</v>
      </c>
      <c r="K10" s="286">
        <v>189</v>
      </c>
    </row>
    <row r="11" spans="1:19" ht="14.1" customHeight="1" x14ac:dyDescent="0.2">
      <c r="A11" s="277">
        <v>3</v>
      </c>
      <c r="B11" s="278" t="s">
        <v>802</v>
      </c>
      <c r="C11" s="286">
        <v>775</v>
      </c>
      <c r="D11" s="288">
        <v>535.65</v>
      </c>
      <c r="E11" s="286">
        <v>689</v>
      </c>
      <c r="F11" s="288">
        <v>410.82</v>
      </c>
      <c r="G11" s="286">
        <v>0</v>
      </c>
      <c r="H11" s="288">
        <v>0</v>
      </c>
      <c r="I11" s="286">
        <f t="shared" si="0"/>
        <v>86</v>
      </c>
      <c r="J11" s="283">
        <f>D11-F11</f>
        <v>124.82999999999998</v>
      </c>
      <c r="K11" s="277">
        <v>547</v>
      </c>
    </row>
    <row r="12" spans="1:19" ht="14.1" customHeight="1" x14ac:dyDescent="0.2">
      <c r="A12" s="277">
        <v>4</v>
      </c>
      <c r="B12" s="278" t="s">
        <v>803</v>
      </c>
      <c r="C12" s="286">
        <v>755</v>
      </c>
      <c r="D12" s="288">
        <v>488.85</v>
      </c>
      <c r="E12" s="286">
        <v>433</v>
      </c>
      <c r="F12" s="288">
        <v>259.44</v>
      </c>
      <c r="G12" s="286">
        <v>0</v>
      </c>
      <c r="H12" s="288">
        <v>0</v>
      </c>
      <c r="I12" s="286">
        <f t="shared" si="0"/>
        <v>322</v>
      </c>
      <c r="J12" s="283">
        <f t="shared" si="0"/>
        <v>229.41000000000003</v>
      </c>
      <c r="K12" s="277">
        <v>577</v>
      </c>
    </row>
    <row r="13" spans="1:19" ht="14.1" customHeight="1" x14ac:dyDescent="0.2">
      <c r="A13" s="277">
        <v>5</v>
      </c>
      <c r="B13" s="278" t="s">
        <v>804</v>
      </c>
      <c r="C13" s="286">
        <v>584</v>
      </c>
      <c r="D13" s="288">
        <v>402.96</v>
      </c>
      <c r="E13" s="286">
        <v>270</v>
      </c>
      <c r="F13" s="288">
        <v>159.44999999999999</v>
      </c>
      <c r="G13" s="286">
        <v>0</v>
      </c>
      <c r="H13" s="288">
        <v>0</v>
      </c>
      <c r="I13" s="286">
        <f t="shared" si="0"/>
        <v>314</v>
      </c>
      <c r="J13" s="283">
        <f t="shared" si="0"/>
        <v>243.51</v>
      </c>
      <c r="K13" s="277">
        <v>494</v>
      </c>
    </row>
    <row r="14" spans="1:19" ht="14.1" customHeight="1" x14ac:dyDescent="0.2">
      <c r="A14" s="277">
        <v>6</v>
      </c>
      <c r="B14" s="278" t="s">
        <v>805</v>
      </c>
      <c r="C14" s="286">
        <v>650</v>
      </c>
      <c r="D14" s="288">
        <v>454.92</v>
      </c>
      <c r="E14" s="286">
        <v>431</v>
      </c>
      <c r="F14" s="288">
        <v>221.94</v>
      </c>
      <c r="G14" s="286">
        <v>0</v>
      </c>
      <c r="H14" s="288">
        <v>0</v>
      </c>
      <c r="I14" s="286">
        <f t="shared" si="0"/>
        <v>219</v>
      </c>
      <c r="J14" s="283">
        <f t="shared" si="0"/>
        <v>232.98000000000002</v>
      </c>
      <c r="K14" s="277">
        <v>522</v>
      </c>
    </row>
    <row r="15" spans="1:19" ht="14.1" customHeight="1" x14ac:dyDescent="0.2">
      <c r="A15" s="277">
        <v>7</v>
      </c>
      <c r="B15" s="278" t="s">
        <v>806</v>
      </c>
      <c r="C15" s="286">
        <v>421</v>
      </c>
      <c r="D15" s="288">
        <v>285.49</v>
      </c>
      <c r="E15" s="286">
        <v>343</v>
      </c>
      <c r="F15" s="288">
        <v>281.52999999999997</v>
      </c>
      <c r="G15" s="286">
        <v>0</v>
      </c>
      <c r="H15" s="288">
        <v>0</v>
      </c>
      <c r="I15" s="286">
        <f t="shared" si="0"/>
        <v>78</v>
      </c>
      <c r="J15" s="283">
        <f t="shared" si="0"/>
        <v>3.9600000000000364</v>
      </c>
      <c r="K15" s="277">
        <v>286</v>
      </c>
    </row>
    <row r="16" spans="1:19" ht="14.1" customHeight="1" x14ac:dyDescent="0.2">
      <c r="A16" s="277">
        <v>8</v>
      </c>
      <c r="B16" s="278" t="s">
        <v>807</v>
      </c>
      <c r="C16" s="286">
        <v>585</v>
      </c>
      <c r="D16" s="288">
        <v>420.76</v>
      </c>
      <c r="E16" s="286">
        <v>179</v>
      </c>
      <c r="F16" s="288">
        <v>95.82</v>
      </c>
      <c r="G16" s="286">
        <v>0</v>
      </c>
      <c r="H16" s="288">
        <v>0</v>
      </c>
      <c r="I16" s="286">
        <f t="shared" si="0"/>
        <v>406</v>
      </c>
      <c r="J16" s="283">
        <f t="shared" si="0"/>
        <v>324.94</v>
      </c>
      <c r="K16" s="683">
        <v>292</v>
      </c>
    </row>
    <row r="17" spans="1:11" ht="14.1" customHeight="1" x14ac:dyDescent="0.2">
      <c r="A17" s="277">
        <v>9</v>
      </c>
      <c r="B17" s="278" t="s">
        <v>808</v>
      </c>
      <c r="C17" s="286">
        <v>927</v>
      </c>
      <c r="D17" s="288">
        <v>643.39</v>
      </c>
      <c r="E17" s="286">
        <v>607</v>
      </c>
      <c r="F17" s="288">
        <v>434.4</v>
      </c>
      <c r="G17" s="286">
        <v>0</v>
      </c>
      <c r="H17" s="288">
        <v>0</v>
      </c>
      <c r="I17" s="286">
        <f t="shared" si="0"/>
        <v>320</v>
      </c>
      <c r="J17" s="283">
        <f t="shared" si="0"/>
        <v>208.99</v>
      </c>
      <c r="K17" s="277">
        <v>735</v>
      </c>
    </row>
    <row r="18" spans="1:11" ht="14.1" customHeight="1" x14ac:dyDescent="0.2">
      <c r="A18" s="277">
        <v>10</v>
      </c>
      <c r="B18" s="278" t="s">
        <v>809</v>
      </c>
      <c r="C18" s="286">
        <v>1004</v>
      </c>
      <c r="D18" s="288">
        <v>715.19</v>
      </c>
      <c r="E18" s="286">
        <v>640</v>
      </c>
      <c r="F18" s="288">
        <v>423.24</v>
      </c>
      <c r="G18" s="286">
        <v>0</v>
      </c>
      <c r="H18" s="288">
        <v>0</v>
      </c>
      <c r="I18" s="286">
        <f t="shared" si="0"/>
        <v>364</v>
      </c>
      <c r="J18" s="283">
        <f t="shared" si="0"/>
        <v>291.95000000000005</v>
      </c>
      <c r="K18" s="286">
        <v>517</v>
      </c>
    </row>
    <row r="19" spans="1:11" ht="14.1" customHeight="1" x14ac:dyDescent="0.2">
      <c r="A19" s="277">
        <v>11</v>
      </c>
      <c r="B19" s="278" t="s">
        <v>810</v>
      </c>
      <c r="C19" s="286">
        <v>145</v>
      </c>
      <c r="D19" s="288">
        <v>98.18</v>
      </c>
      <c r="E19" s="286">
        <v>106</v>
      </c>
      <c r="F19" s="288">
        <v>70.410175438596497</v>
      </c>
      <c r="G19" s="286">
        <v>0</v>
      </c>
      <c r="H19" s="288">
        <v>0</v>
      </c>
      <c r="I19" s="286">
        <f>C19-E19-G19</f>
        <v>39</v>
      </c>
      <c r="J19" s="288">
        <f>D19-F19-H19</f>
        <v>27.76982456140351</v>
      </c>
      <c r="K19" s="286">
        <v>40</v>
      </c>
    </row>
    <row r="20" spans="1:11" ht="14.1" customHeight="1" x14ac:dyDescent="0.2">
      <c r="A20" s="277">
        <v>12</v>
      </c>
      <c r="B20" s="278" t="s">
        <v>811</v>
      </c>
      <c r="C20" s="286">
        <v>265</v>
      </c>
      <c r="D20" s="288">
        <v>206.32</v>
      </c>
      <c r="E20" s="286">
        <v>124</v>
      </c>
      <c r="F20" s="288">
        <v>77.495897618201212</v>
      </c>
      <c r="G20" s="286">
        <v>0</v>
      </c>
      <c r="H20" s="288">
        <v>0</v>
      </c>
      <c r="I20" s="286">
        <f t="shared" ref="I20:J30" si="1">C20-E20-G20</f>
        <v>141</v>
      </c>
      <c r="J20" s="288">
        <f t="shared" si="1"/>
        <v>128.82410238179878</v>
      </c>
      <c r="K20" s="286">
        <v>191</v>
      </c>
    </row>
    <row r="21" spans="1:11" ht="14.1" customHeight="1" x14ac:dyDescent="0.2">
      <c r="A21" s="277">
        <v>13</v>
      </c>
      <c r="B21" s="278" t="s">
        <v>812</v>
      </c>
      <c r="C21" s="286">
        <v>487</v>
      </c>
      <c r="D21" s="288">
        <v>358.95</v>
      </c>
      <c r="E21" s="286">
        <v>205</v>
      </c>
      <c r="F21" s="288">
        <v>122.90999999999998</v>
      </c>
      <c r="G21" s="286">
        <v>0</v>
      </c>
      <c r="H21" s="288">
        <v>0</v>
      </c>
      <c r="I21" s="286">
        <f t="shared" si="1"/>
        <v>282</v>
      </c>
      <c r="J21" s="288">
        <f t="shared" si="1"/>
        <v>236.04000000000002</v>
      </c>
      <c r="K21" s="286">
        <v>269</v>
      </c>
    </row>
    <row r="22" spans="1:11" ht="14.1" customHeight="1" x14ac:dyDescent="0.2">
      <c r="A22" s="277">
        <v>14</v>
      </c>
      <c r="B22" s="278" t="s">
        <v>813</v>
      </c>
      <c r="C22" s="286">
        <v>623</v>
      </c>
      <c r="D22" s="288">
        <v>487.05</v>
      </c>
      <c r="E22" s="286">
        <v>315</v>
      </c>
      <c r="F22" s="288">
        <v>202.88526315789471</v>
      </c>
      <c r="G22" s="286">
        <v>0</v>
      </c>
      <c r="H22" s="288">
        <v>0</v>
      </c>
      <c r="I22" s="286">
        <f t="shared" si="1"/>
        <v>308</v>
      </c>
      <c r="J22" s="288">
        <f t="shared" si="1"/>
        <v>284.1647368421053</v>
      </c>
      <c r="K22" s="286">
        <v>348</v>
      </c>
    </row>
    <row r="23" spans="1:11" ht="14.1" customHeight="1" x14ac:dyDescent="0.2">
      <c r="A23" s="277">
        <v>15</v>
      </c>
      <c r="B23" s="278" t="s">
        <v>814</v>
      </c>
      <c r="C23" s="286">
        <v>290</v>
      </c>
      <c r="D23" s="288">
        <v>220.5</v>
      </c>
      <c r="E23" s="286">
        <v>190</v>
      </c>
      <c r="F23" s="288">
        <v>114</v>
      </c>
      <c r="G23" s="286">
        <v>0</v>
      </c>
      <c r="H23" s="288">
        <v>0</v>
      </c>
      <c r="I23" s="286">
        <f t="shared" si="1"/>
        <v>100</v>
      </c>
      <c r="J23" s="288">
        <f t="shared" si="1"/>
        <v>106.5</v>
      </c>
      <c r="K23" s="286">
        <v>178</v>
      </c>
    </row>
    <row r="24" spans="1:11" ht="14.1" customHeight="1" x14ac:dyDescent="0.2">
      <c r="A24" s="277">
        <v>16</v>
      </c>
      <c r="B24" s="278" t="s">
        <v>815</v>
      </c>
      <c r="C24" s="286">
        <v>464</v>
      </c>
      <c r="D24" s="288">
        <v>348.16999999999996</v>
      </c>
      <c r="E24" s="286">
        <v>270</v>
      </c>
      <c r="F24" s="288">
        <v>171.00863636363633</v>
      </c>
      <c r="G24" s="286">
        <v>0</v>
      </c>
      <c r="H24" s="288">
        <v>0</v>
      </c>
      <c r="I24" s="286">
        <f t="shared" si="1"/>
        <v>194</v>
      </c>
      <c r="J24" s="288">
        <f t="shared" si="1"/>
        <v>177.16136363636363</v>
      </c>
      <c r="K24" s="286">
        <v>242</v>
      </c>
    </row>
    <row r="25" spans="1:11" ht="14.1" customHeight="1" x14ac:dyDescent="0.2">
      <c r="A25" s="277">
        <v>17</v>
      </c>
      <c r="B25" s="278" t="s">
        <v>816</v>
      </c>
      <c r="C25" s="286">
        <v>268</v>
      </c>
      <c r="D25" s="288">
        <v>205.8</v>
      </c>
      <c r="E25" s="286">
        <v>148</v>
      </c>
      <c r="F25" s="288">
        <v>100.27500000000001</v>
      </c>
      <c r="G25" s="286">
        <v>0</v>
      </c>
      <c r="H25" s="288">
        <v>0</v>
      </c>
      <c r="I25" s="286">
        <f t="shared" si="1"/>
        <v>120</v>
      </c>
      <c r="J25" s="288">
        <f t="shared" si="1"/>
        <v>105.52500000000001</v>
      </c>
      <c r="K25" s="286">
        <v>110</v>
      </c>
    </row>
    <row r="26" spans="1:11" ht="14.1" customHeight="1" x14ac:dyDescent="0.2">
      <c r="A26" s="277">
        <v>18</v>
      </c>
      <c r="B26" s="278" t="s">
        <v>817</v>
      </c>
      <c r="C26" s="286">
        <v>812</v>
      </c>
      <c r="D26" s="288">
        <v>574.20000000000005</v>
      </c>
      <c r="E26" s="286">
        <v>527</v>
      </c>
      <c r="F26" s="288">
        <v>343.15714285714284</v>
      </c>
      <c r="G26" s="286">
        <v>0</v>
      </c>
      <c r="H26" s="288">
        <v>0</v>
      </c>
      <c r="I26" s="286">
        <f t="shared" si="1"/>
        <v>285</v>
      </c>
      <c r="J26" s="288">
        <f t="shared" si="1"/>
        <v>231.0428571428572</v>
      </c>
      <c r="K26" s="286">
        <v>275</v>
      </c>
    </row>
    <row r="27" spans="1:11" ht="14.1" customHeight="1" x14ac:dyDescent="0.2">
      <c r="A27" s="277">
        <v>19</v>
      </c>
      <c r="B27" s="278" t="s">
        <v>799</v>
      </c>
      <c r="C27" s="286">
        <v>394</v>
      </c>
      <c r="D27" s="288">
        <v>303.89999999999998</v>
      </c>
      <c r="E27" s="286">
        <v>140</v>
      </c>
      <c r="F27" s="288">
        <v>84</v>
      </c>
      <c r="G27" s="286">
        <v>0</v>
      </c>
      <c r="H27" s="288">
        <v>0</v>
      </c>
      <c r="I27" s="286">
        <f t="shared" si="1"/>
        <v>254</v>
      </c>
      <c r="J27" s="288">
        <f t="shared" si="1"/>
        <v>219.89999999999998</v>
      </c>
      <c r="K27" s="286">
        <v>115</v>
      </c>
    </row>
    <row r="28" spans="1:11" ht="14.1" customHeight="1" x14ac:dyDescent="0.2">
      <c r="A28" s="277">
        <v>20</v>
      </c>
      <c r="B28" s="278" t="s">
        <v>818</v>
      </c>
      <c r="C28" s="286">
        <v>585</v>
      </c>
      <c r="D28" s="288">
        <v>441</v>
      </c>
      <c r="E28" s="286">
        <v>511</v>
      </c>
      <c r="F28" s="288">
        <v>373.08</v>
      </c>
      <c r="G28" s="286">
        <v>0</v>
      </c>
      <c r="H28" s="288">
        <v>0</v>
      </c>
      <c r="I28" s="286">
        <f t="shared" si="1"/>
        <v>74</v>
      </c>
      <c r="J28" s="288">
        <f t="shared" si="1"/>
        <v>67.920000000000016</v>
      </c>
      <c r="K28" s="286">
        <v>111</v>
      </c>
    </row>
    <row r="29" spans="1:11" ht="14.1" customHeight="1" x14ac:dyDescent="0.2">
      <c r="A29" s="285">
        <v>21</v>
      </c>
      <c r="B29" s="278" t="s">
        <v>819</v>
      </c>
      <c r="C29" s="286">
        <v>304</v>
      </c>
      <c r="D29" s="288">
        <v>227.39999999999998</v>
      </c>
      <c r="E29" s="286">
        <v>187</v>
      </c>
      <c r="F29" s="288">
        <v>133.38686053297022</v>
      </c>
      <c r="G29" s="286">
        <v>0</v>
      </c>
      <c r="H29" s="288">
        <v>0</v>
      </c>
      <c r="I29" s="286">
        <f t="shared" si="1"/>
        <v>117</v>
      </c>
      <c r="J29" s="288">
        <f t="shared" si="1"/>
        <v>94.01313946702976</v>
      </c>
      <c r="K29" s="286">
        <v>0</v>
      </c>
    </row>
    <row r="30" spans="1:11" ht="14.1" customHeight="1" x14ac:dyDescent="0.2">
      <c r="A30" s="285">
        <v>22</v>
      </c>
      <c r="B30" s="278" t="s">
        <v>820</v>
      </c>
      <c r="C30" s="286">
        <v>346</v>
      </c>
      <c r="D30" s="288">
        <v>252.6</v>
      </c>
      <c r="E30" s="286">
        <v>140</v>
      </c>
      <c r="F30" s="288">
        <v>90.194999999999993</v>
      </c>
      <c r="G30" s="286">
        <v>0</v>
      </c>
      <c r="H30" s="288">
        <v>0</v>
      </c>
      <c r="I30" s="286">
        <f t="shared" si="1"/>
        <v>206</v>
      </c>
      <c r="J30" s="288">
        <f t="shared" si="1"/>
        <v>162.405</v>
      </c>
      <c r="K30" s="286">
        <v>0</v>
      </c>
    </row>
    <row r="31" spans="1:11" s="155" customFormat="1" ht="14.1" customHeight="1" x14ac:dyDescent="0.2">
      <c r="A31" s="920" t="s">
        <v>821</v>
      </c>
      <c r="B31" s="920"/>
      <c r="C31" s="605">
        <f>SUM(C9:C30)</f>
        <v>11815</v>
      </c>
      <c r="D31" s="605">
        <f t="shared" ref="D31:K31" si="2">SUM(D9:D30)</f>
        <v>8393.6299999999992</v>
      </c>
      <c r="E31" s="605">
        <f t="shared" si="2"/>
        <v>7118</v>
      </c>
      <c r="F31" s="640">
        <f t="shared" si="2"/>
        <v>4578.3039759684416</v>
      </c>
      <c r="G31" s="605">
        <f t="shared" si="2"/>
        <v>0</v>
      </c>
      <c r="H31" s="640">
        <f t="shared" si="2"/>
        <v>0</v>
      </c>
      <c r="I31" s="605">
        <f t="shared" si="2"/>
        <v>4697</v>
      </c>
      <c r="J31" s="640">
        <f t="shared" si="2"/>
        <v>3815.3260240315585</v>
      </c>
      <c r="K31" s="605">
        <f t="shared" si="2"/>
        <v>6685</v>
      </c>
    </row>
    <row r="32" spans="1:11" s="155" customFormat="1" ht="15.75" customHeight="1" x14ac:dyDescent="0.2">
      <c r="A32" s="1113" t="s">
        <v>35</v>
      </c>
      <c r="B32" s="1113"/>
      <c r="C32" s="1113"/>
      <c r="D32" s="1113"/>
      <c r="E32" s="1113"/>
      <c r="F32" s="1113"/>
      <c r="G32" s="1113"/>
      <c r="H32" s="1113"/>
    </row>
    <row r="33" spans="1:16" s="155" customFormat="1" x14ac:dyDescent="0.2">
      <c r="A33" s="156"/>
    </row>
    <row r="34" spans="1:16" s="155" customFormat="1" x14ac:dyDescent="0.2">
      <c r="A34" s="156"/>
      <c r="H34" s="789" t="s">
        <v>10</v>
      </c>
      <c r="I34" s="789"/>
      <c r="J34" s="789"/>
      <c r="K34" s="789"/>
    </row>
    <row r="35" spans="1:16" s="120" customFormat="1" ht="13.9" customHeight="1" x14ac:dyDescent="0.2">
      <c r="B35" s="121"/>
      <c r="C35" s="121"/>
      <c r="D35" s="121"/>
      <c r="E35" s="121"/>
      <c r="F35" s="121"/>
      <c r="G35" s="121"/>
      <c r="H35" s="789" t="s">
        <v>797</v>
      </c>
      <c r="I35" s="789"/>
      <c r="J35" s="789"/>
      <c r="K35" s="789"/>
      <c r="L35" s="121"/>
      <c r="M35" s="121"/>
      <c r="N35" s="121"/>
      <c r="O35" s="121"/>
      <c r="P35" s="121"/>
    </row>
    <row r="36" spans="1:16" s="120" customFormat="1" ht="13.15" customHeight="1" x14ac:dyDescent="0.2">
      <c r="A36" s="115" t="s">
        <v>17</v>
      </c>
      <c r="B36" s="121"/>
      <c r="C36" s="121"/>
      <c r="D36" s="121"/>
      <c r="E36" s="121"/>
      <c r="F36" s="121"/>
      <c r="G36" s="121"/>
      <c r="H36" s="789" t="s">
        <v>798</v>
      </c>
      <c r="I36" s="789"/>
      <c r="J36" s="789"/>
      <c r="K36" s="789"/>
      <c r="L36" s="121"/>
      <c r="M36" s="121"/>
      <c r="N36" s="121"/>
      <c r="O36" s="121"/>
      <c r="P36" s="121"/>
    </row>
    <row r="37" spans="1:16" x14ac:dyDescent="0.2">
      <c r="A37" s="917"/>
      <c r="B37" s="917"/>
      <c r="C37" s="917"/>
      <c r="D37" s="917"/>
      <c r="E37" s="917"/>
      <c r="F37" s="917"/>
      <c r="G37" s="917"/>
      <c r="H37" s="917"/>
      <c r="I37" s="917"/>
      <c r="J37" s="917"/>
    </row>
  </sheetData>
  <mergeCells count="21">
    <mergeCell ref="H34:K34"/>
    <mergeCell ref="H35:K35"/>
    <mergeCell ref="A37:J37"/>
    <mergeCell ref="E6:F6"/>
    <mergeCell ref="C6:D6"/>
    <mergeCell ref="B6:B7"/>
    <mergeCell ref="H36:K36"/>
    <mergeCell ref="A31:B31"/>
    <mergeCell ref="A32:H32"/>
    <mergeCell ref="I1:J1"/>
    <mergeCell ref="G6:H6"/>
    <mergeCell ref="A6:A7"/>
    <mergeCell ref="D1:E1"/>
    <mergeCell ref="A4:K4"/>
    <mergeCell ref="A3:J3"/>
    <mergeCell ref="I6:J6"/>
    <mergeCell ref="I5:K5"/>
    <mergeCell ref="A2:J2"/>
    <mergeCell ref="K6:K7"/>
    <mergeCell ref="E5:H5"/>
    <mergeCell ref="A5:D5"/>
  </mergeCells>
  <phoneticPr fontId="0" type="noConversion"/>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view="pageBreakPreview" topLeftCell="A8" zoomScale="90" zoomScaleSheetLayoutView="90" workbookViewId="0">
      <selection activeCell="D34" sqref="D34"/>
    </sheetView>
  </sheetViews>
  <sheetFormatPr defaultColWidth="9.140625" defaultRowHeight="12.75" x14ac:dyDescent="0.2"/>
  <cols>
    <col min="1" max="1" width="5.28515625" style="114" customWidth="1"/>
    <col min="2" max="2" width="13.42578125" style="114" customWidth="1"/>
    <col min="3" max="3" width="11.42578125" style="114" customWidth="1"/>
    <col min="4" max="4" width="15.85546875" style="114" customWidth="1"/>
    <col min="5" max="5" width="11.28515625" style="114" customWidth="1"/>
    <col min="6" max="6" width="13.5703125" style="114" customWidth="1"/>
    <col min="7" max="7" width="9.7109375" style="114" customWidth="1"/>
    <col min="8" max="8" width="10.42578125" style="114" customWidth="1"/>
    <col min="9" max="9" width="14" style="114" customWidth="1"/>
    <col min="10" max="10" width="17.42578125" style="114" customWidth="1"/>
    <col min="11" max="11" width="15" style="114" customWidth="1"/>
    <col min="12" max="16384" width="9.140625" style="114"/>
  </cols>
  <sheetData>
    <row r="1" spans="1:19" ht="22.9" customHeight="1" x14ac:dyDescent="0.2">
      <c r="D1" s="830"/>
      <c r="E1" s="830"/>
      <c r="H1" s="136"/>
      <c r="J1" s="1031" t="s">
        <v>63</v>
      </c>
      <c r="K1" s="1031"/>
    </row>
    <row r="2" spans="1:19" ht="15" x14ac:dyDescent="0.2">
      <c r="A2" s="925" t="s">
        <v>0</v>
      </c>
      <c r="B2" s="925"/>
      <c r="C2" s="925"/>
      <c r="D2" s="925"/>
      <c r="E2" s="925"/>
      <c r="F2" s="925"/>
      <c r="G2" s="925"/>
      <c r="H2" s="925"/>
      <c r="I2" s="925"/>
      <c r="J2" s="925"/>
    </row>
    <row r="3" spans="1:19" ht="18" x14ac:dyDescent="0.2">
      <c r="A3" s="1114" t="s">
        <v>631</v>
      </c>
      <c r="B3" s="1114"/>
      <c r="C3" s="1114"/>
      <c r="D3" s="1114"/>
      <c r="E3" s="1114"/>
      <c r="F3" s="1114"/>
      <c r="G3" s="1114"/>
      <c r="H3" s="1114"/>
      <c r="I3" s="1114"/>
      <c r="J3" s="1114"/>
    </row>
    <row r="4" spans="1:19" s="120" customFormat="1" ht="15.75" customHeight="1" x14ac:dyDescent="0.2">
      <c r="A4" s="1051" t="s">
        <v>428</v>
      </c>
      <c r="B4" s="1051"/>
      <c r="C4" s="1051"/>
      <c r="D4" s="1051"/>
      <c r="E4" s="1051"/>
      <c r="F4" s="1051"/>
      <c r="G4" s="1051"/>
      <c r="H4" s="1051"/>
      <c r="I4" s="1051"/>
      <c r="J4" s="1051"/>
      <c r="K4" s="1051"/>
      <c r="L4" s="458"/>
    </row>
    <row r="5" spans="1:19" s="120" customFormat="1" x14ac:dyDescent="0.2">
      <c r="A5" s="829" t="s">
        <v>829</v>
      </c>
      <c r="B5" s="829"/>
      <c r="C5" s="829"/>
      <c r="I5" s="1112" t="s">
        <v>919</v>
      </c>
      <c r="J5" s="1112"/>
      <c r="K5" s="1112"/>
    </row>
    <row r="6" spans="1:19" s="141" customFormat="1" ht="15.75" hidden="1" x14ac:dyDescent="0.2">
      <c r="C6" s="925" t="s">
        <v>11</v>
      </c>
      <c r="D6" s="925"/>
      <c r="E6" s="925"/>
      <c r="F6" s="925"/>
      <c r="G6" s="925"/>
      <c r="H6" s="925"/>
      <c r="I6" s="925"/>
      <c r="J6" s="925"/>
    </row>
    <row r="7" spans="1:19" ht="24.75" customHeight="1" x14ac:dyDescent="0.2">
      <c r="A7" s="1110" t="s">
        <v>68</v>
      </c>
      <c r="B7" s="1110" t="s">
        <v>31</v>
      </c>
      <c r="C7" s="806" t="s">
        <v>667</v>
      </c>
      <c r="D7" s="807"/>
      <c r="E7" s="806" t="s">
        <v>468</v>
      </c>
      <c r="F7" s="807"/>
      <c r="G7" s="806" t="s">
        <v>33</v>
      </c>
      <c r="H7" s="807"/>
      <c r="I7" s="801" t="s">
        <v>98</v>
      </c>
      <c r="J7" s="801"/>
      <c r="K7" s="1110" t="s">
        <v>237</v>
      </c>
      <c r="R7" s="118"/>
      <c r="S7" s="155"/>
    </row>
    <row r="8" spans="1:19" s="115" customFormat="1" ht="41.25" customHeight="1" x14ac:dyDescent="0.2">
      <c r="A8" s="1111"/>
      <c r="B8" s="1111"/>
      <c r="C8" s="586" t="s">
        <v>34</v>
      </c>
      <c r="D8" s="586" t="s">
        <v>97</v>
      </c>
      <c r="E8" s="586" t="s">
        <v>34</v>
      </c>
      <c r="F8" s="586" t="s">
        <v>97</v>
      </c>
      <c r="G8" s="586" t="s">
        <v>34</v>
      </c>
      <c r="H8" s="586" t="s">
        <v>97</v>
      </c>
      <c r="I8" s="586" t="s">
        <v>131</v>
      </c>
      <c r="J8" s="586" t="s">
        <v>132</v>
      </c>
      <c r="K8" s="1111"/>
    </row>
    <row r="9" spans="1:19" ht="14.1" customHeight="1" x14ac:dyDescent="0.2">
      <c r="A9" s="585">
        <v>1</v>
      </c>
      <c r="B9" s="585">
        <v>2</v>
      </c>
      <c r="C9" s="585">
        <v>3</v>
      </c>
      <c r="D9" s="585">
        <v>4</v>
      </c>
      <c r="E9" s="585">
        <v>5</v>
      </c>
      <c r="F9" s="585">
        <v>6</v>
      </c>
      <c r="G9" s="585">
        <v>7</v>
      </c>
      <c r="H9" s="585">
        <v>8</v>
      </c>
      <c r="I9" s="585">
        <v>9</v>
      </c>
      <c r="J9" s="585">
        <v>10</v>
      </c>
      <c r="K9" s="585">
        <v>11</v>
      </c>
    </row>
    <row r="10" spans="1:19" ht="14.1" customHeight="1" x14ac:dyDescent="0.2">
      <c r="A10" s="589">
        <v>1</v>
      </c>
      <c r="B10" s="134" t="s">
        <v>800</v>
      </c>
      <c r="C10" s="257">
        <v>1468</v>
      </c>
      <c r="D10" s="684">
        <f>C10*0.05</f>
        <v>73.400000000000006</v>
      </c>
      <c r="E10" s="257">
        <v>1406</v>
      </c>
      <c r="F10" s="684">
        <f>E10*0.05</f>
        <v>70.3</v>
      </c>
      <c r="G10" s="257">
        <v>0</v>
      </c>
      <c r="H10" s="684">
        <v>0</v>
      </c>
      <c r="I10" s="257">
        <f>C10-E10-G10</f>
        <v>62</v>
      </c>
      <c r="J10" s="684">
        <f>D10-F10-H10</f>
        <v>3.1000000000000085</v>
      </c>
      <c r="K10" s="257">
        <v>8</v>
      </c>
    </row>
    <row r="11" spans="1:19" ht="14.1" customHeight="1" x14ac:dyDescent="0.2">
      <c r="A11" s="589">
        <v>2</v>
      </c>
      <c r="B11" s="134" t="s">
        <v>801</v>
      </c>
      <c r="C11" s="257">
        <v>465</v>
      </c>
      <c r="D11" s="684">
        <f t="shared" ref="D11:D19" si="0">C11*0.05</f>
        <v>23.25</v>
      </c>
      <c r="E11" s="257">
        <v>435</v>
      </c>
      <c r="F11" s="684">
        <f t="shared" ref="F11:F19" si="1">E11*0.05</f>
        <v>21.75</v>
      </c>
      <c r="G11" s="257">
        <v>0</v>
      </c>
      <c r="H11" s="684">
        <v>0</v>
      </c>
      <c r="I11" s="257">
        <f t="shared" ref="I11:J19" si="2">C11-E11-G11</f>
        <v>30</v>
      </c>
      <c r="J11" s="684">
        <f t="shared" si="2"/>
        <v>1.5</v>
      </c>
      <c r="K11" s="257">
        <v>1</v>
      </c>
    </row>
    <row r="12" spans="1:19" ht="14.1" customHeight="1" x14ac:dyDescent="0.2">
      <c r="A12" s="589">
        <v>3</v>
      </c>
      <c r="B12" s="134" t="s">
        <v>802</v>
      </c>
      <c r="C12" s="257">
        <v>1372</v>
      </c>
      <c r="D12" s="684">
        <f t="shared" si="0"/>
        <v>68.600000000000009</v>
      </c>
      <c r="E12" s="257">
        <v>1275</v>
      </c>
      <c r="F12" s="684">
        <f t="shared" si="1"/>
        <v>63.75</v>
      </c>
      <c r="G12" s="257">
        <v>0</v>
      </c>
      <c r="H12" s="684">
        <v>0</v>
      </c>
      <c r="I12" s="257">
        <f t="shared" si="2"/>
        <v>97</v>
      </c>
      <c r="J12" s="684">
        <f t="shared" si="2"/>
        <v>4.8500000000000085</v>
      </c>
      <c r="K12" s="257">
        <v>21</v>
      </c>
    </row>
    <row r="13" spans="1:19" ht="14.1" customHeight="1" x14ac:dyDescent="0.2">
      <c r="A13" s="589">
        <v>4</v>
      </c>
      <c r="B13" s="134" t="s">
        <v>803</v>
      </c>
      <c r="C13" s="257">
        <v>1327</v>
      </c>
      <c r="D13" s="684">
        <f t="shared" si="0"/>
        <v>66.350000000000009</v>
      </c>
      <c r="E13" s="257">
        <v>1401</v>
      </c>
      <c r="F13" s="684">
        <f t="shared" si="1"/>
        <v>70.05</v>
      </c>
      <c r="G13" s="257">
        <v>0</v>
      </c>
      <c r="H13" s="684">
        <v>0</v>
      </c>
      <c r="I13" s="257">
        <f t="shared" si="2"/>
        <v>-74</v>
      </c>
      <c r="J13" s="684">
        <f t="shared" si="2"/>
        <v>-3.6999999999999886</v>
      </c>
      <c r="K13" s="257">
        <v>25</v>
      </c>
    </row>
    <row r="14" spans="1:19" ht="14.1" customHeight="1" x14ac:dyDescent="0.2">
      <c r="A14" s="589">
        <v>5</v>
      </c>
      <c r="B14" s="134" t="s">
        <v>804</v>
      </c>
      <c r="C14" s="257">
        <v>998</v>
      </c>
      <c r="D14" s="684">
        <f t="shared" si="0"/>
        <v>49.900000000000006</v>
      </c>
      <c r="E14" s="257">
        <v>1112</v>
      </c>
      <c r="F14" s="684">
        <f t="shared" si="1"/>
        <v>55.6</v>
      </c>
      <c r="G14" s="257">
        <v>0</v>
      </c>
      <c r="H14" s="684">
        <v>0</v>
      </c>
      <c r="I14" s="257">
        <f t="shared" si="2"/>
        <v>-114</v>
      </c>
      <c r="J14" s="684">
        <f t="shared" si="2"/>
        <v>-5.6999999999999957</v>
      </c>
      <c r="K14" s="257">
        <v>38</v>
      </c>
    </row>
    <row r="15" spans="1:19" ht="14.1" customHeight="1" x14ac:dyDescent="0.2">
      <c r="A15" s="589">
        <v>6</v>
      </c>
      <c r="B15" s="134" t="s">
        <v>805</v>
      </c>
      <c r="C15" s="257">
        <v>1442</v>
      </c>
      <c r="D15" s="684">
        <f t="shared" si="0"/>
        <v>72.100000000000009</v>
      </c>
      <c r="E15" s="257">
        <f>1046+23</f>
        <v>1069</v>
      </c>
      <c r="F15" s="684">
        <f t="shared" si="1"/>
        <v>53.45</v>
      </c>
      <c r="G15" s="257">
        <v>0</v>
      </c>
      <c r="H15" s="684">
        <v>0</v>
      </c>
      <c r="I15" s="257">
        <f t="shared" si="2"/>
        <v>373</v>
      </c>
      <c r="J15" s="684">
        <f t="shared" si="2"/>
        <v>18.650000000000006</v>
      </c>
      <c r="K15" s="257">
        <v>5</v>
      </c>
    </row>
    <row r="16" spans="1:19" ht="14.1" customHeight="1" x14ac:dyDescent="0.2">
      <c r="A16" s="589">
        <v>7</v>
      </c>
      <c r="B16" s="134" t="s">
        <v>806</v>
      </c>
      <c r="C16" s="257">
        <v>766</v>
      </c>
      <c r="D16" s="684">
        <f t="shared" si="0"/>
        <v>38.300000000000004</v>
      </c>
      <c r="E16" s="257">
        <v>772</v>
      </c>
      <c r="F16" s="684">
        <f t="shared" si="1"/>
        <v>38.6</v>
      </c>
      <c r="G16" s="257">
        <v>0</v>
      </c>
      <c r="H16" s="684">
        <v>0</v>
      </c>
      <c r="I16" s="257">
        <f t="shared" si="2"/>
        <v>-6</v>
      </c>
      <c r="J16" s="684">
        <f t="shared" si="2"/>
        <v>-0.29999999999999716</v>
      </c>
      <c r="K16" s="257">
        <v>0</v>
      </c>
    </row>
    <row r="17" spans="1:11" ht="14.1" customHeight="1" x14ac:dyDescent="0.2">
      <c r="A17" s="589">
        <v>8</v>
      </c>
      <c r="B17" s="134" t="s">
        <v>807</v>
      </c>
      <c r="C17" s="257">
        <v>845</v>
      </c>
      <c r="D17" s="684">
        <f t="shared" si="0"/>
        <v>42.25</v>
      </c>
      <c r="E17" s="257">
        <v>845</v>
      </c>
      <c r="F17" s="684">
        <f t="shared" si="1"/>
        <v>42.25</v>
      </c>
      <c r="G17" s="257">
        <v>0</v>
      </c>
      <c r="H17" s="684">
        <v>0</v>
      </c>
      <c r="I17" s="257">
        <f t="shared" si="2"/>
        <v>0</v>
      </c>
      <c r="J17" s="684">
        <f t="shared" si="2"/>
        <v>0</v>
      </c>
      <c r="K17" s="257">
        <v>0</v>
      </c>
    </row>
    <row r="18" spans="1:11" ht="14.1" customHeight="1" x14ac:dyDescent="0.2">
      <c r="A18" s="589">
        <v>9</v>
      </c>
      <c r="B18" s="134" t="s">
        <v>808</v>
      </c>
      <c r="C18" s="257">
        <v>1656</v>
      </c>
      <c r="D18" s="684">
        <f t="shared" si="0"/>
        <v>82.800000000000011</v>
      </c>
      <c r="E18" s="257">
        <v>1729</v>
      </c>
      <c r="F18" s="684">
        <f t="shared" si="1"/>
        <v>86.45</v>
      </c>
      <c r="G18" s="257">
        <v>0</v>
      </c>
      <c r="H18" s="684">
        <v>0</v>
      </c>
      <c r="I18" s="257">
        <f t="shared" si="2"/>
        <v>-73</v>
      </c>
      <c r="J18" s="684">
        <f t="shared" si="2"/>
        <v>-3.6499999999999915</v>
      </c>
      <c r="K18" s="257">
        <v>0</v>
      </c>
    </row>
    <row r="19" spans="1:11" ht="14.1" customHeight="1" x14ac:dyDescent="0.2">
      <c r="A19" s="589">
        <v>10</v>
      </c>
      <c r="B19" s="134" t="s">
        <v>809</v>
      </c>
      <c r="C19" s="257">
        <v>1401</v>
      </c>
      <c r="D19" s="684">
        <f t="shared" si="0"/>
        <v>70.05</v>
      </c>
      <c r="E19" s="257">
        <f>1368+8</f>
        <v>1376</v>
      </c>
      <c r="F19" s="684">
        <f t="shared" si="1"/>
        <v>68.8</v>
      </c>
      <c r="G19" s="257">
        <v>0</v>
      </c>
      <c r="H19" s="684">
        <v>0</v>
      </c>
      <c r="I19" s="257">
        <f t="shared" si="2"/>
        <v>25</v>
      </c>
      <c r="J19" s="684">
        <f t="shared" si="2"/>
        <v>1.25</v>
      </c>
      <c r="K19" s="257">
        <v>24</v>
      </c>
    </row>
    <row r="20" spans="1:11" ht="14.1" customHeight="1" x14ac:dyDescent="0.2">
      <c r="A20" s="589">
        <v>11</v>
      </c>
      <c r="B20" s="134" t="s">
        <v>810</v>
      </c>
      <c r="C20" s="257">
        <v>490</v>
      </c>
      <c r="D20" s="684">
        <v>24.5</v>
      </c>
      <c r="E20" s="257">
        <v>423</v>
      </c>
      <c r="F20" s="684">
        <v>21.15</v>
      </c>
      <c r="G20" s="257">
        <v>0</v>
      </c>
      <c r="H20" s="684">
        <v>0</v>
      </c>
      <c r="I20" s="257">
        <f>C20-E20-G20</f>
        <v>67</v>
      </c>
      <c r="J20" s="684">
        <f>I20*5000/100000</f>
        <v>3.35</v>
      </c>
      <c r="K20" s="257">
        <v>0</v>
      </c>
    </row>
    <row r="21" spans="1:11" ht="14.1" customHeight="1" x14ac:dyDescent="0.2">
      <c r="A21" s="589">
        <v>12</v>
      </c>
      <c r="B21" s="134" t="s">
        <v>811</v>
      </c>
      <c r="C21" s="257">
        <v>554</v>
      </c>
      <c r="D21" s="684">
        <v>27.7</v>
      </c>
      <c r="E21" s="257">
        <v>493</v>
      </c>
      <c r="F21" s="684">
        <v>24.65</v>
      </c>
      <c r="G21" s="257">
        <v>0</v>
      </c>
      <c r="H21" s="684">
        <v>0</v>
      </c>
      <c r="I21" s="257">
        <f t="shared" ref="I21:I31" si="3">C21-E21-G21</f>
        <v>61</v>
      </c>
      <c r="J21" s="684">
        <f t="shared" ref="J21:J31" si="4">I21*5000/100000</f>
        <v>3.05</v>
      </c>
      <c r="K21" s="257">
        <v>0</v>
      </c>
    </row>
    <row r="22" spans="1:11" ht="14.1" customHeight="1" x14ac:dyDescent="0.2">
      <c r="A22" s="589">
        <v>13</v>
      </c>
      <c r="B22" s="134" t="s">
        <v>812</v>
      </c>
      <c r="C22" s="257">
        <v>1213</v>
      </c>
      <c r="D22" s="684">
        <v>60.65</v>
      </c>
      <c r="E22" s="257">
        <v>1146</v>
      </c>
      <c r="F22" s="684">
        <v>57.3</v>
      </c>
      <c r="G22" s="257">
        <v>0</v>
      </c>
      <c r="H22" s="684">
        <v>0</v>
      </c>
      <c r="I22" s="257">
        <f t="shared" si="3"/>
        <v>67</v>
      </c>
      <c r="J22" s="684">
        <f t="shared" si="4"/>
        <v>3.35</v>
      </c>
      <c r="K22" s="257">
        <v>0</v>
      </c>
    </row>
    <row r="23" spans="1:11" ht="14.1" customHeight="1" x14ac:dyDescent="0.2">
      <c r="A23" s="589">
        <v>14</v>
      </c>
      <c r="B23" s="134" t="s">
        <v>813</v>
      </c>
      <c r="C23" s="257">
        <v>1474</v>
      </c>
      <c r="D23" s="684">
        <v>73.7</v>
      </c>
      <c r="E23" s="257">
        <v>1389</v>
      </c>
      <c r="F23" s="684">
        <v>69.45</v>
      </c>
      <c r="G23" s="257">
        <v>0</v>
      </c>
      <c r="H23" s="684">
        <v>0</v>
      </c>
      <c r="I23" s="257">
        <f t="shared" si="3"/>
        <v>85</v>
      </c>
      <c r="J23" s="684">
        <f t="shared" si="4"/>
        <v>4.25</v>
      </c>
      <c r="K23" s="257">
        <v>0</v>
      </c>
    </row>
    <row r="24" spans="1:11" ht="14.1" customHeight="1" x14ac:dyDescent="0.2">
      <c r="A24" s="589">
        <v>15</v>
      </c>
      <c r="B24" s="134" t="s">
        <v>814</v>
      </c>
      <c r="C24" s="257">
        <v>764</v>
      </c>
      <c r="D24" s="684">
        <v>38.200000000000003</v>
      </c>
      <c r="E24" s="257">
        <v>716</v>
      </c>
      <c r="F24" s="684">
        <v>35.799999999999997</v>
      </c>
      <c r="G24" s="257">
        <v>0</v>
      </c>
      <c r="H24" s="684">
        <v>0</v>
      </c>
      <c r="I24" s="257">
        <f t="shared" si="3"/>
        <v>48</v>
      </c>
      <c r="J24" s="684">
        <f t="shared" si="4"/>
        <v>2.4</v>
      </c>
      <c r="K24" s="257">
        <v>0</v>
      </c>
    </row>
    <row r="25" spans="1:11" ht="14.1" customHeight="1" x14ac:dyDescent="0.2">
      <c r="A25" s="589">
        <v>16</v>
      </c>
      <c r="B25" s="134" t="s">
        <v>815</v>
      </c>
      <c r="C25" s="257">
        <v>804</v>
      </c>
      <c r="D25" s="684">
        <v>40.200000000000003</v>
      </c>
      <c r="E25" s="257">
        <v>804</v>
      </c>
      <c r="F25" s="684">
        <v>40.200000000000003</v>
      </c>
      <c r="G25" s="257">
        <v>0</v>
      </c>
      <c r="H25" s="684">
        <v>0</v>
      </c>
      <c r="I25" s="257">
        <f t="shared" si="3"/>
        <v>0</v>
      </c>
      <c r="J25" s="684">
        <f t="shared" si="4"/>
        <v>0</v>
      </c>
      <c r="K25" s="257">
        <v>0</v>
      </c>
    </row>
    <row r="26" spans="1:11" ht="14.1" customHeight="1" x14ac:dyDescent="0.2">
      <c r="A26" s="589">
        <v>17</v>
      </c>
      <c r="B26" s="134" t="s">
        <v>816</v>
      </c>
      <c r="C26" s="257">
        <v>591</v>
      </c>
      <c r="D26" s="684">
        <v>29.55</v>
      </c>
      <c r="E26" s="257">
        <v>344</v>
      </c>
      <c r="F26" s="684">
        <v>17.2</v>
      </c>
      <c r="G26" s="257">
        <v>0</v>
      </c>
      <c r="H26" s="684">
        <v>0</v>
      </c>
      <c r="I26" s="257">
        <f t="shared" si="3"/>
        <v>247</v>
      </c>
      <c r="J26" s="684">
        <f t="shared" si="4"/>
        <v>12.35</v>
      </c>
      <c r="K26" s="257">
        <v>0</v>
      </c>
    </row>
    <row r="27" spans="1:11" ht="14.1" customHeight="1" x14ac:dyDescent="0.2">
      <c r="A27" s="589">
        <v>18</v>
      </c>
      <c r="B27" s="134" t="s">
        <v>817</v>
      </c>
      <c r="C27" s="257">
        <v>1796</v>
      </c>
      <c r="D27" s="684">
        <v>89.8</v>
      </c>
      <c r="E27" s="257">
        <v>1766</v>
      </c>
      <c r="F27" s="684">
        <v>88.3</v>
      </c>
      <c r="G27" s="257">
        <v>0</v>
      </c>
      <c r="H27" s="684">
        <v>0</v>
      </c>
      <c r="I27" s="257">
        <f t="shared" si="3"/>
        <v>30</v>
      </c>
      <c r="J27" s="684">
        <f t="shared" si="4"/>
        <v>1.5</v>
      </c>
      <c r="K27" s="257">
        <v>0</v>
      </c>
    </row>
    <row r="28" spans="1:11" ht="14.1" customHeight="1" x14ac:dyDescent="0.2">
      <c r="A28" s="589">
        <v>19</v>
      </c>
      <c r="B28" s="134" t="s">
        <v>799</v>
      </c>
      <c r="C28" s="257">
        <v>764</v>
      </c>
      <c r="D28" s="684">
        <v>38.200000000000003</v>
      </c>
      <c r="E28" s="257">
        <v>673</v>
      </c>
      <c r="F28" s="684">
        <v>33.65</v>
      </c>
      <c r="G28" s="257">
        <v>0</v>
      </c>
      <c r="H28" s="684">
        <v>0</v>
      </c>
      <c r="I28" s="257">
        <f t="shared" si="3"/>
        <v>91</v>
      </c>
      <c r="J28" s="684">
        <f t="shared" si="4"/>
        <v>4.55</v>
      </c>
      <c r="K28" s="257">
        <v>0</v>
      </c>
    </row>
    <row r="29" spans="1:11" s="155" customFormat="1" ht="14.1" customHeight="1" x14ac:dyDescent="0.2">
      <c r="A29" s="589">
        <v>20</v>
      </c>
      <c r="B29" s="134" t="s">
        <v>818</v>
      </c>
      <c r="C29" s="257">
        <v>1744</v>
      </c>
      <c r="D29" s="684">
        <v>87.2</v>
      </c>
      <c r="E29" s="257">
        <v>1577</v>
      </c>
      <c r="F29" s="684">
        <v>78.849999999999994</v>
      </c>
      <c r="G29" s="257">
        <v>0</v>
      </c>
      <c r="H29" s="684">
        <v>0</v>
      </c>
      <c r="I29" s="257">
        <f t="shared" si="3"/>
        <v>167</v>
      </c>
      <c r="J29" s="684">
        <f t="shared" si="4"/>
        <v>8.35</v>
      </c>
      <c r="K29" s="257">
        <v>0</v>
      </c>
    </row>
    <row r="30" spans="1:11" s="155" customFormat="1" ht="14.1" customHeight="1" x14ac:dyDescent="0.2">
      <c r="A30" s="595">
        <v>21</v>
      </c>
      <c r="B30" s="134" t="s">
        <v>819</v>
      </c>
      <c r="C30" s="257">
        <v>390</v>
      </c>
      <c r="D30" s="684">
        <v>19.5</v>
      </c>
      <c r="E30" s="257">
        <v>311</v>
      </c>
      <c r="F30" s="684">
        <v>15.55</v>
      </c>
      <c r="G30" s="257">
        <v>0</v>
      </c>
      <c r="H30" s="684">
        <v>0</v>
      </c>
      <c r="I30" s="257">
        <f t="shared" si="3"/>
        <v>79</v>
      </c>
      <c r="J30" s="684">
        <f t="shared" si="4"/>
        <v>3.95</v>
      </c>
      <c r="K30" s="257">
        <v>0</v>
      </c>
    </row>
    <row r="31" spans="1:11" s="155" customFormat="1" ht="14.1" customHeight="1" x14ac:dyDescent="0.2">
      <c r="A31" s="595">
        <v>22</v>
      </c>
      <c r="B31" s="134" t="s">
        <v>820</v>
      </c>
      <c r="C31" s="257">
        <v>519</v>
      </c>
      <c r="D31" s="684">
        <v>25.95</v>
      </c>
      <c r="E31" s="257">
        <v>470</v>
      </c>
      <c r="F31" s="684">
        <v>23.5</v>
      </c>
      <c r="G31" s="257">
        <v>0</v>
      </c>
      <c r="H31" s="684">
        <v>0</v>
      </c>
      <c r="I31" s="257">
        <f t="shared" si="3"/>
        <v>49</v>
      </c>
      <c r="J31" s="684">
        <f t="shared" si="4"/>
        <v>2.4500000000000002</v>
      </c>
      <c r="K31" s="257">
        <v>0</v>
      </c>
    </row>
    <row r="32" spans="1:11" s="155" customFormat="1" ht="14.1" customHeight="1" x14ac:dyDescent="0.2">
      <c r="A32" s="893" t="s">
        <v>821</v>
      </c>
      <c r="B32" s="893"/>
      <c r="C32" s="598">
        <f>SUM(C10:C31)</f>
        <v>22843</v>
      </c>
      <c r="D32" s="598">
        <f t="shared" ref="D32:K32" si="5">SUM(D10:D31)</f>
        <v>1142.1500000000001</v>
      </c>
      <c r="E32" s="598">
        <f t="shared" si="5"/>
        <v>21532</v>
      </c>
      <c r="F32" s="333">
        <f t="shared" si="5"/>
        <v>1076.5999999999999</v>
      </c>
      <c r="G32" s="598">
        <f t="shared" si="5"/>
        <v>0</v>
      </c>
      <c r="H32" s="333">
        <f t="shared" si="5"/>
        <v>0</v>
      </c>
      <c r="I32" s="598">
        <f t="shared" si="5"/>
        <v>1311</v>
      </c>
      <c r="J32" s="598">
        <f t="shared" si="5"/>
        <v>65.550000000000054</v>
      </c>
      <c r="K32" s="598">
        <f t="shared" si="5"/>
        <v>122</v>
      </c>
    </row>
    <row r="33" spans="1:16" s="155" customFormat="1" x14ac:dyDescent="0.2">
      <c r="A33" s="132"/>
      <c r="B33" s="132"/>
    </row>
    <row r="34" spans="1:16" ht="15.75" customHeight="1" x14ac:dyDescent="0.2">
      <c r="C34" s="121"/>
      <c r="D34" s="121"/>
      <c r="E34" s="121"/>
      <c r="F34" s="121"/>
    </row>
    <row r="35" spans="1:16" s="120" customFormat="1" ht="13.9" customHeight="1" x14ac:dyDescent="0.2">
      <c r="B35" s="121"/>
      <c r="C35" s="121"/>
      <c r="D35" s="121"/>
      <c r="E35" s="121"/>
      <c r="F35" s="121"/>
      <c r="G35" s="121"/>
      <c r="H35" s="789" t="s">
        <v>10</v>
      </c>
      <c r="I35" s="789"/>
      <c r="J35" s="789"/>
      <c r="K35" s="789"/>
      <c r="L35" s="121"/>
      <c r="M35" s="121"/>
      <c r="N35" s="121"/>
      <c r="O35" s="121"/>
      <c r="P35" s="121"/>
    </row>
    <row r="36" spans="1:16" s="120" customFormat="1" ht="13.15" customHeight="1" x14ac:dyDescent="0.2">
      <c r="A36" s="115" t="s">
        <v>17</v>
      </c>
      <c r="B36" s="121"/>
      <c r="C36" s="121"/>
      <c r="D36" s="121"/>
      <c r="E36" s="121"/>
      <c r="F36" s="121"/>
      <c r="G36" s="121"/>
      <c r="H36" s="789" t="s">
        <v>797</v>
      </c>
      <c r="I36" s="789"/>
      <c r="J36" s="789"/>
      <c r="K36" s="789"/>
      <c r="L36" s="121"/>
      <c r="M36" s="121"/>
      <c r="N36" s="121"/>
      <c r="O36" s="121"/>
      <c r="P36" s="121"/>
    </row>
    <row r="37" spans="1:16" s="120" customFormat="1" ht="13.15" customHeight="1" x14ac:dyDescent="0.2">
      <c r="A37" s="121"/>
      <c r="B37" s="121"/>
      <c r="C37" s="121"/>
      <c r="D37" s="121"/>
      <c r="E37" s="121"/>
      <c r="F37" s="121"/>
      <c r="G37" s="121"/>
      <c r="H37" s="789" t="s">
        <v>798</v>
      </c>
      <c r="I37" s="789"/>
      <c r="J37" s="789"/>
      <c r="K37" s="789"/>
      <c r="L37" s="121"/>
      <c r="M37" s="121"/>
      <c r="N37" s="121"/>
      <c r="O37" s="121"/>
      <c r="P37" s="121"/>
    </row>
    <row r="38" spans="1:16" x14ac:dyDescent="0.2">
      <c r="A38" s="917"/>
      <c r="B38" s="917"/>
      <c r="C38" s="917"/>
      <c r="D38" s="917"/>
      <c r="E38" s="917"/>
      <c r="F38" s="917"/>
      <c r="G38" s="917"/>
      <c r="H38" s="917"/>
      <c r="I38" s="917"/>
      <c r="J38" s="917"/>
    </row>
  </sheetData>
  <mergeCells count="20">
    <mergeCell ref="A38:J38"/>
    <mergeCell ref="C6:J6"/>
    <mergeCell ref="A7:A8"/>
    <mergeCell ref="B7:B8"/>
    <mergeCell ref="E7:F7"/>
    <mergeCell ref="H35:K35"/>
    <mergeCell ref="H36:K36"/>
    <mergeCell ref="H37:K37"/>
    <mergeCell ref="A32:B32"/>
    <mergeCell ref="J1:K1"/>
    <mergeCell ref="I7:J7"/>
    <mergeCell ref="D1:E1"/>
    <mergeCell ref="A2:J2"/>
    <mergeCell ref="A3:J3"/>
    <mergeCell ref="G7:H7"/>
    <mergeCell ref="K7:K8"/>
    <mergeCell ref="I5:K5"/>
    <mergeCell ref="C7:D7"/>
    <mergeCell ref="A5:C5"/>
    <mergeCell ref="A4:K4"/>
  </mergeCells>
  <phoneticPr fontId="0" type="noConversion"/>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view="pageBreakPreview" topLeftCell="A13" zoomScale="90" zoomScaleSheetLayoutView="90" workbookViewId="0">
      <selection activeCell="G34" sqref="G34"/>
    </sheetView>
  </sheetViews>
  <sheetFormatPr defaultColWidth="9.140625" defaultRowHeight="12.75" x14ac:dyDescent="0.2"/>
  <cols>
    <col min="1" max="1" width="5" style="157" customWidth="1"/>
    <col min="2" max="2" width="11.5703125" style="157" customWidth="1"/>
    <col min="3" max="3" width="11.7109375" style="157" customWidth="1"/>
    <col min="4" max="4" width="14.140625" style="157" customWidth="1"/>
    <col min="5" max="5" width="10.42578125" style="157" customWidth="1"/>
    <col min="6" max="6" width="14.140625" style="157" customWidth="1"/>
    <col min="7" max="7" width="11.28515625" style="157" customWidth="1"/>
    <col min="8" max="8" width="14.140625" style="157" customWidth="1"/>
    <col min="9" max="9" width="13.5703125" style="157" customWidth="1"/>
    <col min="10" max="10" width="17.7109375" style="157" customWidth="1"/>
    <col min="11" max="11" width="12.5703125" style="157" customWidth="1"/>
    <col min="12" max="16384" width="9.140625" style="157"/>
  </cols>
  <sheetData>
    <row r="1" spans="1:19" ht="15" customHeight="1" x14ac:dyDescent="0.2">
      <c r="D1" s="789"/>
      <c r="E1" s="789"/>
      <c r="H1" s="158"/>
      <c r="J1" s="1121" t="s">
        <v>469</v>
      </c>
      <c r="K1" s="1121"/>
    </row>
    <row r="2" spans="1:19" ht="15.75" x14ac:dyDescent="0.2">
      <c r="A2" s="1122" t="s">
        <v>0</v>
      </c>
      <c r="B2" s="1122"/>
      <c r="C2" s="1122"/>
      <c r="D2" s="1122"/>
      <c r="E2" s="1122"/>
      <c r="F2" s="1122"/>
      <c r="G2" s="1122"/>
      <c r="H2" s="1122"/>
      <c r="I2" s="1122"/>
      <c r="J2" s="1122"/>
    </row>
    <row r="3" spans="1:19" ht="18" x14ac:dyDescent="0.2">
      <c r="A3" s="1123" t="s">
        <v>631</v>
      </c>
      <c r="B3" s="1123"/>
      <c r="C3" s="1123"/>
      <c r="D3" s="1123"/>
      <c r="E3" s="1123"/>
      <c r="F3" s="1123"/>
      <c r="G3" s="1123"/>
      <c r="H3" s="1123"/>
      <c r="I3" s="1123"/>
      <c r="J3" s="1123"/>
    </row>
    <row r="4" spans="1:19" s="146" customFormat="1" ht="15.75" customHeight="1" x14ac:dyDescent="0.2">
      <c r="A4" s="981" t="s">
        <v>478</v>
      </c>
      <c r="B4" s="981"/>
      <c r="C4" s="981"/>
      <c r="D4" s="981"/>
      <c r="E4" s="981"/>
      <c r="F4" s="981"/>
      <c r="G4" s="981"/>
      <c r="H4" s="981"/>
      <c r="I4" s="981"/>
      <c r="J4" s="981"/>
      <c r="K4" s="981"/>
      <c r="L4" s="542"/>
    </row>
    <row r="5" spans="1:19" s="146" customFormat="1" ht="12.75" customHeight="1" x14ac:dyDescent="0.2">
      <c r="A5" s="811" t="s">
        <v>829</v>
      </c>
      <c r="B5" s="811"/>
      <c r="C5" s="811"/>
      <c r="D5" s="811"/>
      <c r="I5" s="1119" t="s">
        <v>920</v>
      </c>
      <c r="J5" s="1119"/>
      <c r="K5" s="1119"/>
    </row>
    <row r="6" spans="1:19" s="159" customFormat="1" ht="15.75" hidden="1" x14ac:dyDescent="0.2">
      <c r="C6" s="1120" t="s">
        <v>11</v>
      </c>
      <c r="D6" s="1120"/>
      <c r="E6" s="1120"/>
      <c r="F6" s="1120"/>
      <c r="G6" s="1120"/>
      <c r="H6" s="1120"/>
      <c r="I6" s="1120"/>
      <c r="J6" s="1120"/>
    </row>
    <row r="7" spans="1:19" ht="27" customHeight="1" x14ac:dyDescent="0.2">
      <c r="A7" s="1110" t="s">
        <v>68</v>
      </c>
      <c r="B7" s="1110" t="s">
        <v>31</v>
      </c>
      <c r="C7" s="806" t="s">
        <v>740</v>
      </c>
      <c r="D7" s="807"/>
      <c r="E7" s="806" t="s">
        <v>468</v>
      </c>
      <c r="F7" s="807"/>
      <c r="G7" s="806" t="s">
        <v>33</v>
      </c>
      <c r="H7" s="807"/>
      <c r="I7" s="801" t="s">
        <v>98</v>
      </c>
      <c r="J7" s="801"/>
      <c r="K7" s="1110" t="s">
        <v>505</v>
      </c>
      <c r="R7" s="161"/>
      <c r="S7" s="161"/>
    </row>
    <row r="8" spans="1:19" s="121" customFormat="1" ht="41.25" customHeight="1" x14ac:dyDescent="0.2">
      <c r="A8" s="1111"/>
      <c r="B8" s="1111"/>
      <c r="C8" s="100" t="s">
        <v>34</v>
      </c>
      <c r="D8" s="100" t="s">
        <v>97</v>
      </c>
      <c r="E8" s="100" t="s">
        <v>34</v>
      </c>
      <c r="F8" s="100" t="s">
        <v>97</v>
      </c>
      <c r="G8" s="100" t="s">
        <v>34</v>
      </c>
      <c r="H8" s="100" t="s">
        <v>97</v>
      </c>
      <c r="I8" s="100" t="s">
        <v>131</v>
      </c>
      <c r="J8" s="100" t="s">
        <v>132</v>
      </c>
      <c r="K8" s="1111"/>
    </row>
    <row r="9" spans="1:19" ht="13.5" customHeight="1" x14ac:dyDescent="0.2">
      <c r="A9" s="162">
        <v>1</v>
      </c>
      <c r="B9" s="162">
        <v>2</v>
      </c>
      <c r="C9" s="162">
        <v>3</v>
      </c>
      <c r="D9" s="162">
        <v>4</v>
      </c>
      <c r="E9" s="162">
        <v>5</v>
      </c>
      <c r="F9" s="162">
        <v>6</v>
      </c>
      <c r="G9" s="162">
        <v>7</v>
      </c>
      <c r="H9" s="162">
        <v>8</v>
      </c>
      <c r="I9" s="162">
        <v>9</v>
      </c>
      <c r="J9" s="162">
        <v>10</v>
      </c>
      <c r="K9" s="162">
        <v>11</v>
      </c>
    </row>
    <row r="10" spans="1:19" ht="13.5" customHeight="1" x14ac:dyDescent="0.2">
      <c r="A10" s="163">
        <v>1</v>
      </c>
      <c r="B10" s="160" t="s">
        <v>800</v>
      </c>
      <c r="C10" s="412">
        <v>63</v>
      </c>
      <c r="D10" s="456">
        <f>C10*0.05</f>
        <v>3.1500000000000004</v>
      </c>
      <c r="E10" s="412">
        <v>63</v>
      </c>
      <c r="F10" s="456">
        <f>E10*0.05</f>
        <v>3.1500000000000004</v>
      </c>
      <c r="G10" s="412">
        <v>0</v>
      </c>
      <c r="H10" s="412">
        <v>0</v>
      </c>
      <c r="I10" s="412">
        <f>C10-E10-G10</f>
        <v>0</v>
      </c>
      <c r="J10" s="412">
        <f>D10-F10-H10</f>
        <v>0</v>
      </c>
      <c r="K10" s="412">
        <v>0</v>
      </c>
    </row>
    <row r="11" spans="1:19" ht="13.5" customHeight="1" x14ac:dyDescent="0.2">
      <c r="A11" s="163">
        <v>2</v>
      </c>
      <c r="B11" s="160" t="s">
        <v>801</v>
      </c>
      <c r="C11" s="412">
        <v>24</v>
      </c>
      <c r="D11" s="456">
        <f t="shared" ref="D11:D18" si="0">C11*0.05</f>
        <v>1.2000000000000002</v>
      </c>
      <c r="E11" s="412">
        <v>24</v>
      </c>
      <c r="F11" s="456">
        <f t="shared" ref="F11:F19" si="1">E11*0.05</f>
        <v>1.2000000000000002</v>
      </c>
      <c r="G11" s="412">
        <v>0</v>
      </c>
      <c r="H11" s="412">
        <v>0</v>
      </c>
      <c r="I11" s="412">
        <f t="shared" ref="I11:J19" si="2">C11-E11-G11</f>
        <v>0</v>
      </c>
      <c r="J11" s="412">
        <f t="shared" si="2"/>
        <v>0</v>
      </c>
      <c r="K11" s="412">
        <v>0</v>
      </c>
    </row>
    <row r="12" spans="1:19" ht="13.5" customHeight="1" x14ac:dyDescent="0.2">
      <c r="A12" s="163">
        <v>3</v>
      </c>
      <c r="B12" s="160" t="s">
        <v>802</v>
      </c>
      <c r="C12" s="412">
        <v>50</v>
      </c>
      <c r="D12" s="456">
        <f t="shared" si="0"/>
        <v>2.5</v>
      </c>
      <c r="E12" s="412">
        <v>50</v>
      </c>
      <c r="F12" s="456">
        <f t="shared" si="1"/>
        <v>2.5</v>
      </c>
      <c r="G12" s="412">
        <v>0</v>
      </c>
      <c r="H12" s="412">
        <v>0</v>
      </c>
      <c r="I12" s="412">
        <f t="shared" si="2"/>
        <v>0</v>
      </c>
      <c r="J12" s="412">
        <f t="shared" si="2"/>
        <v>0</v>
      </c>
      <c r="K12" s="412">
        <v>0</v>
      </c>
    </row>
    <row r="13" spans="1:19" ht="13.5" customHeight="1" x14ac:dyDescent="0.2">
      <c r="A13" s="163">
        <v>4</v>
      </c>
      <c r="B13" s="160" t="s">
        <v>803</v>
      </c>
      <c r="C13" s="412">
        <v>41</v>
      </c>
      <c r="D13" s="456">
        <f t="shared" si="0"/>
        <v>2.0500000000000003</v>
      </c>
      <c r="E13" s="412">
        <v>41</v>
      </c>
      <c r="F13" s="456">
        <f t="shared" si="1"/>
        <v>2.0500000000000003</v>
      </c>
      <c r="G13" s="412">
        <v>0</v>
      </c>
      <c r="H13" s="412">
        <v>0</v>
      </c>
      <c r="I13" s="412">
        <f t="shared" si="2"/>
        <v>0</v>
      </c>
      <c r="J13" s="412">
        <f t="shared" si="2"/>
        <v>0</v>
      </c>
      <c r="K13" s="412">
        <v>0</v>
      </c>
    </row>
    <row r="14" spans="1:19" ht="13.5" customHeight="1" x14ac:dyDescent="0.2">
      <c r="A14" s="163">
        <v>5</v>
      </c>
      <c r="B14" s="160" t="s">
        <v>804</v>
      </c>
      <c r="C14" s="412">
        <v>35</v>
      </c>
      <c r="D14" s="456">
        <f t="shared" si="0"/>
        <v>1.75</v>
      </c>
      <c r="E14" s="412">
        <v>35</v>
      </c>
      <c r="F14" s="456">
        <f t="shared" si="1"/>
        <v>1.75</v>
      </c>
      <c r="G14" s="412">
        <v>0</v>
      </c>
      <c r="H14" s="412">
        <v>0</v>
      </c>
      <c r="I14" s="412">
        <f t="shared" si="2"/>
        <v>0</v>
      </c>
      <c r="J14" s="412">
        <f t="shared" si="2"/>
        <v>0</v>
      </c>
      <c r="K14" s="412">
        <v>0</v>
      </c>
    </row>
    <row r="15" spans="1:19" ht="13.5" customHeight="1" x14ac:dyDescent="0.2">
      <c r="A15" s="163">
        <v>6</v>
      </c>
      <c r="B15" s="160" t="s">
        <v>805</v>
      </c>
      <c r="C15" s="412">
        <v>40</v>
      </c>
      <c r="D15" s="456">
        <f t="shared" si="0"/>
        <v>2</v>
      </c>
      <c r="E15" s="412">
        <v>40</v>
      </c>
      <c r="F15" s="456">
        <f t="shared" si="1"/>
        <v>2</v>
      </c>
      <c r="G15" s="412">
        <v>0</v>
      </c>
      <c r="H15" s="412">
        <v>0</v>
      </c>
      <c r="I15" s="412">
        <f t="shared" si="2"/>
        <v>0</v>
      </c>
      <c r="J15" s="412">
        <f t="shared" si="2"/>
        <v>0</v>
      </c>
      <c r="K15" s="412">
        <v>0</v>
      </c>
    </row>
    <row r="16" spans="1:19" ht="13.5" customHeight="1" x14ac:dyDescent="0.2">
      <c r="A16" s="163">
        <v>7</v>
      </c>
      <c r="B16" s="160" t="s">
        <v>806</v>
      </c>
      <c r="C16" s="412">
        <v>35</v>
      </c>
      <c r="D16" s="456">
        <f t="shared" si="0"/>
        <v>1.75</v>
      </c>
      <c r="E16" s="412">
        <v>35</v>
      </c>
      <c r="F16" s="456">
        <f t="shared" si="1"/>
        <v>1.75</v>
      </c>
      <c r="G16" s="412">
        <v>0</v>
      </c>
      <c r="H16" s="412">
        <v>0</v>
      </c>
      <c r="I16" s="412">
        <f t="shared" si="2"/>
        <v>0</v>
      </c>
      <c r="J16" s="412">
        <f t="shared" si="2"/>
        <v>0</v>
      </c>
      <c r="K16" s="412">
        <v>0</v>
      </c>
    </row>
    <row r="17" spans="1:11" ht="13.5" customHeight="1" x14ac:dyDescent="0.2">
      <c r="A17" s="163">
        <v>8</v>
      </c>
      <c r="B17" s="160" t="s">
        <v>807</v>
      </c>
      <c r="C17" s="412">
        <v>38</v>
      </c>
      <c r="D17" s="456">
        <f t="shared" si="0"/>
        <v>1.9000000000000001</v>
      </c>
      <c r="E17" s="412">
        <v>38</v>
      </c>
      <c r="F17" s="456">
        <f t="shared" si="1"/>
        <v>1.9000000000000001</v>
      </c>
      <c r="G17" s="412">
        <v>0</v>
      </c>
      <c r="H17" s="412">
        <v>0</v>
      </c>
      <c r="I17" s="412">
        <f t="shared" si="2"/>
        <v>0</v>
      </c>
      <c r="J17" s="412">
        <f t="shared" si="2"/>
        <v>0</v>
      </c>
      <c r="K17" s="412">
        <v>0</v>
      </c>
    </row>
    <row r="18" spans="1:11" ht="13.5" customHeight="1" x14ac:dyDescent="0.2">
      <c r="A18" s="163">
        <v>9</v>
      </c>
      <c r="B18" s="160" t="s">
        <v>808</v>
      </c>
      <c r="C18" s="412">
        <v>48</v>
      </c>
      <c r="D18" s="456">
        <f t="shared" si="0"/>
        <v>2.4000000000000004</v>
      </c>
      <c r="E18" s="412">
        <v>48</v>
      </c>
      <c r="F18" s="456">
        <f t="shared" si="1"/>
        <v>2.4000000000000004</v>
      </c>
      <c r="G18" s="412">
        <v>0</v>
      </c>
      <c r="H18" s="412">
        <v>0</v>
      </c>
      <c r="I18" s="412">
        <f t="shared" si="2"/>
        <v>0</v>
      </c>
      <c r="J18" s="412">
        <f t="shared" si="2"/>
        <v>0</v>
      </c>
      <c r="K18" s="412">
        <v>0</v>
      </c>
    </row>
    <row r="19" spans="1:11" ht="13.5" customHeight="1" x14ac:dyDescent="0.2">
      <c r="A19" s="163">
        <v>10</v>
      </c>
      <c r="B19" s="160" t="s">
        <v>809</v>
      </c>
      <c r="C19" s="412">
        <v>41</v>
      </c>
      <c r="D19" s="456">
        <f>C19*0.05</f>
        <v>2.0500000000000003</v>
      </c>
      <c r="E19" s="412">
        <v>41</v>
      </c>
      <c r="F19" s="456">
        <f t="shared" si="1"/>
        <v>2.0500000000000003</v>
      </c>
      <c r="G19" s="412">
        <v>0</v>
      </c>
      <c r="H19" s="412">
        <v>0</v>
      </c>
      <c r="I19" s="412">
        <f t="shared" si="2"/>
        <v>0</v>
      </c>
      <c r="J19" s="412">
        <f t="shared" si="2"/>
        <v>0</v>
      </c>
      <c r="K19" s="412">
        <v>0</v>
      </c>
    </row>
    <row r="20" spans="1:11" ht="13.5" customHeight="1" x14ac:dyDescent="0.2">
      <c r="A20" s="163">
        <v>11</v>
      </c>
      <c r="B20" s="160" t="s">
        <v>810</v>
      </c>
      <c r="C20" s="414">
        <v>17</v>
      </c>
      <c r="D20" s="544">
        <v>0.85</v>
      </c>
      <c r="E20" s="414">
        <v>17</v>
      </c>
      <c r="F20" s="544">
        <v>0.85</v>
      </c>
      <c r="G20" s="414">
        <v>0</v>
      </c>
      <c r="H20" s="414">
        <v>0</v>
      </c>
      <c r="I20" s="414">
        <f>C20-E20-G20</f>
        <v>0</v>
      </c>
      <c r="J20" s="414">
        <f>D20-F20-H20</f>
        <v>0</v>
      </c>
      <c r="K20" s="414">
        <v>0</v>
      </c>
    </row>
    <row r="21" spans="1:11" ht="13.5" customHeight="1" x14ac:dyDescent="0.2">
      <c r="A21" s="163">
        <v>12</v>
      </c>
      <c r="B21" s="160" t="s">
        <v>811</v>
      </c>
      <c r="C21" s="414">
        <v>23</v>
      </c>
      <c r="D21" s="544">
        <v>1.1499999999999999</v>
      </c>
      <c r="E21" s="414">
        <v>23</v>
      </c>
      <c r="F21" s="544">
        <v>1.1499999999999999</v>
      </c>
      <c r="G21" s="414">
        <v>0</v>
      </c>
      <c r="H21" s="414">
        <v>0</v>
      </c>
      <c r="I21" s="414">
        <f t="shared" ref="I21:J31" si="3">C21-E21-G21</f>
        <v>0</v>
      </c>
      <c r="J21" s="414">
        <f t="shared" si="3"/>
        <v>0</v>
      </c>
      <c r="K21" s="414">
        <v>0</v>
      </c>
    </row>
    <row r="22" spans="1:11" ht="13.5" customHeight="1" x14ac:dyDescent="0.2">
      <c r="A22" s="163">
        <v>13</v>
      </c>
      <c r="B22" s="160" t="s">
        <v>812</v>
      </c>
      <c r="C22" s="414">
        <v>29</v>
      </c>
      <c r="D22" s="544">
        <v>1.45</v>
      </c>
      <c r="E22" s="414">
        <v>29</v>
      </c>
      <c r="F22" s="544">
        <v>1.45</v>
      </c>
      <c r="G22" s="414">
        <v>0</v>
      </c>
      <c r="H22" s="414">
        <v>0</v>
      </c>
      <c r="I22" s="414">
        <f t="shared" si="3"/>
        <v>0</v>
      </c>
      <c r="J22" s="414">
        <f t="shared" si="3"/>
        <v>0</v>
      </c>
      <c r="K22" s="414">
        <v>0</v>
      </c>
    </row>
    <row r="23" spans="1:11" ht="13.5" customHeight="1" x14ac:dyDescent="0.2">
      <c r="A23" s="163">
        <v>14</v>
      </c>
      <c r="B23" s="160" t="s">
        <v>813</v>
      </c>
      <c r="C23" s="414">
        <v>60</v>
      </c>
      <c r="D23" s="544">
        <v>3</v>
      </c>
      <c r="E23" s="414">
        <v>60</v>
      </c>
      <c r="F23" s="544">
        <v>3</v>
      </c>
      <c r="G23" s="414">
        <v>0</v>
      </c>
      <c r="H23" s="414">
        <v>0</v>
      </c>
      <c r="I23" s="414">
        <f t="shared" si="3"/>
        <v>0</v>
      </c>
      <c r="J23" s="414">
        <f t="shared" si="3"/>
        <v>0</v>
      </c>
      <c r="K23" s="414">
        <v>0</v>
      </c>
    </row>
    <row r="24" spans="1:11" ht="13.5" customHeight="1" x14ac:dyDescent="0.2">
      <c r="A24" s="163">
        <v>15</v>
      </c>
      <c r="B24" s="160" t="s">
        <v>814</v>
      </c>
      <c r="C24" s="414">
        <v>40</v>
      </c>
      <c r="D24" s="544">
        <v>2</v>
      </c>
      <c r="E24" s="414">
        <v>40</v>
      </c>
      <c r="F24" s="544">
        <v>2</v>
      </c>
      <c r="G24" s="414">
        <v>0</v>
      </c>
      <c r="H24" s="414">
        <v>0</v>
      </c>
      <c r="I24" s="414">
        <f t="shared" si="3"/>
        <v>0</v>
      </c>
      <c r="J24" s="414">
        <f t="shared" si="3"/>
        <v>0</v>
      </c>
      <c r="K24" s="414">
        <v>0</v>
      </c>
    </row>
    <row r="25" spans="1:11" ht="13.5" customHeight="1" x14ac:dyDescent="0.2">
      <c r="A25" s="163">
        <v>16</v>
      </c>
      <c r="B25" s="160" t="s">
        <v>815</v>
      </c>
      <c r="C25" s="414">
        <v>26</v>
      </c>
      <c r="D25" s="544">
        <v>1.3</v>
      </c>
      <c r="E25" s="414">
        <v>26</v>
      </c>
      <c r="F25" s="544">
        <v>1.3</v>
      </c>
      <c r="G25" s="414">
        <v>0</v>
      </c>
      <c r="H25" s="414">
        <v>0</v>
      </c>
      <c r="I25" s="414">
        <f t="shared" si="3"/>
        <v>0</v>
      </c>
      <c r="J25" s="414">
        <f t="shared" si="3"/>
        <v>0</v>
      </c>
      <c r="K25" s="414">
        <v>0</v>
      </c>
    </row>
    <row r="26" spans="1:11" ht="13.5" customHeight="1" x14ac:dyDescent="0.2">
      <c r="A26" s="163">
        <v>17</v>
      </c>
      <c r="B26" s="160" t="s">
        <v>816</v>
      </c>
      <c r="C26" s="414">
        <v>12</v>
      </c>
      <c r="D26" s="544">
        <v>0.6</v>
      </c>
      <c r="E26" s="414">
        <v>12</v>
      </c>
      <c r="F26" s="544">
        <v>0.6</v>
      </c>
      <c r="G26" s="414">
        <v>0</v>
      </c>
      <c r="H26" s="414">
        <v>0</v>
      </c>
      <c r="I26" s="414">
        <f t="shared" si="3"/>
        <v>0</v>
      </c>
      <c r="J26" s="414">
        <f t="shared" si="3"/>
        <v>0</v>
      </c>
      <c r="K26" s="414">
        <v>0</v>
      </c>
    </row>
    <row r="27" spans="1:11" ht="13.5" customHeight="1" x14ac:dyDescent="0.2">
      <c r="A27" s="163">
        <v>18</v>
      </c>
      <c r="B27" s="160" t="s">
        <v>817</v>
      </c>
      <c r="C27" s="414">
        <v>60</v>
      </c>
      <c r="D27" s="544">
        <v>3</v>
      </c>
      <c r="E27" s="414">
        <v>60</v>
      </c>
      <c r="F27" s="544">
        <v>3</v>
      </c>
      <c r="G27" s="414">
        <v>0</v>
      </c>
      <c r="H27" s="414">
        <v>0</v>
      </c>
      <c r="I27" s="414">
        <f t="shared" si="3"/>
        <v>0</v>
      </c>
      <c r="J27" s="414">
        <f t="shared" si="3"/>
        <v>0</v>
      </c>
      <c r="K27" s="414">
        <v>0</v>
      </c>
    </row>
    <row r="28" spans="1:11" ht="13.5" customHeight="1" x14ac:dyDescent="0.2">
      <c r="A28" s="163">
        <v>19</v>
      </c>
      <c r="B28" s="160" t="s">
        <v>799</v>
      </c>
      <c r="C28" s="414">
        <v>25</v>
      </c>
      <c r="D28" s="544">
        <v>1.25</v>
      </c>
      <c r="E28" s="414">
        <v>25</v>
      </c>
      <c r="F28" s="544">
        <v>1.25</v>
      </c>
      <c r="G28" s="414">
        <v>0</v>
      </c>
      <c r="H28" s="414">
        <v>0</v>
      </c>
      <c r="I28" s="414">
        <f t="shared" si="3"/>
        <v>0</v>
      </c>
      <c r="J28" s="414">
        <f t="shared" si="3"/>
        <v>0</v>
      </c>
      <c r="K28" s="414">
        <v>0</v>
      </c>
    </row>
    <row r="29" spans="1:11" ht="13.5" customHeight="1" x14ac:dyDescent="0.2">
      <c r="A29" s="163">
        <v>20</v>
      </c>
      <c r="B29" s="160" t="s">
        <v>818</v>
      </c>
      <c r="C29" s="414">
        <v>38</v>
      </c>
      <c r="D29" s="544">
        <v>1.9</v>
      </c>
      <c r="E29" s="414">
        <v>38</v>
      </c>
      <c r="F29" s="544">
        <v>1.9</v>
      </c>
      <c r="G29" s="414">
        <v>0</v>
      </c>
      <c r="H29" s="414">
        <v>0</v>
      </c>
      <c r="I29" s="414">
        <f t="shared" si="3"/>
        <v>0</v>
      </c>
      <c r="J29" s="414">
        <f t="shared" si="3"/>
        <v>0</v>
      </c>
      <c r="K29" s="414">
        <v>0</v>
      </c>
    </row>
    <row r="30" spans="1:11" ht="13.5" customHeight="1" x14ac:dyDescent="0.2">
      <c r="A30" s="164">
        <v>21</v>
      </c>
      <c r="B30" s="160" t="s">
        <v>819</v>
      </c>
      <c r="C30" s="414">
        <v>11</v>
      </c>
      <c r="D30" s="544">
        <v>0.55000000000000004</v>
      </c>
      <c r="E30" s="414">
        <v>11</v>
      </c>
      <c r="F30" s="544">
        <v>0.55000000000000004</v>
      </c>
      <c r="G30" s="414">
        <v>0</v>
      </c>
      <c r="H30" s="414">
        <v>0</v>
      </c>
      <c r="I30" s="414">
        <f t="shared" si="3"/>
        <v>0</v>
      </c>
      <c r="J30" s="414">
        <f t="shared" si="3"/>
        <v>0</v>
      </c>
      <c r="K30" s="414">
        <v>0</v>
      </c>
    </row>
    <row r="31" spans="1:11" s="161" customFormat="1" ht="13.5" customHeight="1" x14ac:dyDescent="0.2">
      <c r="A31" s="164">
        <v>22</v>
      </c>
      <c r="B31" s="160" t="s">
        <v>820</v>
      </c>
      <c r="C31" s="414">
        <v>24</v>
      </c>
      <c r="D31" s="544">
        <v>1.2</v>
      </c>
      <c r="E31" s="414">
        <v>24</v>
      </c>
      <c r="F31" s="544">
        <v>1.2</v>
      </c>
      <c r="G31" s="414">
        <v>0</v>
      </c>
      <c r="H31" s="414">
        <v>0</v>
      </c>
      <c r="I31" s="414">
        <f t="shared" si="3"/>
        <v>0</v>
      </c>
      <c r="J31" s="414">
        <f t="shared" si="3"/>
        <v>0</v>
      </c>
      <c r="K31" s="414">
        <v>0</v>
      </c>
    </row>
    <row r="32" spans="1:11" s="161" customFormat="1" ht="13.5" customHeight="1" x14ac:dyDescent="0.2">
      <c r="A32" s="1117" t="s">
        <v>821</v>
      </c>
      <c r="B32" s="1117"/>
      <c r="C32" s="413">
        <f>SUM(C10:C31)</f>
        <v>780</v>
      </c>
      <c r="D32" s="543">
        <f t="shared" ref="D32:K32" si="4">SUM(D10:D31)</f>
        <v>39.000000000000007</v>
      </c>
      <c r="E32" s="614">
        <f t="shared" si="4"/>
        <v>780</v>
      </c>
      <c r="F32" s="543">
        <f t="shared" si="4"/>
        <v>39.000000000000007</v>
      </c>
      <c r="G32" s="614">
        <f t="shared" si="4"/>
        <v>0</v>
      </c>
      <c r="H32" s="614">
        <f t="shared" si="4"/>
        <v>0</v>
      </c>
      <c r="I32" s="614">
        <f t="shared" si="4"/>
        <v>0</v>
      </c>
      <c r="J32" s="614">
        <f t="shared" si="4"/>
        <v>0</v>
      </c>
      <c r="K32" s="614">
        <f t="shared" si="4"/>
        <v>0</v>
      </c>
    </row>
    <row r="33" spans="1:16" s="161" customFormat="1" ht="15" customHeight="1" x14ac:dyDescent="0.2">
      <c r="A33" s="1118" t="s">
        <v>35</v>
      </c>
      <c r="B33" s="1118"/>
      <c r="C33" s="1118"/>
      <c r="D33" s="1118"/>
      <c r="E33" s="1118"/>
      <c r="F33" s="1118"/>
      <c r="G33" s="1118"/>
      <c r="H33" s="1118"/>
      <c r="I33" s="1118"/>
      <c r="J33" s="1118"/>
      <c r="K33" s="1118"/>
    </row>
    <row r="34" spans="1:16" ht="15.75" customHeight="1" x14ac:dyDescent="0.2">
      <c r="C34" s="1116"/>
      <c r="D34" s="1116"/>
      <c r="E34" s="1116"/>
      <c r="F34" s="1116"/>
    </row>
    <row r="35" spans="1:16" s="146" customFormat="1" ht="13.9" customHeight="1" x14ac:dyDescent="0.2">
      <c r="B35" s="121"/>
      <c r="C35" s="121"/>
      <c r="D35" s="121"/>
      <c r="E35" s="121"/>
      <c r="F35" s="121"/>
      <c r="G35" s="121"/>
      <c r="H35" s="789" t="s">
        <v>10</v>
      </c>
      <c r="I35" s="789"/>
      <c r="J35" s="789"/>
      <c r="K35" s="789"/>
      <c r="L35" s="121"/>
      <c r="M35" s="121"/>
      <c r="N35" s="121"/>
      <c r="O35" s="121"/>
      <c r="P35" s="121"/>
    </row>
    <row r="36" spans="1:16" s="146" customFormat="1" ht="13.15" customHeight="1" x14ac:dyDescent="0.2">
      <c r="A36" s="121"/>
      <c r="B36" s="121"/>
      <c r="C36" s="121"/>
      <c r="D36" s="121"/>
      <c r="E36" s="121"/>
      <c r="F36" s="121"/>
      <c r="G36" s="121"/>
      <c r="H36" s="789" t="s">
        <v>797</v>
      </c>
      <c r="I36" s="789"/>
      <c r="J36" s="789"/>
      <c r="K36" s="789"/>
      <c r="L36" s="121"/>
      <c r="M36" s="121"/>
      <c r="N36" s="121"/>
      <c r="O36" s="121"/>
      <c r="P36" s="121"/>
    </row>
    <row r="37" spans="1:16" s="146" customFormat="1" ht="13.15" customHeight="1" x14ac:dyDescent="0.2">
      <c r="A37" s="121" t="s">
        <v>17</v>
      </c>
      <c r="B37" s="121"/>
      <c r="C37" s="121"/>
      <c r="D37" s="121"/>
      <c r="E37" s="121"/>
      <c r="F37" s="121"/>
      <c r="G37" s="121"/>
      <c r="H37" s="789" t="s">
        <v>798</v>
      </c>
      <c r="I37" s="789"/>
      <c r="J37" s="789"/>
      <c r="K37" s="789"/>
      <c r="L37" s="121"/>
      <c r="M37" s="121"/>
      <c r="N37" s="121"/>
      <c r="O37" s="121"/>
      <c r="P37" s="121"/>
    </row>
    <row r="38" spans="1:16" s="146" customFormat="1" x14ac:dyDescent="0.2">
      <c r="B38" s="121"/>
      <c r="C38" s="121"/>
      <c r="D38" s="121"/>
      <c r="E38" s="121"/>
      <c r="F38" s="121"/>
      <c r="H38" s="789" t="s">
        <v>77</v>
      </c>
      <c r="I38" s="789"/>
      <c r="J38" s="789"/>
      <c r="K38" s="789"/>
    </row>
    <row r="39" spans="1:16" x14ac:dyDescent="0.2">
      <c r="A39" s="1115"/>
      <c r="B39" s="1115"/>
      <c r="C39" s="1115"/>
      <c r="D39" s="1115"/>
      <c r="E39" s="1115"/>
      <c r="F39" s="1115"/>
      <c r="G39" s="1115"/>
      <c r="H39" s="1115"/>
      <c r="I39" s="1115"/>
      <c r="J39" s="1115"/>
    </row>
  </sheetData>
  <mergeCells count="23">
    <mergeCell ref="D1:E1"/>
    <mergeCell ref="J1:K1"/>
    <mergeCell ref="A2:J2"/>
    <mergeCell ref="A3:J3"/>
    <mergeCell ref="A4:K4"/>
    <mergeCell ref="I5:K5"/>
    <mergeCell ref="C6:J6"/>
    <mergeCell ref="A7:A8"/>
    <mergeCell ref="B7:B8"/>
    <mergeCell ref="C7:D7"/>
    <mergeCell ref="E7:F7"/>
    <mergeCell ref="G7:H7"/>
    <mergeCell ref="I7:J7"/>
    <mergeCell ref="A5:D5"/>
    <mergeCell ref="A39:J39"/>
    <mergeCell ref="K7:K8"/>
    <mergeCell ref="C34:F34"/>
    <mergeCell ref="H35:K35"/>
    <mergeCell ref="H36:K36"/>
    <mergeCell ref="H37:K37"/>
    <mergeCell ref="H38:K38"/>
    <mergeCell ref="A32:B32"/>
    <mergeCell ref="A33:K33"/>
  </mergeCell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topLeftCell="A13" zoomScaleSheetLayoutView="100" workbookViewId="0">
      <selection activeCell="D34" sqref="D34"/>
    </sheetView>
  </sheetViews>
  <sheetFormatPr defaultColWidth="9.140625" defaultRowHeight="12.75" x14ac:dyDescent="0.2"/>
  <cols>
    <col min="1" max="1" width="6.5703125" style="114" customWidth="1"/>
    <col min="2" max="2" width="14.42578125" style="114" customWidth="1"/>
    <col min="3" max="3" width="15.5703125" style="602" customWidth="1"/>
    <col min="4" max="4" width="17.85546875" style="259" customWidth="1"/>
    <col min="5" max="5" width="18.42578125" style="259" customWidth="1"/>
    <col min="6" max="6" width="21.85546875" style="259" customWidth="1"/>
    <col min="7" max="7" width="20.85546875" style="259" customWidth="1"/>
    <col min="8" max="8" width="18.42578125" style="259" customWidth="1"/>
    <col min="9" max="16384" width="9.140625" style="114"/>
  </cols>
  <sheetData>
    <row r="1" spans="1:15" x14ac:dyDescent="0.2">
      <c r="H1" s="260" t="s">
        <v>507</v>
      </c>
    </row>
    <row r="2" spans="1:15" ht="17.25" customHeight="1" x14ac:dyDescent="0.2">
      <c r="A2" s="1064" t="s">
        <v>0</v>
      </c>
      <c r="B2" s="1064"/>
      <c r="C2" s="1064"/>
      <c r="D2" s="1064"/>
      <c r="E2" s="1064"/>
      <c r="F2" s="1064"/>
      <c r="G2" s="1064"/>
      <c r="H2" s="1064"/>
      <c r="I2" s="150"/>
      <c r="J2" s="150"/>
      <c r="K2" s="150"/>
      <c r="L2" s="150"/>
      <c r="M2" s="150"/>
      <c r="N2" s="150"/>
      <c r="O2" s="150"/>
    </row>
    <row r="3" spans="1:15" ht="18" customHeight="1" x14ac:dyDescent="0.2">
      <c r="A3" s="1065" t="s">
        <v>668</v>
      </c>
      <c r="B3" s="1065"/>
      <c r="C3" s="1065"/>
      <c r="D3" s="1065"/>
      <c r="E3" s="1065"/>
      <c r="F3" s="1065"/>
      <c r="G3" s="1065"/>
      <c r="H3" s="1065"/>
      <c r="I3" s="151"/>
      <c r="J3" s="151"/>
      <c r="K3" s="151"/>
      <c r="L3" s="151"/>
      <c r="M3" s="151"/>
      <c r="N3" s="151"/>
      <c r="O3" s="151"/>
    </row>
    <row r="4" spans="1:15" ht="14.25" customHeight="1" x14ac:dyDescent="0.2">
      <c r="A4" s="1064" t="s">
        <v>506</v>
      </c>
      <c r="B4" s="1064"/>
      <c r="C4" s="1064"/>
      <c r="D4" s="1064"/>
      <c r="E4" s="1064"/>
      <c r="F4" s="1064"/>
      <c r="G4" s="1064"/>
      <c r="H4" s="1064"/>
      <c r="I4" s="150"/>
      <c r="J4" s="150"/>
      <c r="K4" s="150"/>
      <c r="L4" s="150"/>
      <c r="M4" s="150"/>
      <c r="N4" s="150"/>
      <c r="O4" s="150"/>
    </row>
    <row r="5" spans="1:15" ht="13.5" customHeight="1" x14ac:dyDescent="0.2">
      <c r="A5" s="1130" t="s">
        <v>828</v>
      </c>
      <c r="B5" s="1130"/>
      <c r="C5" s="1130"/>
      <c r="D5" s="261"/>
      <c r="E5" s="261"/>
      <c r="F5" s="1129" t="s">
        <v>899</v>
      </c>
      <c r="G5" s="1129"/>
      <c r="H5" s="1129"/>
      <c r="I5" s="166"/>
      <c r="J5" s="166"/>
      <c r="K5" s="166"/>
      <c r="L5" s="167"/>
      <c r="M5" s="167"/>
      <c r="N5" s="1127"/>
      <c r="O5" s="1127"/>
    </row>
    <row r="6" spans="1:15" ht="14.25" customHeight="1" x14ac:dyDescent="0.2">
      <c r="A6" s="801" t="s">
        <v>68</v>
      </c>
      <c r="B6" s="801" t="s">
        <v>1</v>
      </c>
      <c r="C6" s="1128" t="s">
        <v>378</v>
      </c>
      <c r="D6" s="1124" t="s">
        <v>484</v>
      </c>
      <c r="E6" s="1125"/>
      <c r="F6" s="1125"/>
      <c r="G6" s="1125"/>
      <c r="H6" s="1126"/>
    </row>
    <row r="7" spans="1:15" ht="28.5" customHeight="1" x14ac:dyDescent="0.2">
      <c r="A7" s="801"/>
      <c r="B7" s="801"/>
      <c r="C7" s="1128"/>
      <c r="D7" s="686" t="s">
        <v>485</v>
      </c>
      <c r="E7" s="686" t="s">
        <v>486</v>
      </c>
      <c r="F7" s="686" t="s">
        <v>487</v>
      </c>
      <c r="G7" s="686" t="s">
        <v>694</v>
      </c>
      <c r="H7" s="686" t="s">
        <v>41</v>
      </c>
    </row>
    <row r="8" spans="1:15" ht="14.1" customHeight="1" x14ac:dyDescent="0.2">
      <c r="A8" s="586">
        <v>1</v>
      </c>
      <c r="B8" s="586">
        <v>2</v>
      </c>
      <c r="C8" s="586">
        <v>3</v>
      </c>
      <c r="D8" s="586">
        <v>4</v>
      </c>
      <c r="E8" s="586">
        <v>5</v>
      </c>
      <c r="F8" s="586">
        <v>6</v>
      </c>
      <c r="G8" s="586">
        <v>7</v>
      </c>
      <c r="H8" s="586">
        <v>8</v>
      </c>
    </row>
    <row r="9" spans="1:15" ht="14.1" customHeight="1" x14ac:dyDescent="0.2">
      <c r="A9" s="610">
        <v>1</v>
      </c>
      <c r="B9" s="148" t="s">
        <v>800</v>
      </c>
      <c r="C9" s="570">
        <v>1498</v>
      </c>
      <c r="D9" s="685">
        <v>984</v>
      </c>
      <c r="E9" s="685">
        <v>0</v>
      </c>
      <c r="F9" s="685">
        <v>291</v>
      </c>
      <c r="G9" s="685">
        <v>0</v>
      </c>
      <c r="H9" s="685">
        <f>C9-D9-E9-F9-G9</f>
        <v>223</v>
      </c>
    </row>
    <row r="10" spans="1:15" ht="14.1" customHeight="1" x14ac:dyDescent="0.2">
      <c r="A10" s="610">
        <v>2</v>
      </c>
      <c r="B10" s="148" t="s">
        <v>801</v>
      </c>
      <c r="C10" s="570">
        <v>480</v>
      </c>
      <c r="D10" s="685">
        <v>435</v>
      </c>
      <c r="E10" s="685">
        <v>0</v>
      </c>
      <c r="F10" s="685">
        <v>45</v>
      </c>
      <c r="G10" s="685">
        <v>0</v>
      </c>
      <c r="H10" s="685">
        <f t="shared" ref="H10:H30" si="0">C10-D10-E10-F10-G10</f>
        <v>0</v>
      </c>
    </row>
    <row r="11" spans="1:15" ht="14.1" customHeight="1" x14ac:dyDescent="0.2">
      <c r="A11" s="610">
        <v>3</v>
      </c>
      <c r="B11" s="148" t="s">
        <v>802</v>
      </c>
      <c r="C11" s="570">
        <v>1406</v>
      </c>
      <c r="D11" s="685">
        <v>645</v>
      </c>
      <c r="E11" s="685">
        <v>0</v>
      </c>
      <c r="F11" s="685">
        <v>727</v>
      </c>
      <c r="G11" s="685">
        <v>0</v>
      </c>
      <c r="H11" s="685">
        <f t="shared" si="0"/>
        <v>34</v>
      </c>
    </row>
    <row r="12" spans="1:15" ht="14.1" customHeight="1" x14ac:dyDescent="0.2">
      <c r="A12" s="610">
        <v>4</v>
      </c>
      <c r="B12" s="148" t="s">
        <v>803</v>
      </c>
      <c r="C12" s="570">
        <v>1488</v>
      </c>
      <c r="D12" s="685">
        <v>348</v>
      </c>
      <c r="E12" s="685">
        <v>0</v>
      </c>
      <c r="F12" s="685">
        <v>789</v>
      </c>
      <c r="G12" s="685">
        <v>0</v>
      </c>
      <c r="H12" s="685">
        <f t="shared" si="0"/>
        <v>351</v>
      </c>
    </row>
    <row r="13" spans="1:15" ht="14.1" customHeight="1" x14ac:dyDescent="0.2">
      <c r="A13" s="610">
        <v>5</v>
      </c>
      <c r="B13" s="148" t="s">
        <v>804</v>
      </c>
      <c r="C13" s="570">
        <v>1116</v>
      </c>
      <c r="D13" s="685">
        <v>62</v>
      </c>
      <c r="E13" s="685">
        <v>0</v>
      </c>
      <c r="F13" s="685">
        <v>1054</v>
      </c>
      <c r="G13" s="685">
        <v>0</v>
      </c>
      <c r="H13" s="685">
        <f t="shared" si="0"/>
        <v>0</v>
      </c>
    </row>
    <row r="14" spans="1:15" ht="14.1" customHeight="1" x14ac:dyDescent="0.2">
      <c r="A14" s="610">
        <v>6</v>
      </c>
      <c r="B14" s="148" t="s">
        <v>805</v>
      </c>
      <c r="C14" s="570">
        <v>1243</v>
      </c>
      <c r="D14" s="685">
        <v>496</v>
      </c>
      <c r="E14" s="685">
        <v>0</v>
      </c>
      <c r="F14" s="685">
        <v>747</v>
      </c>
      <c r="G14" s="685">
        <v>0</v>
      </c>
      <c r="H14" s="685">
        <f t="shared" si="0"/>
        <v>0</v>
      </c>
    </row>
    <row r="15" spans="1:15" ht="14.1" customHeight="1" x14ac:dyDescent="0.2">
      <c r="A15" s="610">
        <v>7</v>
      </c>
      <c r="B15" s="148" t="s">
        <v>806</v>
      </c>
      <c r="C15" s="570">
        <v>829</v>
      </c>
      <c r="D15" s="685">
        <v>243</v>
      </c>
      <c r="E15" s="685">
        <v>0</v>
      </c>
      <c r="F15" s="685">
        <v>20</v>
      </c>
      <c r="G15" s="685">
        <v>0</v>
      </c>
      <c r="H15" s="685">
        <f t="shared" si="0"/>
        <v>566</v>
      </c>
    </row>
    <row r="16" spans="1:15" ht="14.1" customHeight="1" x14ac:dyDescent="0.2">
      <c r="A16" s="610">
        <v>8</v>
      </c>
      <c r="B16" s="148" t="s">
        <v>807</v>
      </c>
      <c r="C16" s="570">
        <v>784</v>
      </c>
      <c r="D16" s="685">
        <v>99</v>
      </c>
      <c r="E16" s="685">
        <v>0</v>
      </c>
      <c r="F16" s="685">
        <v>685</v>
      </c>
      <c r="G16" s="685">
        <v>0</v>
      </c>
      <c r="H16" s="685">
        <f t="shared" si="0"/>
        <v>0</v>
      </c>
    </row>
    <row r="17" spans="1:8" ht="14.1" customHeight="1" x14ac:dyDescent="0.2">
      <c r="A17" s="610">
        <v>9</v>
      </c>
      <c r="B17" s="148" t="s">
        <v>808</v>
      </c>
      <c r="C17" s="570">
        <v>1690</v>
      </c>
      <c r="D17" s="685">
        <v>1620</v>
      </c>
      <c r="E17" s="685">
        <v>0</v>
      </c>
      <c r="F17" s="685">
        <v>42</v>
      </c>
      <c r="G17" s="685">
        <v>0</v>
      </c>
      <c r="H17" s="685">
        <f t="shared" si="0"/>
        <v>28</v>
      </c>
    </row>
    <row r="18" spans="1:8" ht="14.1" customHeight="1" x14ac:dyDescent="0.2">
      <c r="A18" s="610">
        <v>10</v>
      </c>
      <c r="B18" s="148" t="s">
        <v>809</v>
      </c>
      <c r="C18" s="570">
        <v>1472</v>
      </c>
      <c r="D18" s="685">
        <v>1472</v>
      </c>
      <c r="E18" s="685">
        <v>0</v>
      </c>
      <c r="F18" s="685">
        <v>0</v>
      </c>
      <c r="G18" s="685">
        <v>0</v>
      </c>
      <c r="H18" s="685">
        <f t="shared" si="0"/>
        <v>0</v>
      </c>
    </row>
    <row r="19" spans="1:8" ht="14.1" customHeight="1" x14ac:dyDescent="0.2">
      <c r="A19" s="610">
        <v>11</v>
      </c>
      <c r="B19" s="148" t="s">
        <v>810</v>
      </c>
      <c r="C19" s="589">
        <v>489</v>
      </c>
      <c r="D19" s="685">
        <v>350</v>
      </c>
      <c r="E19" s="685">
        <v>0</v>
      </c>
      <c r="F19" s="685">
        <v>139</v>
      </c>
      <c r="G19" s="685">
        <v>0</v>
      </c>
      <c r="H19" s="685">
        <f t="shared" si="0"/>
        <v>0</v>
      </c>
    </row>
    <row r="20" spans="1:8" ht="14.1" customHeight="1" x14ac:dyDescent="0.2">
      <c r="A20" s="610">
        <v>12</v>
      </c>
      <c r="B20" s="148" t="s">
        <v>811</v>
      </c>
      <c r="C20" s="589">
        <v>543</v>
      </c>
      <c r="D20" s="685">
        <v>392</v>
      </c>
      <c r="E20" s="685">
        <v>0</v>
      </c>
      <c r="F20" s="685">
        <v>151</v>
      </c>
      <c r="G20" s="685">
        <v>0</v>
      </c>
      <c r="H20" s="685">
        <f t="shared" si="0"/>
        <v>0</v>
      </c>
    </row>
    <row r="21" spans="1:8" ht="14.1" customHeight="1" x14ac:dyDescent="0.2">
      <c r="A21" s="610">
        <v>13</v>
      </c>
      <c r="B21" s="148" t="s">
        <v>812</v>
      </c>
      <c r="C21" s="589">
        <v>1227</v>
      </c>
      <c r="D21" s="685">
        <v>969</v>
      </c>
      <c r="E21" s="685">
        <v>0</v>
      </c>
      <c r="F21" s="685">
        <v>258</v>
      </c>
      <c r="G21" s="685">
        <v>0</v>
      </c>
      <c r="H21" s="685">
        <f t="shared" si="0"/>
        <v>0</v>
      </c>
    </row>
    <row r="22" spans="1:8" ht="14.1" customHeight="1" x14ac:dyDescent="0.2">
      <c r="A22" s="610">
        <v>14</v>
      </c>
      <c r="B22" s="148" t="s">
        <v>813</v>
      </c>
      <c r="C22" s="589">
        <v>1440</v>
      </c>
      <c r="D22" s="685">
        <v>1316</v>
      </c>
      <c r="E22" s="685">
        <v>0</v>
      </c>
      <c r="F22" s="685">
        <v>124</v>
      </c>
      <c r="G22" s="685">
        <v>0</v>
      </c>
      <c r="H22" s="685">
        <f t="shared" si="0"/>
        <v>0</v>
      </c>
    </row>
    <row r="23" spans="1:8" ht="14.1" customHeight="1" x14ac:dyDescent="0.2">
      <c r="A23" s="610">
        <v>15</v>
      </c>
      <c r="B23" s="148" t="s">
        <v>814</v>
      </c>
      <c r="C23" s="589">
        <v>781</v>
      </c>
      <c r="D23" s="685">
        <v>574</v>
      </c>
      <c r="E23" s="685">
        <v>0</v>
      </c>
      <c r="F23" s="685">
        <v>207</v>
      </c>
      <c r="G23" s="685">
        <v>0</v>
      </c>
      <c r="H23" s="685">
        <f t="shared" si="0"/>
        <v>0</v>
      </c>
    </row>
    <row r="24" spans="1:8" ht="14.1" customHeight="1" x14ac:dyDescent="0.2">
      <c r="A24" s="610">
        <v>16</v>
      </c>
      <c r="B24" s="148" t="s">
        <v>815</v>
      </c>
      <c r="C24" s="589">
        <v>811</v>
      </c>
      <c r="D24" s="685">
        <v>676</v>
      </c>
      <c r="E24" s="685">
        <v>0</v>
      </c>
      <c r="F24" s="685">
        <v>135</v>
      </c>
      <c r="G24" s="685">
        <v>0</v>
      </c>
      <c r="H24" s="685">
        <f t="shared" si="0"/>
        <v>0</v>
      </c>
    </row>
    <row r="25" spans="1:8" ht="14.1" customHeight="1" x14ac:dyDescent="0.2">
      <c r="A25" s="610">
        <v>17</v>
      </c>
      <c r="B25" s="148" t="s">
        <v>816</v>
      </c>
      <c r="C25" s="589">
        <v>518</v>
      </c>
      <c r="D25" s="685">
        <v>320</v>
      </c>
      <c r="E25" s="685">
        <v>0</v>
      </c>
      <c r="F25" s="685">
        <v>198</v>
      </c>
      <c r="G25" s="685">
        <v>0</v>
      </c>
      <c r="H25" s="685">
        <f t="shared" si="0"/>
        <v>0</v>
      </c>
    </row>
    <row r="26" spans="1:8" ht="14.1" customHeight="1" x14ac:dyDescent="0.2">
      <c r="A26" s="610">
        <v>18</v>
      </c>
      <c r="B26" s="148" t="s">
        <v>817</v>
      </c>
      <c r="C26" s="589">
        <v>1869</v>
      </c>
      <c r="D26" s="685">
        <v>1270</v>
      </c>
      <c r="E26" s="685">
        <v>0</v>
      </c>
      <c r="F26" s="685">
        <v>599</v>
      </c>
      <c r="G26" s="685">
        <v>0</v>
      </c>
      <c r="H26" s="685">
        <f t="shared" si="0"/>
        <v>0</v>
      </c>
    </row>
    <row r="27" spans="1:8" ht="14.1" customHeight="1" x14ac:dyDescent="0.2">
      <c r="A27" s="610">
        <v>19</v>
      </c>
      <c r="B27" s="148" t="s">
        <v>799</v>
      </c>
      <c r="C27" s="589">
        <v>766</v>
      </c>
      <c r="D27" s="685">
        <v>537</v>
      </c>
      <c r="E27" s="685">
        <v>0</v>
      </c>
      <c r="F27" s="685">
        <v>229</v>
      </c>
      <c r="G27" s="685">
        <v>0</v>
      </c>
      <c r="H27" s="685">
        <f t="shared" si="0"/>
        <v>0</v>
      </c>
    </row>
    <row r="28" spans="1:8" ht="14.1" customHeight="1" x14ac:dyDescent="0.2">
      <c r="A28" s="610">
        <v>20</v>
      </c>
      <c r="B28" s="148" t="s">
        <v>818</v>
      </c>
      <c r="C28" s="589">
        <v>1786</v>
      </c>
      <c r="D28" s="685">
        <v>1183</v>
      </c>
      <c r="E28" s="685">
        <v>0</v>
      </c>
      <c r="F28" s="685">
        <v>603</v>
      </c>
      <c r="G28" s="685">
        <v>0</v>
      </c>
      <c r="H28" s="685">
        <f t="shared" si="0"/>
        <v>0</v>
      </c>
    </row>
    <row r="29" spans="1:8" ht="14.1" customHeight="1" x14ac:dyDescent="0.2">
      <c r="A29" s="570">
        <v>21</v>
      </c>
      <c r="B29" s="148" t="s">
        <v>819</v>
      </c>
      <c r="C29" s="589">
        <v>373</v>
      </c>
      <c r="D29" s="685">
        <v>329</v>
      </c>
      <c r="E29" s="685">
        <v>0</v>
      </c>
      <c r="F29" s="685">
        <v>44</v>
      </c>
      <c r="G29" s="685">
        <v>0</v>
      </c>
      <c r="H29" s="685">
        <f t="shared" si="0"/>
        <v>0</v>
      </c>
    </row>
    <row r="30" spans="1:8" ht="14.1" customHeight="1" x14ac:dyDescent="0.2">
      <c r="A30" s="570">
        <v>22</v>
      </c>
      <c r="B30" s="148" t="s">
        <v>820</v>
      </c>
      <c r="C30" s="589">
        <v>521</v>
      </c>
      <c r="D30" s="685">
        <v>220</v>
      </c>
      <c r="E30" s="685">
        <v>0</v>
      </c>
      <c r="F30" s="685">
        <v>301</v>
      </c>
      <c r="G30" s="685">
        <v>0</v>
      </c>
      <c r="H30" s="685">
        <f t="shared" si="0"/>
        <v>0</v>
      </c>
    </row>
    <row r="31" spans="1:8" s="115" customFormat="1" ht="14.1" customHeight="1" x14ac:dyDescent="0.2">
      <c r="A31" s="1117" t="s">
        <v>821</v>
      </c>
      <c r="B31" s="1117"/>
      <c r="C31" s="598">
        <f>SUM(C9:C30)</f>
        <v>23130</v>
      </c>
      <c r="D31" s="598">
        <f t="shared" ref="D31:H31" si="1">SUM(D9:D30)</f>
        <v>14540</v>
      </c>
      <c r="E31" s="598">
        <f t="shared" si="1"/>
        <v>0</v>
      </c>
      <c r="F31" s="598">
        <f t="shared" si="1"/>
        <v>7388</v>
      </c>
      <c r="G31" s="598">
        <f t="shared" si="1"/>
        <v>0</v>
      </c>
      <c r="H31" s="598">
        <f t="shared" si="1"/>
        <v>1202</v>
      </c>
    </row>
    <row r="32" spans="1:8" ht="15" customHeight="1" x14ac:dyDescent="0.2">
      <c r="A32" s="153"/>
      <c r="B32" s="153"/>
      <c r="C32" s="620"/>
      <c r="D32" s="154"/>
      <c r="E32" s="154"/>
      <c r="F32" s="154"/>
      <c r="G32" s="154"/>
      <c r="H32" s="154"/>
    </row>
    <row r="33" spans="1:9" ht="15" customHeight="1" x14ac:dyDescent="0.2">
      <c r="A33" s="153"/>
      <c r="B33" s="153"/>
      <c r="C33" s="620"/>
      <c r="D33" s="154"/>
      <c r="E33" s="154"/>
      <c r="F33" s="154"/>
      <c r="G33" s="154"/>
      <c r="H33" s="154"/>
    </row>
    <row r="34" spans="1:9" ht="15" customHeight="1" x14ac:dyDescent="0.2">
      <c r="A34" s="153"/>
      <c r="B34" s="153"/>
      <c r="C34" s="620"/>
      <c r="D34" s="154"/>
      <c r="E34" s="789" t="s">
        <v>10</v>
      </c>
      <c r="F34" s="789"/>
      <c r="G34" s="789"/>
      <c r="H34" s="789"/>
      <c r="I34" s="169"/>
    </row>
    <row r="35" spans="1:9" x14ac:dyDescent="0.2">
      <c r="A35" s="153" t="s">
        <v>9</v>
      </c>
      <c r="C35" s="620"/>
      <c r="D35" s="154"/>
      <c r="E35" s="789" t="s">
        <v>797</v>
      </c>
      <c r="F35" s="789"/>
      <c r="G35" s="789"/>
      <c r="H35" s="789"/>
      <c r="I35" s="169"/>
    </row>
    <row r="36" spans="1:9" x14ac:dyDescent="0.2">
      <c r="D36" s="154"/>
      <c r="E36" s="789" t="s">
        <v>798</v>
      </c>
      <c r="F36" s="789"/>
      <c r="G36" s="789"/>
      <c r="H36" s="789"/>
      <c r="I36" s="169"/>
    </row>
    <row r="37" spans="1:9" x14ac:dyDescent="0.2">
      <c r="D37" s="620"/>
      <c r="E37" s="830" t="s">
        <v>77</v>
      </c>
      <c r="F37" s="830"/>
      <c r="G37" s="830"/>
      <c r="H37" s="830"/>
      <c r="I37" s="153"/>
    </row>
  </sheetData>
  <mergeCells count="15">
    <mergeCell ref="E35:H35"/>
    <mergeCell ref="E36:H36"/>
    <mergeCell ref="E37:H37"/>
    <mergeCell ref="N5:O5"/>
    <mergeCell ref="A6:A7"/>
    <mergeCell ref="B6:B7"/>
    <mergeCell ref="C6:C7"/>
    <mergeCell ref="F5:H5"/>
    <mergeCell ref="A31:B31"/>
    <mergeCell ref="A5:C5"/>
    <mergeCell ref="A2:H2"/>
    <mergeCell ref="A3:H3"/>
    <mergeCell ref="A4:H4"/>
    <mergeCell ref="D6:H6"/>
    <mergeCell ref="E34:H34"/>
  </mergeCells>
  <printOptions horizontalCentered="1"/>
  <pageMargins left="0.39370078740157483" right="0.39370078740157483" top="0.19685039370078741" bottom="0.19685039370078741" header="0.31496062992125984" footer="0.31496062992125984"/>
  <pageSetup paperSize="9" orientation="landscape"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view="pageBreakPreview" zoomScale="86" zoomScaleNormal="80" zoomScaleSheetLayoutView="86" workbookViewId="0">
      <selection activeCell="Q39" sqref="Q39"/>
    </sheetView>
  </sheetViews>
  <sheetFormatPr defaultColWidth="9.140625" defaultRowHeight="12.75" x14ac:dyDescent="0.2"/>
  <cols>
    <col min="1" max="1" width="7.5703125" style="115" customWidth="1"/>
    <col min="2" max="2" width="7.28515625" style="115" customWidth="1"/>
    <col min="3" max="3" width="6.42578125" style="115" customWidth="1"/>
    <col min="4" max="4" width="8.140625" style="115" customWidth="1"/>
    <col min="5" max="5" width="6.85546875" style="115" customWidth="1"/>
    <col min="6" max="6" width="6.7109375" style="115" customWidth="1"/>
    <col min="7" max="7" width="7" style="115" customWidth="1"/>
    <col min="8" max="9" width="7.140625" style="115" customWidth="1"/>
    <col min="10" max="10" width="7.28515625" style="115" customWidth="1"/>
    <col min="11" max="11" width="6.42578125" style="115" customWidth="1"/>
    <col min="12" max="12" width="7" style="115" customWidth="1"/>
    <col min="13" max="13" width="6.7109375" style="115" customWidth="1"/>
    <col min="14" max="14" width="6.5703125" style="115" customWidth="1"/>
    <col min="15" max="15" width="6.140625" style="115" customWidth="1"/>
    <col min="16" max="16" width="7.5703125" style="115" customWidth="1"/>
    <col min="17" max="17" width="6.85546875" style="115" customWidth="1"/>
    <col min="18" max="18" width="6.28515625" style="115" customWidth="1"/>
    <col min="19" max="19" width="7.140625" style="115" customWidth="1"/>
    <col min="20" max="16384" width="9.140625" style="115"/>
  </cols>
  <sheetData>
    <row r="1" spans="1:19" ht="10.5" customHeight="1" x14ac:dyDescent="0.2">
      <c r="A1" s="115" t="s">
        <v>8</v>
      </c>
      <c r="H1" s="830"/>
      <c r="I1" s="830"/>
      <c r="R1" s="825" t="s">
        <v>50</v>
      </c>
      <c r="S1" s="825"/>
    </row>
    <row r="2" spans="1:19" s="141" customFormat="1" ht="15" customHeight="1" x14ac:dyDescent="0.2">
      <c r="A2" s="826" t="s">
        <v>0</v>
      </c>
      <c r="B2" s="826"/>
      <c r="C2" s="826"/>
      <c r="D2" s="826"/>
      <c r="E2" s="826"/>
      <c r="F2" s="826"/>
      <c r="G2" s="826"/>
      <c r="H2" s="826"/>
      <c r="I2" s="826"/>
      <c r="J2" s="826"/>
      <c r="K2" s="826"/>
      <c r="L2" s="826"/>
      <c r="M2" s="826"/>
      <c r="N2" s="826"/>
      <c r="O2" s="826"/>
      <c r="P2" s="826"/>
      <c r="Q2" s="826"/>
      <c r="R2" s="826"/>
      <c r="S2" s="826"/>
    </row>
    <row r="3" spans="1:19" s="141" customFormat="1" ht="15.75" customHeight="1" x14ac:dyDescent="0.2">
      <c r="A3" s="827" t="s">
        <v>631</v>
      </c>
      <c r="B3" s="827"/>
      <c r="C3" s="827"/>
      <c r="D3" s="827"/>
      <c r="E3" s="827"/>
      <c r="F3" s="827"/>
      <c r="G3" s="827"/>
      <c r="H3" s="827"/>
      <c r="I3" s="827"/>
      <c r="J3" s="827"/>
      <c r="K3" s="827"/>
      <c r="L3" s="827"/>
      <c r="M3" s="827"/>
      <c r="N3" s="827"/>
      <c r="O3" s="827"/>
      <c r="P3" s="827"/>
      <c r="Q3" s="827"/>
      <c r="R3" s="827"/>
      <c r="S3" s="827"/>
    </row>
    <row r="4" spans="1:19" s="141" customFormat="1" ht="19.5" customHeight="1" x14ac:dyDescent="0.2">
      <c r="A4" s="828" t="s">
        <v>632</v>
      </c>
      <c r="B4" s="828"/>
      <c r="C4" s="828"/>
      <c r="D4" s="828"/>
      <c r="E4" s="828"/>
      <c r="F4" s="828"/>
      <c r="G4" s="828"/>
      <c r="H4" s="828"/>
      <c r="I4" s="828"/>
      <c r="J4" s="828"/>
      <c r="K4" s="828"/>
      <c r="L4" s="828"/>
      <c r="M4" s="828"/>
      <c r="N4" s="828"/>
      <c r="O4" s="828"/>
      <c r="P4" s="828"/>
      <c r="Q4" s="828"/>
      <c r="R4" s="828"/>
      <c r="S4" s="828"/>
    </row>
    <row r="5" spans="1:19" ht="19.5" customHeight="1" x14ac:dyDescent="0.2">
      <c r="A5" s="829" t="s">
        <v>160</v>
      </c>
      <c r="B5" s="829"/>
      <c r="C5" s="829"/>
      <c r="D5" s="829"/>
      <c r="E5" s="829"/>
      <c r="F5" s="829"/>
      <c r="G5" s="829"/>
      <c r="H5" s="829"/>
      <c r="I5" s="829"/>
      <c r="R5" s="116"/>
      <c r="S5" s="116"/>
    </row>
    <row r="6" spans="1:19" x14ac:dyDescent="0.2">
      <c r="A6" s="808" t="s">
        <v>828</v>
      </c>
      <c r="B6" s="808"/>
      <c r="C6" s="808"/>
      <c r="D6" s="808"/>
      <c r="E6" s="808"/>
      <c r="F6" s="808"/>
    </row>
    <row r="7" spans="1:19" ht="13.5" customHeight="1" x14ac:dyDescent="0.2">
      <c r="A7" s="435"/>
      <c r="B7" s="801" t="s">
        <v>37</v>
      </c>
      <c r="C7" s="801"/>
      <c r="D7" s="801"/>
      <c r="E7" s="801" t="s">
        <v>38</v>
      </c>
      <c r="F7" s="801"/>
      <c r="G7" s="801"/>
      <c r="H7" s="801" t="s">
        <v>39</v>
      </c>
      <c r="I7" s="801"/>
      <c r="J7" s="801"/>
      <c r="K7" s="796" t="s">
        <v>40</v>
      </c>
      <c r="L7" s="796"/>
      <c r="M7" s="796"/>
      <c r="N7" s="801" t="s">
        <v>41</v>
      </c>
      <c r="O7" s="801"/>
      <c r="P7" s="801"/>
      <c r="Q7" s="831" t="s">
        <v>14</v>
      </c>
      <c r="R7" s="831"/>
      <c r="S7" s="831"/>
    </row>
    <row r="8" spans="1:19" s="252" customFormat="1" ht="13.5" customHeight="1" x14ac:dyDescent="0.2">
      <c r="A8" s="438"/>
      <c r="B8" s="435" t="s">
        <v>888</v>
      </c>
      <c r="C8" s="435" t="s">
        <v>889</v>
      </c>
      <c r="D8" s="437" t="s">
        <v>890</v>
      </c>
      <c r="E8" s="435" t="s">
        <v>888</v>
      </c>
      <c r="F8" s="435" t="s">
        <v>889</v>
      </c>
      <c r="G8" s="437" t="s">
        <v>890</v>
      </c>
      <c r="H8" s="435" t="s">
        <v>888</v>
      </c>
      <c r="I8" s="435" t="s">
        <v>889</v>
      </c>
      <c r="J8" s="437" t="s">
        <v>890</v>
      </c>
      <c r="K8" s="435" t="s">
        <v>888</v>
      </c>
      <c r="L8" s="435" t="s">
        <v>889</v>
      </c>
      <c r="M8" s="437" t="s">
        <v>890</v>
      </c>
      <c r="N8" s="435" t="s">
        <v>888</v>
      </c>
      <c r="O8" s="435" t="s">
        <v>889</v>
      </c>
      <c r="P8" s="437" t="s">
        <v>890</v>
      </c>
      <c r="Q8" s="435" t="s">
        <v>888</v>
      </c>
      <c r="R8" s="435" t="s">
        <v>889</v>
      </c>
      <c r="S8" s="437" t="s">
        <v>890</v>
      </c>
    </row>
    <row r="9" spans="1:19" x14ac:dyDescent="0.2">
      <c r="A9" s="441" t="s">
        <v>42</v>
      </c>
      <c r="B9" s="436">
        <v>326</v>
      </c>
      <c r="C9" s="436">
        <v>0</v>
      </c>
      <c r="D9" s="437">
        <f>SUM(B9:C9)</f>
        <v>326</v>
      </c>
      <c r="E9" s="436">
        <v>810</v>
      </c>
      <c r="F9" s="436">
        <v>455</v>
      </c>
      <c r="G9" s="437">
        <f>SUM(E9:F9)</f>
        <v>1265</v>
      </c>
      <c r="H9" s="436">
        <v>128</v>
      </c>
      <c r="I9" s="436">
        <v>484</v>
      </c>
      <c r="J9" s="437">
        <f>SUM(H9:I9)</f>
        <v>612</v>
      </c>
      <c r="K9" s="436">
        <v>311</v>
      </c>
      <c r="L9" s="436">
        <v>365</v>
      </c>
      <c r="M9" s="437">
        <f>SUM(K9:L9)</f>
        <v>676</v>
      </c>
      <c r="N9" s="436">
        <v>1739</v>
      </c>
      <c r="O9" s="436">
        <v>796</v>
      </c>
      <c r="P9" s="437">
        <f>SUM(N9:O9)</f>
        <v>2535</v>
      </c>
      <c r="Q9" s="437">
        <f>B9+E9+H9+K9+N9</f>
        <v>3314</v>
      </c>
      <c r="R9" s="437">
        <f>C9+F9+I9+L9+O9</f>
        <v>2100</v>
      </c>
      <c r="S9" s="437">
        <f>SUM(Q9:R9)</f>
        <v>5414</v>
      </c>
    </row>
    <row r="10" spans="1:19" x14ac:dyDescent="0.2">
      <c r="A10" s="441" t="s">
        <v>43</v>
      </c>
      <c r="B10" s="436">
        <v>4293</v>
      </c>
      <c r="C10" s="436">
        <v>0</v>
      </c>
      <c r="D10" s="437">
        <f>SUM(B10:C10)</f>
        <v>4293</v>
      </c>
      <c r="E10" s="436">
        <v>2501</v>
      </c>
      <c r="F10" s="436">
        <v>1800</v>
      </c>
      <c r="G10" s="437">
        <f>SUM(E10:F10)</f>
        <v>4301</v>
      </c>
      <c r="H10" s="436">
        <v>682</v>
      </c>
      <c r="I10" s="436">
        <v>2322</v>
      </c>
      <c r="J10" s="437">
        <f>SUM(H10:I10)</f>
        <v>3004</v>
      </c>
      <c r="K10" s="436">
        <v>835</v>
      </c>
      <c r="L10" s="436">
        <v>2676</v>
      </c>
      <c r="M10" s="437">
        <f>SUM(K10:L10)</f>
        <v>3511</v>
      </c>
      <c r="N10" s="436">
        <v>4748</v>
      </c>
      <c r="O10" s="436">
        <v>5670</v>
      </c>
      <c r="P10" s="437">
        <f>SUM(N10:O10)</f>
        <v>10418</v>
      </c>
      <c r="Q10" s="437">
        <f t="shared" ref="Q10" si="0">B10+E10+H10+K10+N10</f>
        <v>13059</v>
      </c>
      <c r="R10" s="437">
        <f t="shared" ref="R10" si="1">C10+F10+I10+L10+O10</f>
        <v>12468</v>
      </c>
      <c r="S10" s="437">
        <f t="shared" ref="S10" si="2">SUM(Q10:R10)</f>
        <v>25527</v>
      </c>
    </row>
    <row r="11" spans="1:19" x14ac:dyDescent="0.2">
      <c r="A11" s="441" t="s">
        <v>14</v>
      </c>
      <c r="B11" s="437">
        <f>SUM(B9:B10)</f>
        <v>4619</v>
      </c>
      <c r="C11" s="437">
        <f t="shared" ref="C11:S11" si="3">SUM(C9:C10)</f>
        <v>0</v>
      </c>
      <c r="D11" s="437">
        <f t="shared" si="3"/>
        <v>4619</v>
      </c>
      <c r="E11" s="437">
        <f t="shared" si="3"/>
        <v>3311</v>
      </c>
      <c r="F11" s="437">
        <f t="shared" si="3"/>
        <v>2255</v>
      </c>
      <c r="G11" s="437">
        <f t="shared" si="3"/>
        <v>5566</v>
      </c>
      <c r="H11" s="437">
        <f t="shared" si="3"/>
        <v>810</v>
      </c>
      <c r="I11" s="437">
        <f t="shared" si="3"/>
        <v>2806</v>
      </c>
      <c r="J11" s="437">
        <f t="shared" si="3"/>
        <v>3616</v>
      </c>
      <c r="K11" s="437">
        <f t="shared" si="3"/>
        <v>1146</v>
      </c>
      <c r="L11" s="437">
        <f t="shared" si="3"/>
        <v>3041</v>
      </c>
      <c r="M11" s="437">
        <f t="shared" si="3"/>
        <v>4187</v>
      </c>
      <c r="N11" s="437">
        <f t="shared" si="3"/>
        <v>6487</v>
      </c>
      <c r="O11" s="437">
        <f t="shared" si="3"/>
        <v>6466</v>
      </c>
      <c r="P11" s="437">
        <f t="shared" si="3"/>
        <v>12953</v>
      </c>
      <c r="Q11" s="437">
        <f t="shared" si="3"/>
        <v>16373</v>
      </c>
      <c r="R11" s="437">
        <f t="shared" si="3"/>
        <v>14568</v>
      </c>
      <c r="S11" s="437">
        <f t="shared" si="3"/>
        <v>30941</v>
      </c>
    </row>
    <row r="12" spans="1:19" ht="8.25" customHeight="1" x14ac:dyDescent="0.2">
      <c r="A12" s="434"/>
      <c r="B12" s="434"/>
      <c r="C12" s="434"/>
      <c r="D12" s="434"/>
      <c r="E12" s="434"/>
      <c r="F12" s="434"/>
      <c r="G12" s="434"/>
      <c r="H12" s="434"/>
      <c r="I12" s="434"/>
      <c r="J12" s="434"/>
      <c r="K12" s="434"/>
      <c r="L12" s="434"/>
    </row>
    <row r="13" spans="1:19" x14ac:dyDescent="0.2">
      <c r="A13" s="808" t="s">
        <v>417</v>
      </c>
      <c r="B13" s="808"/>
      <c r="C13" s="808"/>
      <c r="D13" s="808"/>
      <c r="E13" s="808"/>
      <c r="F13" s="808"/>
      <c r="G13" s="808"/>
      <c r="H13" s="434"/>
      <c r="I13" s="434"/>
      <c r="J13" s="434"/>
      <c r="K13" s="434"/>
      <c r="L13" s="434"/>
    </row>
    <row r="14" spans="1:19" ht="12.75" customHeight="1" x14ac:dyDescent="0.2">
      <c r="A14" s="806" t="s">
        <v>169</v>
      </c>
      <c r="B14" s="807"/>
      <c r="C14" s="801" t="s">
        <v>198</v>
      </c>
      <c r="D14" s="801"/>
      <c r="E14" s="796" t="s">
        <v>14</v>
      </c>
      <c r="F14" s="796"/>
      <c r="I14" s="434"/>
      <c r="J14" s="434"/>
      <c r="K14" s="434"/>
      <c r="L14" s="434"/>
    </row>
    <row r="15" spans="1:19" x14ac:dyDescent="0.2">
      <c r="A15" s="809" t="s">
        <v>841</v>
      </c>
      <c r="B15" s="810"/>
      <c r="C15" s="809" t="s">
        <v>842</v>
      </c>
      <c r="D15" s="810"/>
      <c r="E15" s="796" t="s">
        <v>843</v>
      </c>
      <c r="F15" s="796"/>
      <c r="I15" s="434"/>
      <c r="J15" s="434"/>
      <c r="K15" s="434"/>
      <c r="L15" s="434"/>
    </row>
    <row r="16" spans="1:19" ht="10.5" customHeight="1" x14ac:dyDescent="0.2">
      <c r="A16" s="439"/>
      <c r="B16" s="439"/>
      <c r="C16" s="439"/>
      <c r="D16" s="439"/>
      <c r="E16" s="439"/>
      <c r="F16" s="439"/>
      <c r="G16" s="439"/>
      <c r="H16" s="434"/>
      <c r="I16" s="434"/>
      <c r="J16" s="434"/>
      <c r="K16" s="434"/>
      <c r="L16" s="434"/>
    </row>
    <row r="17" spans="1:20" ht="19.149999999999999" customHeight="1" x14ac:dyDescent="0.2">
      <c r="A17" s="811" t="s">
        <v>161</v>
      </c>
      <c r="B17" s="811"/>
      <c r="C17" s="811"/>
      <c r="D17" s="811"/>
      <c r="E17" s="811"/>
      <c r="F17" s="811"/>
      <c r="G17" s="811"/>
      <c r="H17" s="811"/>
      <c r="I17" s="811"/>
      <c r="J17" s="811"/>
      <c r="K17" s="811"/>
      <c r="L17" s="811"/>
      <c r="M17" s="811"/>
      <c r="N17" s="811"/>
      <c r="O17" s="811"/>
      <c r="P17" s="811"/>
      <c r="Q17" s="811"/>
      <c r="R17" s="811"/>
      <c r="S17" s="811"/>
    </row>
    <row r="18" spans="1:20" ht="10.5" customHeight="1" x14ac:dyDescent="0.2">
      <c r="A18" s="801" t="s">
        <v>19</v>
      </c>
      <c r="B18" s="801" t="s">
        <v>44</v>
      </c>
      <c r="C18" s="801"/>
      <c r="D18" s="801"/>
      <c r="E18" s="796" t="s">
        <v>20</v>
      </c>
      <c r="F18" s="796"/>
      <c r="G18" s="796"/>
      <c r="H18" s="796"/>
      <c r="I18" s="796"/>
      <c r="J18" s="796"/>
      <c r="K18" s="796"/>
      <c r="L18" s="796"/>
      <c r="M18" s="796" t="s">
        <v>21</v>
      </c>
      <c r="N18" s="796"/>
      <c r="O18" s="796"/>
      <c r="P18" s="796"/>
      <c r="Q18" s="796"/>
      <c r="R18" s="796"/>
      <c r="S18" s="796"/>
      <c r="T18" s="796"/>
    </row>
    <row r="19" spans="1:20" ht="30" customHeight="1" x14ac:dyDescent="0.2">
      <c r="A19" s="801"/>
      <c r="B19" s="801"/>
      <c r="C19" s="801"/>
      <c r="D19" s="801"/>
      <c r="E19" s="806" t="s">
        <v>128</v>
      </c>
      <c r="F19" s="807"/>
      <c r="G19" s="806" t="s">
        <v>162</v>
      </c>
      <c r="H19" s="807"/>
      <c r="I19" s="801" t="s">
        <v>45</v>
      </c>
      <c r="J19" s="801"/>
      <c r="K19" s="806" t="s">
        <v>87</v>
      </c>
      <c r="L19" s="807"/>
      <c r="M19" s="806" t="s">
        <v>88</v>
      </c>
      <c r="N19" s="807"/>
      <c r="O19" s="806" t="s">
        <v>162</v>
      </c>
      <c r="P19" s="807"/>
      <c r="Q19" s="801" t="s">
        <v>45</v>
      </c>
      <c r="R19" s="801"/>
      <c r="S19" s="801" t="s">
        <v>87</v>
      </c>
      <c r="T19" s="801"/>
    </row>
    <row r="20" spans="1:20" s="252" customFormat="1" ht="13.5" customHeight="1" x14ac:dyDescent="0.2">
      <c r="A20" s="438">
        <v>1</v>
      </c>
      <c r="B20" s="812">
        <v>2</v>
      </c>
      <c r="C20" s="815"/>
      <c r="D20" s="813"/>
      <c r="E20" s="812">
        <v>3</v>
      </c>
      <c r="F20" s="813"/>
      <c r="G20" s="812">
        <v>4</v>
      </c>
      <c r="H20" s="813"/>
      <c r="I20" s="814">
        <v>5</v>
      </c>
      <c r="J20" s="814"/>
      <c r="K20" s="814">
        <v>6</v>
      </c>
      <c r="L20" s="814"/>
      <c r="M20" s="812">
        <v>3</v>
      </c>
      <c r="N20" s="813"/>
      <c r="O20" s="812">
        <v>4</v>
      </c>
      <c r="P20" s="813"/>
      <c r="Q20" s="814">
        <v>5</v>
      </c>
      <c r="R20" s="814"/>
      <c r="S20" s="814">
        <v>6</v>
      </c>
      <c r="T20" s="814"/>
    </row>
    <row r="21" spans="1:20" ht="13.5" customHeight="1" x14ac:dyDescent="0.2">
      <c r="A21" s="437">
        <v>1</v>
      </c>
      <c r="B21" s="819" t="s">
        <v>844</v>
      </c>
      <c r="C21" s="820"/>
      <c r="D21" s="821"/>
      <c r="E21" s="791">
        <v>100</v>
      </c>
      <c r="F21" s="792"/>
      <c r="G21" s="822" t="s">
        <v>915</v>
      </c>
      <c r="H21" s="823"/>
      <c r="I21" s="790">
        <v>450</v>
      </c>
      <c r="J21" s="790"/>
      <c r="K21" s="790">
        <v>12</v>
      </c>
      <c r="L21" s="790"/>
      <c r="M21" s="791">
        <v>150</v>
      </c>
      <c r="N21" s="792"/>
      <c r="O21" s="822" t="s">
        <v>915</v>
      </c>
      <c r="P21" s="823"/>
      <c r="Q21" s="790">
        <v>700</v>
      </c>
      <c r="R21" s="790"/>
      <c r="S21" s="790">
        <v>20</v>
      </c>
      <c r="T21" s="790"/>
    </row>
    <row r="22" spans="1:20" ht="13.5" customHeight="1" x14ac:dyDescent="0.2">
      <c r="A22" s="437">
        <v>2</v>
      </c>
      <c r="B22" s="803" t="s">
        <v>46</v>
      </c>
      <c r="C22" s="804"/>
      <c r="D22" s="805"/>
      <c r="E22" s="791">
        <v>20</v>
      </c>
      <c r="F22" s="792"/>
      <c r="G22" s="793">
        <v>1.38</v>
      </c>
      <c r="H22" s="794"/>
      <c r="I22" s="790"/>
      <c r="J22" s="790"/>
      <c r="K22" s="790"/>
      <c r="L22" s="790"/>
      <c r="M22" s="791">
        <v>30</v>
      </c>
      <c r="N22" s="792"/>
      <c r="O22" s="793">
        <v>2.09</v>
      </c>
      <c r="P22" s="794"/>
      <c r="Q22" s="790"/>
      <c r="R22" s="790"/>
      <c r="S22" s="790"/>
      <c r="T22" s="790"/>
    </row>
    <row r="23" spans="1:20" ht="13.5" customHeight="1" x14ac:dyDescent="0.2">
      <c r="A23" s="437">
        <v>3</v>
      </c>
      <c r="B23" s="803" t="s">
        <v>163</v>
      </c>
      <c r="C23" s="804"/>
      <c r="D23" s="805"/>
      <c r="E23" s="791">
        <v>50</v>
      </c>
      <c r="F23" s="792"/>
      <c r="G23" s="793">
        <v>1.32</v>
      </c>
      <c r="H23" s="794"/>
      <c r="I23" s="790"/>
      <c r="J23" s="790"/>
      <c r="K23" s="790"/>
      <c r="L23" s="790"/>
      <c r="M23" s="791">
        <v>75</v>
      </c>
      <c r="N23" s="792"/>
      <c r="O23" s="793">
        <v>2.04</v>
      </c>
      <c r="P23" s="794"/>
      <c r="Q23" s="790"/>
      <c r="R23" s="790"/>
      <c r="S23" s="790"/>
      <c r="T23" s="790"/>
    </row>
    <row r="24" spans="1:20" ht="13.5" customHeight="1" x14ac:dyDescent="0.2">
      <c r="A24" s="437">
        <v>4</v>
      </c>
      <c r="B24" s="803" t="s">
        <v>47</v>
      </c>
      <c r="C24" s="804"/>
      <c r="D24" s="805"/>
      <c r="E24" s="791">
        <v>5</v>
      </c>
      <c r="F24" s="792"/>
      <c r="G24" s="793">
        <v>0.63</v>
      </c>
      <c r="H24" s="794"/>
      <c r="I24" s="790"/>
      <c r="J24" s="790"/>
      <c r="K24" s="790"/>
      <c r="L24" s="790"/>
      <c r="M24" s="791">
        <v>7.5</v>
      </c>
      <c r="N24" s="792"/>
      <c r="O24" s="793">
        <v>0.76</v>
      </c>
      <c r="P24" s="794"/>
      <c r="Q24" s="790"/>
      <c r="R24" s="790"/>
      <c r="S24" s="790"/>
      <c r="T24" s="790"/>
    </row>
    <row r="25" spans="1:20" ht="13.5" customHeight="1" x14ac:dyDescent="0.2">
      <c r="A25" s="437">
        <v>5</v>
      </c>
      <c r="B25" s="803" t="s">
        <v>48</v>
      </c>
      <c r="C25" s="804"/>
      <c r="D25" s="805"/>
      <c r="E25" s="791" t="s">
        <v>845</v>
      </c>
      <c r="F25" s="792"/>
      <c r="G25" s="793">
        <v>0.2</v>
      </c>
      <c r="H25" s="794"/>
      <c r="I25" s="790"/>
      <c r="J25" s="790"/>
      <c r="K25" s="790"/>
      <c r="L25" s="790"/>
      <c r="M25" s="791" t="s">
        <v>845</v>
      </c>
      <c r="N25" s="792"/>
      <c r="O25" s="793">
        <v>0.32</v>
      </c>
      <c r="P25" s="794"/>
      <c r="Q25" s="790"/>
      <c r="R25" s="790"/>
      <c r="S25" s="790"/>
      <c r="T25" s="790"/>
    </row>
    <row r="26" spans="1:20" ht="13.5" customHeight="1" x14ac:dyDescent="0.2">
      <c r="A26" s="437">
        <v>6</v>
      </c>
      <c r="B26" s="803" t="s">
        <v>49</v>
      </c>
      <c r="C26" s="804"/>
      <c r="D26" s="805"/>
      <c r="E26" s="791" t="s">
        <v>845</v>
      </c>
      <c r="F26" s="792"/>
      <c r="G26" s="793">
        <v>0.6</v>
      </c>
      <c r="H26" s="794"/>
      <c r="I26" s="790"/>
      <c r="J26" s="790"/>
      <c r="K26" s="790"/>
      <c r="L26" s="790"/>
      <c r="M26" s="791" t="s">
        <v>845</v>
      </c>
      <c r="N26" s="792"/>
      <c r="O26" s="793">
        <v>0.97</v>
      </c>
      <c r="P26" s="794"/>
      <c r="Q26" s="790"/>
      <c r="R26" s="790"/>
      <c r="S26" s="790"/>
      <c r="T26" s="790"/>
    </row>
    <row r="27" spans="1:20" ht="13.5" customHeight="1" x14ac:dyDescent="0.2">
      <c r="A27" s="437">
        <v>7</v>
      </c>
      <c r="B27" s="800" t="s">
        <v>164</v>
      </c>
      <c r="C27" s="800"/>
      <c r="D27" s="800"/>
      <c r="E27" s="798" t="s">
        <v>874</v>
      </c>
      <c r="F27" s="790"/>
      <c r="G27" s="799">
        <v>0</v>
      </c>
      <c r="H27" s="799"/>
      <c r="I27" s="790"/>
      <c r="J27" s="790"/>
      <c r="K27" s="790"/>
      <c r="L27" s="790"/>
      <c r="M27" s="790"/>
      <c r="N27" s="790"/>
      <c r="O27" s="799">
        <v>0</v>
      </c>
      <c r="P27" s="799"/>
      <c r="Q27" s="790"/>
      <c r="R27" s="790"/>
      <c r="S27" s="790"/>
      <c r="T27" s="790"/>
    </row>
    <row r="28" spans="1:20" ht="13.5" customHeight="1" x14ac:dyDescent="0.2">
      <c r="A28" s="437"/>
      <c r="B28" s="801" t="s">
        <v>14</v>
      </c>
      <c r="C28" s="801"/>
      <c r="D28" s="801"/>
      <c r="E28" s="796"/>
      <c r="F28" s="796"/>
      <c r="G28" s="802">
        <f>SUM(G21:G27)</f>
        <v>4.13</v>
      </c>
      <c r="H28" s="802"/>
      <c r="I28" s="796">
        <v>450</v>
      </c>
      <c r="J28" s="796"/>
      <c r="K28" s="796">
        <v>12</v>
      </c>
      <c r="L28" s="796"/>
      <c r="M28" s="796"/>
      <c r="N28" s="796"/>
      <c r="O28" s="802">
        <f>SUM(O21:O27)</f>
        <v>6.18</v>
      </c>
      <c r="P28" s="802"/>
      <c r="Q28" s="796">
        <v>700</v>
      </c>
      <c r="R28" s="796"/>
      <c r="S28" s="796">
        <v>20</v>
      </c>
      <c r="T28" s="796"/>
    </row>
    <row r="29" spans="1:20" ht="9" customHeight="1" x14ac:dyDescent="0.2">
      <c r="A29" s="434"/>
      <c r="B29" s="457"/>
      <c r="C29" s="457"/>
      <c r="D29" s="457"/>
      <c r="E29" s="434"/>
      <c r="F29" s="434"/>
      <c r="G29" s="434"/>
      <c r="H29" s="434"/>
      <c r="I29" s="434"/>
      <c r="J29" s="434"/>
      <c r="K29" s="434"/>
      <c r="L29" s="434"/>
      <c r="M29" s="434"/>
      <c r="N29" s="434"/>
      <c r="O29" s="434"/>
      <c r="P29" s="434"/>
      <c r="Q29" s="434"/>
      <c r="R29" s="434"/>
      <c r="S29" s="434"/>
      <c r="T29" s="434"/>
    </row>
    <row r="30" spans="1:20" ht="19.5" customHeight="1" x14ac:dyDescent="0.2">
      <c r="A30" s="480" t="s">
        <v>397</v>
      </c>
      <c r="B30" s="816" t="s">
        <v>454</v>
      </c>
      <c r="C30" s="816"/>
      <c r="D30" s="816"/>
      <c r="E30" s="816"/>
      <c r="F30" s="816"/>
      <c r="G30" s="816"/>
      <c r="H30" s="816"/>
      <c r="I30" s="434"/>
      <c r="J30" s="434"/>
      <c r="K30" s="434"/>
      <c r="L30" s="434"/>
      <c r="M30" s="434"/>
      <c r="N30" s="434"/>
      <c r="O30" s="434"/>
      <c r="P30" s="434"/>
      <c r="Q30" s="434"/>
      <c r="R30" s="434"/>
      <c r="S30" s="434"/>
      <c r="T30" s="434"/>
    </row>
    <row r="31" spans="1:20" s="116" customFormat="1" ht="12" customHeight="1" x14ac:dyDescent="0.2">
      <c r="A31" s="446" t="s">
        <v>19</v>
      </c>
      <c r="B31" s="796" t="s">
        <v>398</v>
      </c>
      <c r="C31" s="796"/>
      <c r="D31" s="796"/>
      <c r="E31" s="801" t="s">
        <v>20</v>
      </c>
      <c r="F31" s="801"/>
      <c r="G31" s="801"/>
      <c r="H31" s="801"/>
      <c r="I31" s="801"/>
      <c r="J31" s="801"/>
      <c r="K31" s="796" t="s">
        <v>21</v>
      </c>
      <c r="L31" s="796"/>
      <c r="M31" s="796"/>
      <c r="N31" s="796"/>
      <c r="O31" s="796"/>
      <c r="P31" s="796"/>
      <c r="Q31" s="795"/>
      <c r="R31" s="795"/>
      <c r="S31" s="795"/>
      <c r="T31" s="795"/>
    </row>
    <row r="32" spans="1:20" ht="12" customHeight="1" x14ac:dyDescent="0.2">
      <c r="A32" s="447"/>
      <c r="B32" s="796"/>
      <c r="C32" s="796"/>
      <c r="D32" s="796"/>
      <c r="E32" s="796" t="s">
        <v>414</v>
      </c>
      <c r="F32" s="796"/>
      <c r="G32" s="796" t="s">
        <v>415</v>
      </c>
      <c r="H32" s="796"/>
      <c r="I32" s="796" t="s">
        <v>416</v>
      </c>
      <c r="J32" s="796"/>
      <c r="K32" s="796" t="s">
        <v>414</v>
      </c>
      <c r="L32" s="796"/>
      <c r="M32" s="796" t="s">
        <v>415</v>
      </c>
      <c r="N32" s="796"/>
      <c r="O32" s="796" t="s">
        <v>416</v>
      </c>
      <c r="P32" s="796"/>
      <c r="Q32" s="434"/>
      <c r="R32" s="434"/>
      <c r="S32" s="434"/>
      <c r="T32" s="434"/>
    </row>
    <row r="33" spans="1:20" ht="10.5" customHeight="1" x14ac:dyDescent="0.2">
      <c r="A33" s="437">
        <v>1</v>
      </c>
      <c r="B33" s="796"/>
      <c r="C33" s="796"/>
      <c r="D33" s="796"/>
      <c r="E33" s="796" t="s">
        <v>839</v>
      </c>
      <c r="F33" s="796"/>
      <c r="G33" s="796"/>
      <c r="H33" s="796"/>
      <c r="I33" s="796"/>
      <c r="J33" s="796"/>
      <c r="K33" s="796"/>
      <c r="L33" s="796"/>
      <c r="M33" s="796"/>
      <c r="N33" s="796"/>
      <c r="O33" s="796"/>
      <c r="P33" s="796"/>
      <c r="Q33" s="434"/>
      <c r="R33" s="434"/>
      <c r="S33" s="434"/>
      <c r="T33" s="434"/>
    </row>
    <row r="34" spans="1:20" ht="12" customHeight="1" x14ac:dyDescent="0.2">
      <c r="A34" s="437">
        <v>2</v>
      </c>
      <c r="B34" s="796"/>
      <c r="C34" s="796"/>
      <c r="D34" s="796"/>
      <c r="E34" s="796"/>
      <c r="F34" s="796"/>
      <c r="G34" s="796"/>
      <c r="H34" s="796"/>
      <c r="I34" s="796"/>
      <c r="J34" s="796"/>
      <c r="K34" s="796"/>
      <c r="L34" s="796"/>
      <c r="M34" s="796"/>
      <c r="N34" s="796"/>
      <c r="O34" s="796"/>
      <c r="P34" s="796"/>
      <c r="Q34" s="434"/>
      <c r="R34" s="434"/>
      <c r="S34" s="434"/>
      <c r="T34" s="434"/>
    </row>
    <row r="35" spans="1:20" ht="7.5" customHeight="1" x14ac:dyDescent="0.2"/>
    <row r="36" spans="1:20" ht="14.25" customHeight="1" x14ac:dyDescent="0.2">
      <c r="A36" s="816" t="s">
        <v>175</v>
      </c>
      <c r="B36" s="816"/>
      <c r="C36" s="816"/>
      <c r="D36" s="816"/>
      <c r="E36" s="816"/>
      <c r="F36" s="816"/>
      <c r="G36" s="816"/>
      <c r="H36" s="816"/>
      <c r="I36" s="816"/>
    </row>
    <row r="37" spans="1:20" ht="13.9" customHeight="1" x14ac:dyDescent="0.2">
      <c r="A37" s="817" t="s">
        <v>52</v>
      </c>
      <c r="B37" s="817" t="s">
        <v>20</v>
      </c>
      <c r="C37" s="817"/>
      <c r="D37" s="817"/>
      <c r="E37" s="818" t="s">
        <v>21</v>
      </c>
      <c r="F37" s="818"/>
      <c r="G37" s="818"/>
      <c r="H37" s="818" t="s">
        <v>141</v>
      </c>
      <c r="I37" s="818"/>
    </row>
    <row r="38" spans="1:20" ht="11.25" customHeight="1" x14ac:dyDescent="0.2">
      <c r="A38" s="817"/>
      <c r="B38" s="481" t="s">
        <v>165</v>
      </c>
      <c r="C38" s="482" t="s">
        <v>94</v>
      </c>
      <c r="D38" s="481" t="s">
        <v>14</v>
      </c>
      <c r="E38" s="481" t="s">
        <v>165</v>
      </c>
      <c r="F38" s="482" t="s">
        <v>94</v>
      </c>
      <c r="G38" s="481" t="s">
        <v>14</v>
      </c>
      <c r="H38" s="818"/>
      <c r="I38" s="818"/>
    </row>
    <row r="39" spans="1:20" x14ac:dyDescent="0.2">
      <c r="A39" s="483" t="s">
        <v>502</v>
      </c>
      <c r="B39" s="484">
        <v>3.72</v>
      </c>
      <c r="C39" s="484">
        <v>0.41</v>
      </c>
      <c r="D39" s="484">
        <f>SUM(B39:C39)</f>
        <v>4.13</v>
      </c>
      <c r="E39" s="484">
        <v>5.56</v>
      </c>
      <c r="F39" s="484">
        <v>0.62</v>
      </c>
      <c r="G39" s="484">
        <f>SUM(E39:F39)</f>
        <v>6.18</v>
      </c>
      <c r="H39" s="824"/>
      <c r="I39" s="824"/>
    </row>
    <row r="40" spans="1:20" x14ac:dyDescent="0.2">
      <c r="A40" s="483" t="s">
        <v>846</v>
      </c>
      <c r="B40" s="485">
        <v>4</v>
      </c>
      <c r="C40" s="485">
        <v>0.44</v>
      </c>
      <c r="D40" s="484">
        <f>SUM(B40:C40)</f>
        <v>4.4400000000000004</v>
      </c>
      <c r="E40" s="485">
        <v>5.98</v>
      </c>
      <c r="F40" s="485">
        <v>0.67</v>
      </c>
      <c r="G40" s="484">
        <f>SUM(E40:F40)</f>
        <v>6.65</v>
      </c>
      <c r="H40" s="817" t="s">
        <v>166</v>
      </c>
      <c r="I40" s="817"/>
    </row>
    <row r="41" spans="1:20" ht="15" customHeight="1" x14ac:dyDescent="0.2">
      <c r="A41" s="797" t="s">
        <v>224</v>
      </c>
      <c r="B41" s="797"/>
      <c r="C41" s="797"/>
      <c r="D41" s="797"/>
      <c r="E41" s="797"/>
      <c r="F41" s="797"/>
      <c r="G41" s="797"/>
      <c r="H41" s="797"/>
      <c r="I41" s="797"/>
      <c r="J41" s="797"/>
      <c r="K41" s="797"/>
      <c r="L41" s="797"/>
      <c r="M41" s="797"/>
      <c r="N41" s="797"/>
      <c r="O41" s="797"/>
      <c r="P41" s="797"/>
      <c r="Q41" s="797"/>
      <c r="R41" s="797"/>
      <c r="S41" s="797"/>
      <c r="T41" s="797"/>
    </row>
    <row r="42" spans="1:20" ht="15" customHeight="1" x14ac:dyDescent="0.2">
      <c r="A42" s="440"/>
      <c r="B42" s="440"/>
      <c r="C42" s="440"/>
      <c r="D42" s="440"/>
      <c r="E42" s="440"/>
      <c r="F42" s="440"/>
      <c r="G42" s="440"/>
      <c r="H42" s="440"/>
      <c r="I42" s="440"/>
      <c r="J42" s="440"/>
      <c r="K42" s="440"/>
      <c r="L42" s="440"/>
      <c r="M42" s="440"/>
      <c r="N42" s="440"/>
      <c r="O42" s="440"/>
      <c r="P42" s="440"/>
      <c r="Q42" s="440"/>
      <c r="R42" s="440"/>
      <c r="S42" s="440"/>
      <c r="T42" s="440"/>
    </row>
    <row r="43" spans="1:20" s="450" customFormat="1" ht="12.75" customHeight="1" x14ac:dyDescent="0.2">
      <c r="A43" s="115" t="s">
        <v>9</v>
      </c>
      <c r="B43" s="115"/>
      <c r="C43" s="115"/>
      <c r="D43" s="115"/>
      <c r="E43" s="115"/>
      <c r="F43" s="115"/>
      <c r="G43" s="115"/>
      <c r="I43" s="115"/>
      <c r="N43" s="789" t="s">
        <v>10</v>
      </c>
      <c r="O43" s="789"/>
      <c r="P43" s="789"/>
      <c r="Q43" s="789"/>
    </row>
    <row r="44" spans="1:20" s="450" customFormat="1" ht="12.75" customHeight="1" x14ac:dyDescent="0.2">
      <c r="B44" s="121"/>
      <c r="C44" s="121"/>
      <c r="D44" s="121"/>
      <c r="E44" s="121"/>
      <c r="F44" s="121"/>
      <c r="G44" s="121"/>
      <c r="H44" s="121"/>
      <c r="I44" s="121"/>
      <c r="J44" s="121"/>
      <c r="K44" s="121"/>
      <c r="L44" s="121"/>
      <c r="M44" s="121"/>
      <c r="N44" s="789" t="s">
        <v>797</v>
      </c>
      <c r="O44" s="789"/>
      <c r="P44" s="789"/>
      <c r="Q44" s="789"/>
    </row>
    <row r="45" spans="1:20" s="450" customFormat="1" ht="13.15" customHeight="1" x14ac:dyDescent="0.2">
      <c r="A45" s="121"/>
      <c r="B45" s="121"/>
      <c r="C45" s="121"/>
      <c r="D45" s="121"/>
      <c r="E45" s="121"/>
      <c r="F45" s="121"/>
      <c r="G45" s="121"/>
      <c r="H45" s="121"/>
      <c r="I45" s="121"/>
      <c r="J45" s="121"/>
      <c r="K45" s="121"/>
      <c r="L45" s="121"/>
      <c r="M45" s="121"/>
      <c r="N45" s="789" t="s">
        <v>798</v>
      </c>
      <c r="O45" s="789"/>
      <c r="P45" s="789"/>
      <c r="Q45" s="789"/>
      <c r="R45" s="121"/>
      <c r="S45" s="121"/>
    </row>
  </sheetData>
  <mergeCells count="140">
    <mergeCell ref="H40:I40"/>
    <mergeCell ref="E14:F14"/>
    <mergeCell ref="E15:F15"/>
    <mergeCell ref="C15:D15"/>
    <mergeCell ref="E33:P34"/>
    <mergeCell ref="S19:T19"/>
    <mergeCell ref="M19:N19"/>
    <mergeCell ref="K19:L19"/>
    <mergeCell ref="O22:P22"/>
    <mergeCell ref="K22:L22"/>
    <mergeCell ref="S28:T28"/>
    <mergeCell ref="M27:N27"/>
    <mergeCell ref="Q27:R27"/>
    <mergeCell ref="S27:T27"/>
    <mergeCell ref="O27:P27"/>
    <mergeCell ref="S24:T24"/>
    <mergeCell ref="O24:P24"/>
    <mergeCell ref="K27:L27"/>
    <mergeCell ref="M28:N28"/>
    <mergeCell ref="O28:P28"/>
    <mergeCell ref="Q28:R28"/>
    <mergeCell ref="S22:T22"/>
    <mergeCell ref="Q21:R21"/>
    <mergeCell ref="I22:J22"/>
    <mergeCell ref="S21:T21"/>
    <mergeCell ref="O23:P23"/>
    <mergeCell ref="S20:T20"/>
    <mergeCell ref="Q20:R20"/>
    <mergeCell ref="I19:J19"/>
    <mergeCell ref="H37:I38"/>
    <mergeCell ref="H39:I39"/>
    <mergeCell ref="R1:S1"/>
    <mergeCell ref="A2:S2"/>
    <mergeCell ref="A3:S3"/>
    <mergeCell ref="A4:S4"/>
    <mergeCell ref="A5:I5"/>
    <mergeCell ref="H1:I1"/>
    <mergeCell ref="A6:F6"/>
    <mergeCell ref="M18:T18"/>
    <mergeCell ref="B18:D19"/>
    <mergeCell ref="E18:L18"/>
    <mergeCell ref="Q19:R19"/>
    <mergeCell ref="G19:H19"/>
    <mergeCell ref="O19:P19"/>
    <mergeCell ref="Q7:S7"/>
    <mergeCell ref="A18:A19"/>
    <mergeCell ref="O20:P20"/>
    <mergeCell ref="K21:L21"/>
    <mergeCell ref="Q26:R26"/>
    <mergeCell ref="E22:F22"/>
    <mergeCell ref="G22:H22"/>
    <mergeCell ref="E24:F24"/>
    <mergeCell ref="K25:L25"/>
    <mergeCell ref="M22:N22"/>
    <mergeCell ref="K23:L23"/>
    <mergeCell ref="B30:H30"/>
    <mergeCell ref="E21:F21"/>
    <mergeCell ref="O21:P21"/>
    <mergeCell ref="G21:H21"/>
    <mergeCell ref="G26:H26"/>
    <mergeCell ref="A37:A38"/>
    <mergeCell ref="M24:N24"/>
    <mergeCell ref="I26:J26"/>
    <mergeCell ref="K24:L24"/>
    <mergeCell ref="I32:J32"/>
    <mergeCell ref="I27:J27"/>
    <mergeCell ref="E32:F32"/>
    <mergeCell ref="B37:D37"/>
    <mergeCell ref="I21:J21"/>
    <mergeCell ref="E37:G37"/>
    <mergeCell ref="B33:D33"/>
    <mergeCell ref="G32:H32"/>
    <mergeCell ref="B21:D21"/>
    <mergeCell ref="M21:N21"/>
    <mergeCell ref="I23:J23"/>
    <mergeCell ref="B26:D26"/>
    <mergeCell ref="B24:D24"/>
    <mergeCell ref="O32:P32"/>
    <mergeCell ref="K32:L32"/>
    <mergeCell ref="E31:J31"/>
    <mergeCell ref="B31:D32"/>
    <mergeCell ref="K31:P31"/>
    <mergeCell ref="A36:I36"/>
    <mergeCell ref="B22:D22"/>
    <mergeCell ref="B23:D23"/>
    <mergeCell ref="I24:J24"/>
    <mergeCell ref="E26:F26"/>
    <mergeCell ref="G24:H24"/>
    <mergeCell ref="E23:F23"/>
    <mergeCell ref="G23:H23"/>
    <mergeCell ref="G25:H25"/>
    <mergeCell ref="I25:J25"/>
    <mergeCell ref="B7:D7"/>
    <mergeCell ref="E7:G7"/>
    <mergeCell ref="H7:J7"/>
    <mergeCell ref="K7:M7"/>
    <mergeCell ref="N7:P7"/>
    <mergeCell ref="B25:D25"/>
    <mergeCell ref="E25:F25"/>
    <mergeCell ref="E19:F19"/>
    <mergeCell ref="A13:G13"/>
    <mergeCell ref="C14:D14"/>
    <mergeCell ref="A14:B14"/>
    <mergeCell ref="A15:B15"/>
    <mergeCell ref="A17:S17"/>
    <mergeCell ref="S23:T23"/>
    <mergeCell ref="Q23:R23"/>
    <mergeCell ref="Q22:R22"/>
    <mergeCell ref="M23:N23"/>
    <mergeCell ref="G20:H20"/>
    <mergeCell ref="I20:J20"/>
    <mergeCell ref="B20:D20"/>
    <mergeCell ref="M20:N20"/>
    <mergeCell ref="E20:F20"/>
    <mergeCell ref="K20:L20"/>
    <mergeCell ref="Q24:R24"/>
    <mergeCell ref="N45:Q45"/>
    <mergeCell ref="S26:T26"/>
    <mergeCell ref="Q25:R25"/>
    <mergeCell ref="S25:T25"/>
    <mergeCell ref="M25:N25"/>
    <mergeCell ref="O25:P25"/>
    <mergeCell ref="M26:N26"/>
    <mergeCell ref="O26:P26"/>
    <mergeCell ref="S31:T31"/>
    <mergeCell ref="M32:N32"/>
    <mergeCell ref="Q31:R31"/>
    <mergeCell ref="N43:Q43"/>
    <mergeCell ref="N44:Q44"/>
    <mergeCell ref="A41:T41"/>
    <mergeCell ref="B34:D34"/>
    <mergeCell ref="K28:L28"/>
    <mergeCell ref="E27:F27"/>
    <mergeCell ref="K26:L26"/>
    <mergeCell ref="G27:H27"/>
    <mergeCell ref="I28:J28"/>
    <mergeCell ref="B27:D27"/>
    <mergeCell ref="B28:D28"/>
    <mergeCell ref="E28:F28"/>
    <mergeCell ref="G28:H28"/>
  </mergeCells>
  <phoneticPr fontId="0" type="noConversion"/>
  <printOptions horizontalCentered="1"/>
  <pageMargins left="0.39370078740157483" right="0.39370078740157483" top="0.19685039370078741" bottom="0.19685039370078741" header="0.31496062992125984" footer="0.31496062992125984"/>
  <pageSetup paperSize="9" scale="9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view="pageBreakPreview" topLeftCell="A10" zoomScale="90" zoomScaleSheetLayoutView="90" workbookViewId="0">
      <selection activeCell="M33" sqref="M33"/>
    </sheetView>
  </sheetViews>
  <sheetFormatPr defaultColWidth="9.140625" defaultRowHeight="12.75" x14ac:dyDescent="0.2"/>
  <cols>
    <col min="1" max="1" width="5" style="114" customWidth="1"/>
    <col min="2" max="2" width="12.42578125" style="114" customWidth="1"/>
    <col min="3" max="3" width="13" style="114" customWidth="1"/>
    <col min="4" max="4" width="10.140625" style="114" customWidth="1"/>
    <col min="5" max="5" width="9.85546875" style="114" customWidth="1"/>
    <col min="6" max="6" width="10.5703125" style="114" customWidth="1"/>
    <col min="7" max="7" width="11.140625" style="114" customWidth="1"/>
    <col min="8" max="8" width="9" style="114" customWidth="1"/>
    <col min="9" max="9" width="9.85546875" style="689" customWidth="1"/>
    <col min="10" max="10" width="10.7109375" style="689" customWidth="1"/>
    <col min="11" max="11" width="9.5703125" style="114" customWidth="1"/>
    <col min="12" max="12" width="9.7109375" style="114" customWidth="1"/>
    <col min="13" max="13" width="11.140625" style="114" customWidth="1"/>
    <col min="14" max="14" width="9.28515625" style="114" customWidth="1"/>
    <col min="15" max="16384" width="9.140625" style="114"/>
  </cols>
  <sheetData>
    <row r="1" spans="1:14" ht="18" x14ac:dyDescent="0.2">
      <c r="A1" s="1064" t="s">
        <v>0</v>
      </c>
      <c r="B1" s="1064"/>
      <c r="C1" s="1064"/>
      <c r="D1" s="1064"/>
      <c r="E1" s="1064"/>
      <c r="F1" s="1064"/>
      <c r="G1" s="1064"/>
      <c r="H1" s="1064"/>
      <c r="I1" s="1064"/>
      <c r="J1" s="1064"/>
      <c r="K1" s="1064"/>
      <c r="N1" s="177" t="s">
        <v>509</v>
      </c>
    </row>
    <row r="2" spans="1:14" ht="21" x14ac:dyDescent="0.2">
      <c r="A2" s="1065" t="s">
        <v>631</v>
      </c>
      <c r="B2" s="1065"/>
      <c r="C2" s="1065"/>
      <c r="D2" s="1065"/>
      <c r="E2" s="1065"/>
      <c r="F2" s="1065"/>
      <c r="G2" s="1065"/>
      <c r="H2" s="1065"/>
      <c r="I2" s="1065"/>
      <c r="J2" s="1065"/>
      <c r="K2" s="1065"/>
      <c r="L2" s="1065"/>
      <c r="M2" s="1065"/>
      <c r="N2" s="1065"/>
    </row>
    <row r="3" spans="1:14" ht="18" x14ac:dyDescent="0.2">
      <c r="A3" s="1064" t="s">
        <v>508</v>
      </c>
      <c r="B3" s="1064"/>
      <c r="C3" s="1064"/>
      <c r="D3" s="1064"/>
      <c r="E3" s="1064"/>
      <c r="F3" s="1064"/>
      <c r="G3" s="1064"/>
      <c r="H3" s="1064"/>
      <c r="I3" s="1064"/>
      <c r="J3" s="1064"/>
      <c r="K3" s="1064"/>
      <c r="L3" s="1064"/>
      <c r="M3" s="1064"/>
      <c r="N3" s="1064"/>
    </row>
    <row r="4" spans="1:14" ht="15" x14ac:dyDescent="0.2">
      <c r="A4" s="1130" t="s">
        <v>828</v>
      </c>
      <c r="B4" s="1130"/>
      <c r="C4" s="1130"/>
      <c r="D4" s="1130"/>
      <c r="E4" s="165"/>
      <c r="F4" s="165"/>
      <c r="G4" s="165"/>
      <c r="H4" s="166"/>
      <c r="I4" s="687"/>
      <c r="J4" s="687"/>
      <c r="L4" s="1133" t="s">
        <v>899</v>
      </c>
      <c r="M4" s="1133"/>
      <c r="N4" s="1133"/>
    </row>
    <row r="5" spans="1:14" ht="25.5" customHeight="1" x14ac:dyDescent="0.2">
      <c r="A5" s="1110" t="s">
        <v>68</v>
      </c>
      <c r="B5" s="1110" t="s">
        <v>31</v>
      </c>
      <c r="C5" s="801" t="s">
        <v>390</v>
      </c>
      <c r="D5" s="1131" t="s">
        <v>443</v>
      </c>
      <c r="E5" s="1131"/>
      <c r="F5" s="1131"/>
      <c r="G5" s="1131"/>
      <c r="H5" s="807"/>
      <c r="I5" s="1132" t="s">
        <v>534</v>
      </c>
      <c r="J5" s="1132" t="s">
        <v>535</v>
      </c>
      <c r="K5" s="801" t="s">
        <v>488</v>
      </c>
      <c r="L5" s="801"/>
      <c r="M5" s="801"/>
      <c r="N5" s="801"/>
    </row>
    <row r="6" spans="1:14" ht="37.5" customHeight="1" x14ac:dyDescent="0.2">
      <c r="A6" s="1111"/>
      <c r="B6" s="1111"/>
      <c r="C6" s="801"/>
      <c r="D6" s="586" t="s">
        <v>442</v>
      </c>
      <c r="E6" s="586" t="s">
        <v>391</v>
      </c>
      <c r="F6" s="585" t="s">
        <v>392</v>
      </c>
      <c r="G6" s="586" t="s">
        <v>393</v>
      </c>
      <c r="H6" s="586" t="s">
        <v>41</v>
      </c>
      <c r="I6" s="1132"/>
      <c r="J6" s="1132"/>
      <c r="K6" s="586" t="s">
        <v>394</v>
      </c>
      <c r="L6" s="594" t="s">
        <v>489</v>
      </c>
      <c r="M6" s="586" t="s">
        <v>395</v>
      </c>
      <c r="N6" s="594" t="s">
        <v>396</v>
      </c>
    </row>
    <row r="7" spans="1:14" ht="14.1" customHeight="1" x14ac:dyDescent="0.2">
      <c r="A7" s="591" t="s">
        <v>260</v>
      </c>
      <c r="B7" s="591" t="s">
        <v>261</v>
      </c>
      <c r="C7" s="591" t="s">
        <v>262</v>
      </c>
      <c r="D7" s="591" t="s">
        <v>263</v>
      </c>
      <c r="E7" s="591" t="s">
        <v>264</v>
      </c>
      <c r="F7" s="591" t="s">
        <v>265</v>
      </c>
      <c r="G7" s="591" t="s">
        <v>266</v>
      </c>
      <c r="H7" s="591" t="s">
        <v>267</v>
      </c>
      <c r="I7" s="688" t="s">
        <v>286</v>
      </c>
      <c r="J7" s="688" t="s">
        <v>287</v>
      </c>
      <c r="K7" s="591" t="s">
        <v>288</v>
      </c>
      <c r="L7" s="591" t="s">
        <v>315</v>
      </c>
      <c r="M7" s="591" t="s">
        <v>316</v>
      </c>
      <c r="N7" s="591" t="s">
        <v>317</v>
      </c>
    </row>
    <row r="8" spans="1:14" ht="14.1" customHeight="1" x14ac:dyDescent="0.2">
      <c r="A8" s="610">
        <v>1</v>
      </c>
      <c r="B8" s="148" t="s">
        <v>800</v>
      </c>
      <c r="C8" s="570">
        <v>1498</v>
      </c>
      <c r="D8" s="570">
        <v>52</v>
      </c>
      <c r="E8" s="570">
        <v>847</v>
      </c>
      <c r="F8" s="570">
        <v>477</v>
      </c>
      <c r="G8" s="570">
        <v>5</v>
      </c>
      <c r="H8" s="570">
        <f>C8-D8-E8-F8-G8</f>
        <v>117</v>
      </c>
      <c r="I8" s="570">
        <v>45</v>
      </c>
      <c r="J8" s="570">
        <v>1498</v>
      </c>
      <c r="K8" s="570">
        <v>1498</v>
      </c>
      <c r="L8" s="570">
        <v>250</v>
      </c>
      <c r="M8" s="570">
        <v>64</v>
      </c>
      <c r="N8" s="570">
        <v>1498</v>
      </c>
    </row>
    <row r="9" spans="1:14" ht="14.1" customHeight="1" x14ac:dyDescent="0.2">
      <c r="A9" s="610">
        <v>2</v>
      </c>
      <c r="B9" s="148" t="s">
        <v>801</v>
      </c>
      <c r="C9" s="570">
        <v>480</v>
      </c>
      <c r="D9" s="570">
        <v>25</v>
      </c>
      <c r="E9" s="570">
        <v>243</v>
      </c>
      <c r="F9" s="570">
        <v>119</v>
      </c>
      <c r="G9" s="570">
        <v>0</v>
      </c>
      <c r="H9" s="570">
        <f t="shared" ref="H9:H17" si="0">C9-D9-E9-F9-G9</f>
        <v>93</v>
      </c>
      <c r="I9" s="570">
        <v>40</v>
      </c>
      <c r="J9" s="570">
        <v>480</v>
      </c>
      <c r="K9" s="570">
        <v>480</v>
      </c>
      <c r="L9" s="570">
        <v>57</v>
      </c>
      <c r="M9" s="570">
        <v>43</v>
      </c>
      <c r="N9" s="570">
        <v>480</v>
      </c>
    </row>
    <row r="10" spans="1:14" ht="14.1" customHeight="1" x14ac:dyDescent="0.2">
      <c r="A10" s="610">
        <v>3</v>
      </c>
      <c r="B10" s="148" t="s">
        <v>802</v>
      </c>
      <c r="C10" s="570">
        <v>1406</v>
      </c>
      <c r="D10" s="570">
        <v>25</v>
      </c>
      <c r="E10" s="570">
        <v>1334</v>
      </c>
      <c r="F10" s="570">
        <v>14</v>
      </c>
      <c r="G10" s="570">
        <v>0</v>
      </c>
      <c r="H10" s="570">
        <f t="shared" si="0"/>
        <v>33</v>
      </c>
      <c r="I10" s="570">
        <v>65</v>
      </c>
      <c r="J10" s="570">
        <v>1406</v>
      </c>
      <c r="K10" s="570">
        <v>1406</v>
      </c>
      <c r="L10" s="570">
        <v>281</v>
      </c>
      <c r="M10" s="570">
        <v>211</v>
      </c>
      <c r="N10" s="570">
        <v>1406</v>
      </c>
    </row>
    <row r="11" spans="1:14" ht="14.1" customHeight="1" x14ac:dyDescent="0.2">
      <c r="A11" s="610">
        <v>4</v>
      </c>
      <c r="B11" s="148" t="s">
        <v>803</v>
      </c>
      <c r="C11" s="570">
        <v>1488</v>
      </c>
      <c r="D11" s="570">
        <v>12</v>
      </c>
      <c r="E11" s="570">
        <v>1256</v>
      </c>
      <c r="F11" s="570">
        <v>0</v>
      </c>
      <c r="G11" s="570">
        <v>0</v>
      </c>
      <c r="H11" s="570">
        <f t="shared" si="0"/>
        <v>220</v>
      </c>
      <c r="I11" s="570">
        <v>1488</v>
      </c>
      <c r="J11" s="570">
        <v>1488</v>
      </c>
      <c r="K11" s="570">
        <v>1488</v>
      </c>
      <c r="L11" s="570">
        <v>654</v>
      </c>
      <c r="M11" s="570">
        <v>579</v>
      </c>
      <c r="N11" s="570">
        <v>1488</v>
      </c>
    </row>
    <row r="12" spans="1:14" ht="14.1" customHeight="1" x14ac:dyDescent="0.2">
      <c r="A12" s="610">
        <v>5</v>
      </c>
      <c r="B12" s="148" t="s">
        <v>804</v>
      </c>
      <c r="C12" s="570">
        <v>1116</v>
      </c>
      <c r="D12" s="570">
        <v>365</v>
      </c>
      <c r="E12" s="570">
        <v>751</v>
      </c>
      <c r="F12" s="570">
        <v>0</v>
      </c>
      <c r="G12" s="570">
        <v>0</v>
      </c>
      <c r="H12" s="570">
        <f t="shared" si="0"/>
        <v>0</v>
      </c>
      <c r="I12" s="570">
        <v>1116</v>
      </c>
      <c r="J12" s="570">
        <v>1116</v>
      </c>
      <c r="K12" s="570">
        <v>1116</v>
      </c>
      <c r="L12" s="570">
        <v>402</v>
      </c>
      <c r="M12" s="570">
        <v>71</v>
      </c>
      <c r="N12" s="570">
        <v>1116</v>
      </c>
    </row>
    <row r="13" spans="1:14" ht="14.1" customHeight="1" x14ac:dyDescent="0.2">
      <c r="A13" s="610">
        <v>6</v>
      </c>
      <c r="B13" s="148" t="s">
        <v>805</v>
      </c>
      <c r="C13" s="570">
        <v>1243</v>
      </c>
      <c r="D13" s="570">
        <v>0</v>
      </c>
      <c r="E13" s="570">
        <v>1243</v>
      </c>
      <c r="F13" s="570">
        <v>0</v>
      </c>
      <c r="G13" s="570">
        <v>0</v>
      </c>
      <c r="H13" s="570">
        <f t="shared" si="0"/>
        <v>0</v>
      </c>
      <c r="I13" s="570">
        <v>1243</v>
      </c>
      <c r="J13" s="570">
        <v>1243</v>
      </c>
      <c r="K13" s="570">
        <v>1243</v>
      </c>
      <c r="L13" s="570">
        <v>315</v>
      </c>
      <c r="M13" s="570">
        <v>165</v>
      </c>
      <c r="N13" s="570">
        <v>1243</v>
      </c>
    </row>
    <row r="14" spans="1:14" ht="14.1" customHeight="1" x14ac:dyDescent="0.2">
      <c r="A14" s="610">
        <v>7</v>
      </c>
      <c r="B14" s="148" t="s">
        <v>806</v>
      </c>
      <c r="C14" s="570">
        <v>829</v>
      </c>
      <c r="D14" s="570">
        <v>311</v>
      </c>
      <c r="E14" s="570">
        <v>420</v>
      </c>
      <c r="F14" s="570">
        <v>0</v>
      </c>
      <c r="G14" s="570">
        <v>0</v>
      </c>
      <c r="H14" s="570">
        <f t="shared" si="0"/>
        <v>98</v>
      </c>
      <c r="I14" s="570">
        <v>80</v>
      </c>
      <c r="J14" s="570">
        <v>829</v>
      </c>
      <c r="K14" s="570">
        <v>829</v>
      </c>
      <c r="L14" s="570">
        <v>80</v>
      </c>
      <c r="M14" s="570">
        <v>75</v>
      </c>
      <c r="N14" s="570">
        <v>829</v>
      </c>
    </row>
    <row r="15" spans="1:14" ht="14.1" customHeight="1" x14ac:dyDescent="0.2">
      <c r="A15" s="610">
        <v>8</v>
      </c>
      <c r="B15" s="148" t="s">
        <v>807</v>
      </c>
      <c r="C15" s="570">
        <v>784</v>
      </c>
      <c r="D15" s="570">
        <v>128</v>
      </c>
      <c r="E15" s="570">
        <v>467</v>
      </c>
      <c r="F15" s="570">
        <v>0</v>
      </c>
      <c r="G15" s="570">
        <v>0</v>
      </c>
      <c r="H15" s="570">
        <f t="shared" si="0"/>
        <v>189</v>
      </c>
      <c r="I15" s="570">
        <v>784</v>
      </c>
      <c r="J15" s="570">
        <v>784</v>
      </c>
      <c r="K15" s="570">
        <v>784</v>
      </c>
      <c r="L15" s="570">
        <v>452</v>
      </c>
      <c r="M15" s="570">
        <v>257</v>
      </c>
      <c r="N15" s="570">
        <v>784</v>
      </c>
    </row>
    <row r="16" spans="1:14" ht="14.1" customHeight="1" x14ac:dyDescent="0.2">
      <c r="A16" s="610">
        <v>9</v>
      </c>
      <c r="B16" s="148" t="s">
        <v>808</v>
      </c>
      <c r="C16" s="570">
        <v>1690</v>
      </c>
      <c r="D16" s="570">
        <v>85</v>
      </c>
      <c r="E16" s="570">
        <v>229</v>
      </c>
      <c r="F16" s="570">
        <v>354</v>
      </c>
      <c r="G16" s="570">
        <v>564</v>
      </c>
      <c r="H16" s="570">
        <f t="shared" si="0"/>
        <v>458</v>
      </c>
      <c r="I16" s="570">
        <v>830</v>
      </c>
      <c r="J16" s="570">
        <v>1690</v>
      </c>
      <c r="K16" s="570">
        <v>1690</v>
      </c>
      <c r="L16" s="570">
        <v>507</v>
      </c>
      <c r="M16" s="570">
        <v>60</v>
      </c>
      <c r="N16" s="570">
        <v>1690</v>
      </c>
    </row>
    <row r="17" spans="1:15" ht="14.1" customHeight="1" x14ac:dyDescent="0.2">
      <c r="A17" s="610">
        <v>10</v>
      </c>
      <c r="B17" s="148" t="s">
        <v>809</v>
      </c>
      <c r="C17" s="570">
        <v>1472</v>
      </c>
      <c r="D17" s="570">
        <v>17</v>
      </c>
      <c r="E17" s="570">
        <v>641</v>
      </c>
      <c r="F17" s="570">
        <v>0</v>
      </c>
      <c r="G17" s="570">
        <v>0</v>
      </c>
      <c r="H17" s="570">
        <f t="shared" si="0"/>
        <v>814</v>
      </c>
      <c r="I17" s="570">
        <v>165</v>
      </c>
      <c r="J17" s="570">
        <v>1472</v>
      </c>
      <c r="K17" s="570">
        <v>1472</v>
      </c>
      <c r="L17" s="570">
        <v>105</v>
      </c>
      <c r="M17" s="570">
        <v>27</v>
      </c>
      <c r="N17" s="570">
        <v>1472</v>
      </c>
    </row>
    <row r="18" spans="1:15" ht="14.1" customHeight="1" x14ac:dyDescent="0.2">
      <c r="A18" s="610">
        <v>11</v>
      </c>
      <c r="B18" s="148" t="s">
        <v>810</v>
      </c>
      <c r="C18" s="570">
        <v>489</v>
      </c>
      <c r="D18" s="570">
        <v>0</v>
      </c>
      <c r="E18" s="570">
        <v>425</v>
      </c>
      <c r="F18" s="570">
        <f>C18-E18</f>
        <v>64</v>
      </c>
      <c r="G18" s="570">
        <v>0</v>
      </c>
      <c r="H18" s="570">
        <v>0</v>
      </c>
      <c r="I18" s="570">
        <v>145</v>
      </c>
      <c r="J18" s="570">
        <v>489</v>
      </c>
      <c r="K18" s="570">
        <v>489</v>
      </c>
      <c r="L18" s="570">
        <v>30</v>
      </c>
      <c r="M18" s="570">
        <v>54</v>
      </c>
      <c r="N18" s="570">
        <v>489</v>
      </c>
    </row>
    <row r="19" spans="1:15" ht="14.1" customHeight="1" x14ac:dyDescent="0.2">
      <c r="A19" s="610">
        <v>12</v>
      </c>
      <c r="B19" s="148" t="s">
        <v>811</v>
      </c>
      <c r="C19" s="570">
        <v>543</v>
      </c>
      <c r="D19" s="570">
        <v>0</v>
      </c>
      <c r="E19" s="570">
        <v>526</v>
      </c>
      <c r="F19" s="570">
        <f t="shared" ref="F19:F29" si="1">C19-E19</f>
        <v>17</v>
      </c>
      <c r="G19" s="570">
        <v>0</v>
      </c>
      <c r="H19" s="570">
        <v>0</v>
      </c>
      <c r="I19" s="570">
        <v>212</v>
      </c>
      <c r="J19" s="570">
        <v>543</v>
      </c>
      <c r="K19" s="570">
        <v>543</v>
      </c>
      <c r="L19" s="570">
        <v>40</v>
      </c>
      <c r="M19" s="570">
        <v>54</v>
      </c>
      <c r="N19" s="570">
        <v>543</v>
      </c>
    </row>
    <row r="20" spans="1:15" ht="14.1" customHeight="1" x14ac:dyDescent="0.2">
      <c r="A20" s="610">
        <v>13</v>
      </c>
      <c r="B20" s="148" t="s">
        <v>812</v>
      </c>
      <c r="C20" s="570">
        <v>1227</v>
      </c>
      <c r="D20" s="570">
        <v>0</v>
      </c>
      <c r="E20" s="570">
        <v>1195</v>
      </c>
      <c r="F20" s="570">
        <f t="shared" si="1"/>
        <v>32</v>
      </c>
      <c r="G20" s="570">
        <v>0</v>
      </c>
      <c r="H20" s="570">
        <v>0</v>
      </c>
      <c r="I20" s="570">
        <v>652</v>
      </c>
      <c r="J20" s="570">
        <v>1227</v>
      </c>
      <c r="K20" s="570">
        <v>1227</v>
      </c>
      <c r="L20" s="570">
        <v>50</v>
      </c>
      <c r="M20" s="570">
        <v>70</v>
      </c>
      <c r="N20" s="570">
        <v>1227</v>
      </c>
    </row>
    <row r="21" spans="1:15" ht="14.1" customHeight="1" x14ac:dyDescent="0.2">
      <c r="A21" s="610">
        <v>14</v>
      </c>
      <c r="B21" s="148" t="s">
        <v>813</v>
      </c>
      <c r="C21" s="570">
        <v>1440</v>
      </c>
      <c r="D21" s="570">
        <v>0</v>
      </c>
      <c r="E21" s="570">
        <v>1402</v>
      </c>
      <c r="F21" s="570">
        <f t="shared" si="1"/>
        <v>38</v>
      </c>
      <c r="G21" s="570">
        <v>0</v>
      </c>
      <c r="H21" s="570">
        <v>0</v>
      </c>
      <c r="I21" s="570">
        <v>412</v>
      </c>
      <c r="J21" s="570">
        <v>1440</v>
      </c>
      <c r="K21" s="570">
        <v>1440</v>
      </c>
      <c r="L21" s="570">
        <v>57</v>
      </c>
      <c r="M21" s="570">
        <v>64</v>
      </c>
      <c r="N21" s="570">
        <v>1440</v>
      </c>
    </row>
    <row r="22" spans="1:15" ht="14.1" customHeight="1" x14ac:dyDescent="0.2">
      <c r="A22" s="610">
        <v>15</v>
      </c>
      <c r="B22" s="148" t="s">
        <v>814</v>
      </c>
      <c r="C22" s="570">
        <v>781</v>
      </c>
      <c r="D22" s="570">
        <v>0</v>
      </c>
      <c r="E22" s="570">
        <v>732</v>
      </c>
      <c r="F22" s="570">
        <f t="shared" si="1"/>
        <v>49</v>
      </c>
      <c r="G22" s="570">
        <v>0</v>
      </c>
      <c r="H22" s="570">
        <v>0</v>
      </c>
      <c r="I22" s="570">
        <v>352</v>
      </c>
      <c r="J22" s="570">
        <v>781</v>
      </c>
      <c r="K22" s="570">
        <v>781</v>
      </c>
      <c r="L22" s="570">
        <v>23</v>
      </c>
      <c r="M22" s="570">
        <v>42</v>
      </c>
      <c r="N22" s="570">
        <v>781</v>
      </c>
    </row>
    <row r="23" spans="1:15" ht="14.1" customHeight="1" x14ac:dyDescent="0.2">
      <c r="A23" s="610">
        <v>16</v>
      </c>
      <c r="B23" s="148" t="s">
        <v>815</v>
      </c>
      <c r="C23" s="570">
        <v>811</v>
      </c>
      <c r="D23" s="570">
        <v>0</v>
      </c>
      <c r="E23" s="570">
        <v>811</v>
      </c>
      <c r="F23" s="570">
        <f t="shared" si="1"/>
        <v>0</v>
      </c>
      <c r="G23" s="570">
        <v>0</v>
      </c>
      <c r="H23" s="570">
        <v>0</v>
      </c>
      <c r="I23" s="570">
        <v>230</v>
      </c>
      <c r="J23" s="570">
        <v>811</v>
      </c>
      <c r="K23" s="570">
        <v>811</v>
      </c>
      <c r="L23" s="570">
        <v>17</v>
      </c>
      <c r="M23" s="570">
        <v>30</v>
      </c>
      <c r="N23" s="570">
        <v>811</v>
      </c>
    </row>
    <row r="24" spans="1:15" ht="14.1" customHeight="1" x14ac:dyDescent="0.2">
      <c r="A24" s="610">
        <v>17</v>
      </c>
      <c r="B24" s="148" t="s">
        <v>816</v>
      </c>
      <c r="C24" s="570">
        <v>518</v>
      </c>
      <c r="D24" s="570">
        <v>0</v>
      </c>
      <c r="E24" s="570">
        <v>465</v>
      </c>
      <c r="F24" s="570">
        <f t="shared" si="1"/>
        <v>53</v>
      </c>
      <c r="G24" s="570">
        <v>0</v>
      </c>
      <c r="H24" s="570">
        <v>0</v>
      </c>
      <c r="I24" s="570">
        <v>165</v>
      </c>
      <c r="J24" s="570">
        <v>518</v>
      </c>
      <c r="K24" s="570">
        <v>518</v>
      </c>
      <c r="L24" s="570">
        <v>28</v>
      </c>
      <c r="M24" s="570">
        <v>50</v>
      </c>
      <c r="N24" s="570">
        <v>518</v>
      </c>
    </row>
    <row r="25" spans="1:15" ht="14.1" customHeight="1" x14ac:dyDescent="0.2">
      <c r="A25" s="610">
        <v>18</v>
      </c>
      <c r="B25" s="148" t="s">
        <v>817</v>
      </c>
      <c r="C25" s="570">
        <v>1869</v>
      </c>
      <c r="D25" s="570">
        <v>0</v>
      </c>
      <c r="E25" s="570">
        <v>1805</v>
      </c>
      <c r="F25" s="570">
        <f t="shared" si="1"/>
        <v>64</v>
      </c>
      <c r="G25" s="570">
        <v>0</v>
      </c>
      <c r="H25" s="570">
        <v>0</v>
      </c>
      <c r="I25" s="570">
        <v>632</v>
      </c>
      <c r="J25" s="570">
        <v>1869</v>
      </c>
      <c r="K25" s="570">
        <v>1869</v>
      </c>
      <c r="L25" s="570">
        <v>52</v>
      </c>
      <c r="M25" s="570">
        <v>86</v>
      </c>
      <c r="N25" s="570">
        <v>1869</v>
      </c>
    </row>
    <row r="26" spans="1:15" ht="14.1" customHeight="1" x14ac:dyDescent="0.2">
      <c r="A26" s="610">
        <v>19</v>
      </c>
      <c r="B26" s="148" t="s">
        <v>799</v>
      </c>
      <c r="C26" s="570">
        <v>766</v>
      </c>
      <c r="D26" s="570">
        <v>0</v>
      </c>
      <c r="E26" s="570">
        <v>766</v>
      </c>
      <c r="F26" s="570">
        <f t="shared" si="1"/>
        <v>0</v>
      </c>
      <c r="G26" s="570">
        <v>0</v>
      </c>
      <c r="H26" s="570">
        <v>0</v>
      </c>
      <c r="I26" s="570">
        <v>258</v>
      </c>
      <c r="J26" s="570">
        <v>766</v>
      </c>
      <c r="K26" s="570">
        <v>766</v>
      </c>
      <c r="L26" s="570">
        <v>44</v>
      </c>
      <c r="M26" s="570">
        <v>50</v>
      </c>
      <c r="N26" s="570">
        <v>766</v>
      </c>
    </row>
    <row r="27" spans="1:15" ht="14.1" customHeight="1" x14ac:dyDescent="0.2">
      <c r="A27" s="610">
        <v>20</v>
      </c>
      <c r="B27" s="148" t="s">
        <v>818</v>
      </c>
      <c r="C27" s="570">
        <v>1786</v>
      </c>
      <c r="D27" s="570">
        <v>0</v>
      </c>
      <c r="E27" s="570">
        <v>1700</v>
      </c>
      <c r="F27" s="570">
        <f t="shared" si="1"/>
        <v>86</v>
      </c>
      <c r="G27" s="570">
        <v>0</v>
      </c>
      <c r="H27" s="570">
        <v>0</v>
      </c>
      <c r="I27" s="570">
        <v>821</v>
      </c>
      <c r="J27" s="570">
        <v>1786</v>
      </c>
      <c r="K27" s="570">
        <v>1786</v>
      </c>
      <c r="L27" s="570">
        <v>42</v>
      </c>
      <c r="M27" s="570">
        <v>40</v>
      </c>
      <c r="N27" s="570">
        <v>1786</v>
      </c>
    </row>
    <row r="28" spans="1:15" ht="14.1" customHeight="1" x14ac:dyDescent="0.2">
      <c r="A28" s="570">
        <v>21</v>
      </c>
      <c r="B28" s="148" t="s">
        <v>819</v>
      </c>
      <c r="C28" s="570">
        <v>373</v>
      </c>
      <c r="D28" s="570">
        <v>0</v>
      </c>
      <c r="E28" s="570">
        <v>313</v>
      </c>
      <c r="F28" s="570">
        <f t="shared" si="1"/>
        <v>60</v>
      </c>
      <c r="G28" s="570">
        <v>0</v>
      </c>
      <c r="H28" s="570">
        <v>0</v>
      </c>
      <c r="I28" s="570">
        <v>296</v>
      </c>
      <c r="J28" s="570">
        <v>373</v>
      </c>
      <c r="K28" s="570">
        <v>373</v>
      </c>
      <c r="L28" s="570">
        <v>121</v>
      </c>
      <c r="M28" s="570">
        <v>50</v>
      </c>
      <c r="N28" s="570">
        <v>373</v>
      </c>
    </row>
    <row r="29" spans="1:15" ht="14.1" customHeight="1" x14ac:dyDescent="0.2">
      <c r="A29" s="570">
        <v>22</v>
      </c>
      <c r="B29" s="148" t="s">
        <v>820</v>
      </c>
      <c r="C29" s="570">
        <v>521</v>
      </c>
      <c r="D29" s="570">
        <v>0</v>
      </c>
      <c r="E29" s="570">
        <v>426</v>
      </c>
      <c r="F29" s="570">
        <f t="shared" si="1"/>
        <v>95</v>
      </c>
      <c r="G29" s="570">
        <v>0</v>
      </c>
      <c r="H29" s="570">
        <v>0</v>
      </c>
      <c r="I29" s="570">
        <v>375</v>
      </c>
      <c r="J29" s="570">
        <v>521</v>
      </c>
      <c r="K29" s="570">
        <v>521</v>
      </c>
      <c r="L29" s="570">
        <v>132</v>
      </c>
      <c r="M29" s="570">
        <v>130</v>
      </c>
      <c r="N29" s="570">
        <v>521</v>
      </c>
    </row>
    <row r="30" spans="1:15" ht="14.1" customHeight="1" x14ac:dyDescent="0.2">
      <c r="A30" s="1117" t="s">
        <v>821</v>
      </c>
      <c r="B30" s="1117"/>
      <c r="C30" s="598">
        <f>SUM(C8:C29)</f>
        <v>23130</v>
      </c>
      <c r="D30" s="598">
        <f t="shared" ref="D30:N30" si="2">SUM(D8:D29)</f>
        <v>1020</v>
      </c>
      <c r="E30" s="598">
        <f t="shared" si="2"/>
        <v>17997</v>
      </c>
      <c r="F30" s="598">
        <f t="shared" si="2"/>
        <v>1522</v>
      </c>
      <c r="G30" s="598">
        <f t="shared" si="2"/>
        <v>569</v>
      </c>
      <c r="H30" s="598">
        <f t="shared" si="2"/>
        <v>2022</v>
      </c>
      <c r="I30" s="598">
        <f t="shared" si="2"/>
        <v>10406</v>
      </c>
      <c r="J30" s="598">
        <f t="shared" si="2"/>
        <v>23130</v>
      </c>
      <c r="K30" s="598">
        <f t="shared" si="2"/>
        <v>23130</v>
      </c>
      <c r="L30" s="598">
        <f t="shared" si="2"/>
        <v>3739</v>
      </c>
      <c r="M30" s="598">
        <f t="shared" si="2"/>
        <v>2272</v>
      </c>
      <c r="N30" s="598">
        <f t="shared" si="2"/>
        <v>23130</v>
      </c>
      <c r="O30" s="609" t="s">
        <v>389</v>
      </c>
    </row>
    <row r="31" spans="1:15" x14ac:dyDescent="0.2">
      <c r="I31" s="114"/>
      <c r="J31" s="114"/>
    </row>
    <row r="32" spans="1:15" ht="12.75" customHeight="1" x14ac:dyDescent="0.2">
      <c r="A32" s="153"/>
      <c r="B32" s="153"/>
      <c r="C32" s="153"/>
      <c r="D32" s="153"/>
      <c r="I32" s="114"/>
      <c r="J32" s="114"/>
    </row>
    <row r="33" spans="1:12" ht="17.25" customHeight="1" x14ac:dyDescent="0.2">
      <c r="A33" s="153"/>
      <c r="B33" s="153"/>
      <c r="C33" s="153"/>
      <c r="D33" s="153"/>
      <c r="I33" s="830" t="s">
        <v>797</v>
      </c>
      <c r="J33" s="830"/>
      <c r="K33" s="830"/>
      <c r="L33" s="830"/>
    </row>
    <row r="34" spans="1:12" ht="18.75" customHeight="1" x14ac:dyDescent="0.2">
      <c r="A34" s="153" t="s">
        <v>9</v>
      </c>
      <c r="C34" s="153"/>
      <c r="D34" s="153"/>
      <c r="I34" s="830" t="s">
        <v>798</v>
      </c>
      <c r="J34" s="830"/>
      <c r="K34" s="830"/>
      <c r="L34" s="830"/>
    </row>
    <row r="35" spans="1:12" x14ac:dyDescent="0.2">
      <c r="I35" s="114"/>
      <c r="J35" s="114"/>
    </row>
    <row r="36" spans="1:12" x14ac:dyDescent="0.2">
      <c r="I36" s="114"/>
      <c r="J36" s="114"/>
    </row>
    <row r="37" spans="1:12" x14ac:dyDescent="0.2">
      <c r="I37" s="114"/>
      <c r="J37" s="114"/>
    </row>
    <row r="38" spans="1:12" x14ac:dyDescent="0.2">
      <c r="I38" s="114"/>
      <c r="J38" s="114"/>
    </row>
    <row r="39" spans="1:12" x14ac:dyDescent="0.2">
      <c r="I39" s="114"/>
      <c r="J39" s="114"/>
    </row>
    <row r="40" spans="1:12" x14ac:dyDescent="0.2">
      <c r="I40" s="114"/>
      <c r="J40" s="114"/>
    </row>
    <row r="41" spans="1:12" x14ac:dyDescent="0.2">
      <c r="I41" s="114"/>
      <c r="J41" s="114"/>
    </row>
    <row r="42" spans="1:12" x14ac:dyDescent="0.2">
      <c r="I42" s="114"/>
      <c r="J42" s="114"/>
    </row>
    <row r="43" spans="1:12" x14ac:dyDescent="0.2">
      <c r="I43" s="114"/>
      <c r="J43" s="114"/>
    </row>
    <row r="44" spans="1:12" x14ac:dyDescent="0.2">
      <c r="I44" s="114"/>
      <c r="J44" s="114"/>
    </row>
    <row r="45" spans="1:12" x14ac:dyDescent="0.2">
      <c r="I45" s="114"/>
      <c r="J45" s="114"/>
    </row>
  </sheetData>
  <mergeCells count="15">
    <mergeCell ref="A1:K1"/>
    <mergeCell ref="A5:A6"/>
    <mergeCell ref="B5:B6"/>
    <mergeCell ref="K5:N5"/>
    <mergeCell ref="I5:I6"/>
    <mergeCell ref="J5:J6"/>
    <mergeCell ref="A4:D4"/>
    <mergeCell ref="L4:N4"/>
    <mergeCell ref="A2:N2"/>
    <mergeCell ref="A3:N3"/>
    <mergeCell ref="I33:L33"/>
    <mergeCell ref="I34:L34"/>
    <mergeCell ref="D5:H5"/>
    <mergeCell ref="C5:C6"/>
    <mergeCell ref="A30:B30"/>
  </mergeCell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view="pageBreakPreview" zoomScaleSheetLayoutView="100" workbookViewId="0">
      <selection activeCell="D18" sqref="D18:H29"/>
    </sheetView>
  </sheetViews>
  <sheetFormatPr defaultColWidth="9.140625" defaultRowHeight="15" x14ac:dyDescent="0.2"/>
  <cols>
    <col min="1" max="1" width="4.85546875" style="166" customWidth="1"/>
    <col min="2" max="2" width="26" style="166" customWidth="1"/>
    <col min="3" max="3" width="17" style="166" customWidth="1"/>
    <col min="4" max="4" width="17.140625" style="166" customWidth="1"/>
    <col min="5" max="5" width="17.42578125" style="166" customWidth="1"/>
    <col min="6" max="7" width="17.28515625" style="166" customWidth="1"/>
    <col min="8" max="8" width="16.42578125" style="166" customWidth="1"/>
    <col min="9" max="16384" width="9.140625" style="166"/>
  </cols>
  <sheetData>
    <row r="1" spans="1:8" ht="18" x14ac:dyDescent="0.2">
      <c r="A1" s="1064" t="s">
        <v>0</v>
      </c>
      <c r="B1" s="1064"/>
      <c r="C1" s="1064"/>
      <c r="D1" s="1064"/>
      <c r="E1" s="1064"/>
      <c r="F1" s="1064"/>
      <c r="G1" s="1064"/>
      <c r="H1" s="334" t="s">
        <v>511</v>
      </c>
    </row>
    <row r="2" spans="1:8" ht="21" x14ac:dyDescent="0.2">
      <c r="A2" s="1065" t="s">
        <v>631</v>
      </c>
      <c r="B2" s="1065"/>
      <c r="C2" s="1065"/>
      <c r="D2" s="1065"/>
      <c r="E2" s="1065"/>
      <c r="F2" s="1065"/>
      <c r="G2" s="1065"/>
    </row>
    <row r="3" spans="1:8" ht="18" x14ac:dyDescent="0.2">
      <c r="A3" s="1064" t="s">
        <v>510</v>
      </c>
      <c r="B3" s="1064"/>
      <c r="C3" s="1064"/>
      <c r="D3" s="1064"/>
      <c r="E3" s="1064"/>
      <c r="F3" s="1064"/>
      <c r="G3" s="1064"/>
    </row>
    <row r="4" spans="1:8" x14ac:dyDescent="0.2">
      <c r="A4" s="1130" t="s">
        <v>828</v>
      </c>
      <c r="B4" s="1130"/>
      <c r="C4" s="1130"/>
      <c r="D4" s="165"/>
      <c r="E4" s="165"/>
      <c r="F4" s="165"/>
      <c r="G4" s="165" t="s">
        <v>899</v>
      </c>
    </row>
    <row r="5" spans="1:8" ht="18.75" customHeight="1" x14ac:dyDescent="0.2">
      <c r="A5" s="1134" t="s">
        <v>68</v>
      </c>
      <c r="B5" s="1134" t="s">
        <v>490</v>
      </c>
      <c r="C5" s="1136" t="s">
        <v>31</v>
      </c>
      <c r="D5" s="1136" t="s">
        <v>495</v>
      </c>
      <c r="E5" s="1136"/>
      <c r="F5" s="1137" t="s">
        <v>496</v>
      </c>
      <c r="G5" s="1137"/>
      <c r="H5" s="1134" t="s">
        <v>219</v>
      </c>
    </row>
    <row r="6" spans="1:8" ht="25.5" customHeight="1" x14ac:dyDescent="0.2">
      <c r="A6" s="1135"/>
      <c r="B6" s="1135"/>
      <c r="C6" s="1136"/>
      <c r="D6" s="168" t="s">
        <v>491</v>
      </c>
      <c r="E6" s="168" t="s">
        <v>492</v>
      </c>
      <c r="F6" s="173" t="s">
        <v>493</v>
      </c>
      <c r="G6" s="168" t="s">
        <v>494</v>
      </c>
      <c r="H6" s="1135"/>
    </row>
    <row r="7" spans="1:8" x14ac:dyDescent="0.2">
      <c r="A7" s="174" t="s">
        <v>260</v>
      </c>
      <c r="B7" s="174" t="s">
        <v>261</v>
      </c>
      <c r="C7" s="174" t="s">
        <v>262</v>
      </c>
      <c r="D7" s="174" t="s">
        <v>263</v>
      </c>
      <c r="E7" s="174" t="s">
        <v>264</v>
      </c>
      <c r="F7" s="174" t="s">
        <v>265</v>
      </c>
      <c r="G7" s="174" t="s">
        <v>266</v>
      </c>
      <c r="H7" s="174">
        <v>8</v>
      </c>
    </row>
    <row r="8" spans="1:8" x14ac:dyDescent="0.2">
      <c r="A8" s="170">
        <v>1</v>
      </c>
      <c r="B8" s="175"/>
      <c r="C8" s="171" t="s">
        <v>800</v>
      </c>
      <c r="D8" s="1141" t="s">
        <v>934</v>
      </c>
      <c r="E8" s="1142"/>
      <c r="F8" s="1142"/>
      <c r="G8" s="1142"/>
      <c r="H8" s="1143"/>
    </row>
    <row r="9" spans="1:8" x14ac:dyDescent="0.2">
      <c r="A9" s="170">
        <v>2</v>
      </c>
      <c r="B9" s="175"/>
      <c r="C9" s="171" t="s">
        <v>801</v>
      </c>
      <c r="D9" s="1144"/>
      <c r="E9" s="1145"/>
      <c r="F9" s="1145"/>
      <c r="G9" s="1145"/>
      <c r="H9" s="1146"/>
    </row>
    <row r="10" spans="1:8" x14ac:dyDescent="0.2">
      <c r="A10" s="170">
        <v>3</v>
      </c>
      <c r="B10" s="175"/>
      <c r="C10" s="171" t="s">
        <v>802</v>
      </c>
      <c r="D10" s="1144"/>
      <c r="E10" s="1145"/>
      <c r="F10" s="1145"/>
      <c r="G10" s="1145"/>
      <c r="H10" s="1146"/>
    </row>
    <row r="11" spans="1:8" x14ac:dyDescent="0.2">
      <c r="A11" s="170">
        <v>4</v>
      </c>
      <c r="B11" s="175"/>
      <c r="C11" s="171" t="s">
        <v>803</v>
      </c>
      <c r="D11" s="1144"/>
      <c r="E11" s="1145"/>
      <c r="F11" s="1145"/>
      <c r="G11" s="1145"/>
      <c r="H11" s="1146"/>
    </row>
    <row r="12" spans="1:8" x14ac:dyDescent="0.2">
      <c r="A12" s="170">
        <v>5</v>
      </c>
      <c r="B12" s="175"/>
      <c r="C12" s="171" t="s">
        <v>804</v>
      </c>
      <c r="D12" s="1144"/>
      <c r="E12" s="1145"/>
      <c r="F12" s="1145"/>
      <c r="G12" s="1145"/>
      <c r="H12" s="1146"/>
    </row>
    <row r="13" spans="1:8" x14ac:dyDescent="0.2">
      <c r="A13" s="170">
        <v>6</v>
      </c>
      <c r="B13" s="175"/>
      <c r="C13" s="171" t="s">
        <v>805</v>
      </c>
      <c r="D13" s="1144"/>
      <c r="E13" s="1145"/>
      <c r="F13" s="1145"/>
      <c r="G13" s="1145"/>
      <c r="H13" s="1146"/>
    </row>
    <row r="14" spans="1:8" x14ac:dyDescent="0.2">
      <c r="A14" s="170">
        <v>7</v>
      </c>
      <c r="B14" s="175"/>
      <c r="C14" s="171" t="s">
        <v>806</v>
      </c>
      <c r="D14" s="1144"/>
      <c r="E14" s="1145"/>
      <c r="F14" s="1145"/>
      <c r="G14" s="1145"/>
      <c r="H14" s="1146"/>
    </row>
    <row r="15" spans="1:8" x14ac:dyDescent="0.2">
      <c r="A15" s="170">
        <v>8</v>
      </c>
      <c r="B15" s="175"/>
      <c r="C15" s="171" t="s">
        <v>807</v>
      </c>
      <c r="D15" s="1144"/>
      <c r="E15" s="1145"/>
      <c r="F15" s="1145"/>
      <c r="G15" s="1145"/>
      <c r="H15" s="1146"/>
    </row>
    <row r="16" spans="1:8" x14ac:dyDescent="0.2">
      <c r="A16" s="170">
        <v>9</v>
      </c>
      <c r="B16" s="175"/>
      <c r="C16" s="171" t="s">
        <v>808</v>
      </c>
      <c r="D16" s="1144"/>
      <c r="E16" s="1145"/>
      <c r="F16" s="1145"/>
      <c r="G16" s="1145"/>
      <c r="H16" s="1146"/>
    </row>
    <row r="17" spans="1:9" x14ac:dyDescent="0.2">
      <c r="A17" s="170">
        <v>10</v>
      </c>
      <c r="B17" s="175"/>
      <c r="C17" s="171" t="s">
        <v>809</v>
      </c>
      <c r="D17" s="1147"/>
      <c r="E17" s="1148"/>
      <c r="F17" s="1148"/>
      <c r="G17" s="1148"/>
      <c r="H17" s="1149"/>
    </row>
    <row r="18" spans="1:9" ht="15" customHeight="1" x14ac:dyDescent="0.2">
      <c r="A18" s="170">
        <v>11</v>
      </c>
      <c r="B18" s="175"/>
      <c r="C18" s="171" t="s">
        <v>810</v>
      </c>
      <c r="D18" s="1141" t="s">
        <v>935</v>
      </c>
      <c r="E18" s="1150"/>
      <c r="F18" s="1150"/>
      <c r="G18" s="1150"/>
      <c r="H18" s="1151"/>
    </row>
    <row r="19" spans="1:9" x14ac:dyDescent="0.2">
      <c r="A19" s="170">
        <v>12</v>
      </c>
      <c r="B19" s="175"/>
      <c r="C19" s="171" t="s">
        <v>811</v>
      </c>
      <c r="D19" s="1152"/>
      <c r="E19" s="1153"/>
      <c r="F19" s="1153"/>
      <c r="G19" s="1153"/>
      <c r="H19" s="1154"/>
    </row>
    <row r="20" spans="1:9" x14ac:dyDescent="0.2">
      <c r="A20" s="170">
        <v>13</v>
      </c>
      <c r="B20" s="175"/>
      <c r="C20" s="171" t="s">
        <v>812</v>
      </c>
      <c r="D20" s="1152"/>
      <c r="E20" s="1153"/>
      <c r="F20" s="1153"/>
      <c r="G20" s="1153"/>
      <c r="H20" s="1154"/>
    </row>
    <row r="21" spans="1:9" x14ac:dyDescent="0.2">
      <c r="A21" s="170">
        <v>14</v>
      </c>
      <c r="B21" s="175"/>
      <c r="C21" s="171" t="s">
        <v>813</v>
      </c>
      <c r="D21" s="1152"/>
      <c r="E21" s="1153"/>
      <c r="F21" s="1153"/>
      <c r="G21" s="1153"/>
      <c r="H21" s="1154"/>
    </row>
    <row r="22" spans="1:9" x14ac:dyDescent="0.2">
      <c r="A22" s="170">
        <v>15</v>
      </c>
      <c r="B22" s="175"/>
      <c r="C22" s="171" t="s">
        <v>814</v>
      </c>
      <c r="D22" s="1152"/>
      <c r="E22" s="1153"/>
      <c r="F22" s="1153"/>
      <c r="G22" s="1153"/>
      <c r="H22" s="1154"/>
    </row>
    <row r="23" spans="1:9" x14ac:dyDescent="0.2">
      <c r="A23" s="170">
        <v>16</v>
      </c>
      <c r="B23" s="175"/>
      <c r="C23" s="171" t="s">
        <v>815</v>
      </c>
      <c r="D23" s="1152"/>
      <c r="E23" s="1153"/>
      <c r="F23" s="1153"/>
      <c r="G23" s="1153"/>
      <c r="H23" s="1154"/>
    </row>
    <row r="24" spans="1:9" x14ac:dyDescent="0.2">
      <c r="A24" s="170">
        <v>17</v>
      </c>
      <c r="B24" s="175"/>
      <c r="C24" s="171" t="s">
        <v>816</v>
      </c>
      <c r="D24" s="1152"/>
      <c r="E24" s="1153"/>
      <c r="F24" s="1153"/>
      <c r="G24" s="1153"/>
      <c r="H24" s="1154"/>
    </row>
    <row r="25" spans="1:9" x14ac:dyDescent="0.2">
      <c r="A25" s="170">
        <v>18</v>
      </c>
      <c r="B25" s="175"/>
      <c r="C25" s="171" t="s">
        <v>817</v>
      </c>
      <c r="D25" s="1152"/>
      <c r="E25" s="1153"/>
      <c r="F25" s="1153"/>
      <c r="G25" s="1153"/>
      <c r="H25" s="1154"/>
    </row>
    <row r="26" spans="1:9" x14ac:dyDescent="0.2">
      <c r="A26" s="170">
        <v>19</v>
      </c>
      <c r="B26" s="175"/>
      <c r="C26" s="171" t="s">
        <v>799</v>
      </c>
      <c r="D26" s="1152"/>
      <c r="E26" s="1153"/>
      <c r="F26" s="1153"/>
      <c r="G26" s="1153"/>
      <c r="H26" s="1154"/>
    </row>
    <row r="27" spans="1:9" x14ac:dyDescent="0.2">
      <c r="A27" s="170">
        <v>20</v>
      </c>
      <c r="B27" s="175"/>
      <c r="C27" s="171" t="s">
        <v>818</v>
      </c>
      <c r="D27" s="1152"/>
      <c r="E27" s="1153"/>
      <c r="F27" s="1153"/>
      <c r="G27" s="1153"/>
      <c r="H27" s="1154"/>
    </row>
    <row r="28" spans="1:9" x14ac:dyDescent="0.2">
      <c r="A28" s="172">
        <v>21</v>
      </c>
      <c r="B28" s="175"/>
      <c r="C28" s="171" t="s">
        <v>819</v>
      </c>
      <c r="D28" s="1152"/>
      <c r="E28" s="1153"/>
      <c r="F28" s="1153"/>
      <c r="G28" s="1153"/>
      <c r="H28" s="1154"/>
    </row>
    <row r="29" spans="1:9" x14ac:dyDescent="0.2">
      <c r="A29" s="172">
        <v>22</v>
      </c>
      <c r="B29" s="175"/>
      <c r="C29" s="171" t="s">
        <v>820</v>
      </c>
      <c r="D29" s="1155"/>
      <c r="E29" s="1156"/>
      <c r="F29" s="1156"/>
      <c r="G29" s="1156"/>
      <c r="H29" s="1157"/>
    </row>
    <row r="30" spans="1:9" ht="15.75" customHeight="1" x14ac:dyDescent="0.2">
      <c r="A30" s="1140" t="s">
        <v>821</v>
      </c>
      <c r="B30" s="1140"/>
      <c r="C30" s="1140"/>
      <c r="D30" s="299"/>
      <c r="E30" s="299"/>
      <c r="F30" s="299"/>
      <c r="G30" s="299"/>
      <c r="H30" s="299"/>
      <c r="I30" s="166" t="s">
        <v>389</v>
      </c>
    </row>
    <row r="33" spans="1:8" ht="12.75" customHeight="1" x14ac:dyDescent="0.2">
      <c r="A33" s="176"/>
      <c r="B33" s="176"/>
      <c r="C33" s="176"/>
      <c r="D33" s="176"/>
      <c r="E33" s="1138" t="s">
        <v>10</v>
      </c>
      <c r="F33" s="1138"/>
      <c r="G33" s="1138"/>
      <c r="H33" s="1138"/>
    </row>
    <row r="34" spans="1:8" ht="12.75" customHeight="1" x14ac:dyDescent="0.2">
      <c r="A34" s="176"/>
      <c r="B34" s="176"/>
      <c r="C34" s="176"/>
      <c r="D34" s="176"/>
      <c r="E34" s="1138" t="s">
        <v>797</v>
      </c>
      <c r="F34" s="1138"/>
      <c r="G34" s="1138"/>
      <c r="H34" s="1138"/>
    </row>
    <row r="35" spans="1:8" ht="12.75" customHeight="1" x14ac:dyDescent="0.2">
      <c r="A35" s="176"/>
      <c r="B35" s="176"/>
      <c r="C35" s="176"/>
      <c r="D35" s="176"/>
      <c r="E35" s="1138" t="s">
        <v>798</v>
      </c>
      <c r="F35" s="1138"/>
      <c r="G35" s="1138"/>
      <c r="H35" s="1138"/>
    </row>
    <row r="36" spans="1:8" x14ac:dyDescent="0.2">
      <c r="A36" s="176" t="s">
        <v>9</v>
      </c>
      <c r="C36" s="176"/>
      <c r="D36" s="176"/>
      <c r="E36" s="1139" t="s">
        <v>77</v>
      </c>
      <c r="F36" s="1139"/>
      <c r="G36" s="1139"/>
      <c r="H36" s="1139"/>
    </row>
  </sheetData>
  <mergeCells count="17">
    <mergeCell ref="E35:H35"/>
    <mergeCell ref="E36:H36"/>
    <mergeCell ref="A4:C4"/>
    <mergeCell ref="H5:H6"/>
    <mergeCell ref="E33:H33"/>
    <mergeCell ref="E34:H34"/>
    <mergeCell ref="A30:C30"/>
    <mergeCell ref="D8:H17"/>
    <mergeCell ref="D18:H29"/>
    <mergeCell ref="A1:G1"/>
    <mergeCell ref="A2:G2"/>
    <mergeCell ref="A3:G3"/>
    <mergeCell ref="A5:A6"/>
    <mergeCell ref="B5:B6"/>
    <mergeCell ref="C5:C6"/>
    <mergeCell ref="F5:G5"/>
    <mergeCell ref="D5:E5"/>
  </mergeCell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6"/>
  <sheetViews>
    <sheetView view="pageBreakPreview" topLeftCell="A9" zoomScale="84" zoomScaleSheetLayoutView="84" workbookViewId="0">
      <selection activeCell="C8" sqref="C8:L30"/>
    </sheetView>
  </sheetViews>
  <sheetFormatPr defaultColWidth="9.140625" defaultRowHeight="12.75" x14ac:dyDescent="0.2"/>
  <cols>
    <col min="1" max="1" width="5" style="114" customWidth="1"/>
    <col min="2" max="2" width="11.85546875" style="114" customWidth="1"/>
    <col min="3" max="3" width="12.28515625" style="114" customWidth="1"/>
    <col min="4" max="4" width="11" style="114" customWidth="1"/>
    <col min="5" max="5" width="12" style="114" customWidth="1"/>
    <col min="6" max="6" width="10.7109375" style="114" customWidth="1"/>
    <col min="7" max="7" width="13" style="114" customWidth="1"/>
    <col min="8" max="8" width="13.28515625" style="114" customWidth="1"/>
    <col min="9" max="9" width="12.5703125" style="114" customWidth="1"/>
    <col min="10" max="10" width="10.5703125" style="114" customWidth="1"/>
    <col min="11" max="11" width="12.42578125" style="114" customWidth="1"/>
    <col min="12" max="12" width="14.140625" style="114" customWidth="1"/>
    <col min="13" max="16384" width="9.140625" style="114"/>
  </cols>
  <sheetData>
    <row r="1" spans="1:12" ht="18" x14ac:dyDescent="0.2">
      <c r="A1" s="1064" t="s">
        <v>0</v>
      </c>
      <c r="B1" s="1064"/>
      <c r="C1" s="1064"/>
      <c r="D1" s="1064"/>
      <c r="E1" s="1064"/>
      <c r="F1" s="1064"/>
      <c r="G1" s="1064"/>
      <c r="H1" s="1064"/>
      <c r="I1" s="1064"/>
      <c r="J1" s="1064"/>
      <c r="K1" s="1064"/>
      <c r="L1" s="177" t="s">
        <v>513</v>
      </c>
    </row>
    <row r="2" spans="1:12" ht="21" x14ac:dyDescent="0.2">
      <c r="A2" s="1065" t="s">
        <v>631</v>
      </c>
      <c r="B2" s="1065"/>
      <c r="C2" s="1065"/>
      <c r="D2" s="1065"/>
      <c r="E2" s="1065"/>
      <c r="F2" s="1065"/>
      <c r="G2" s="1065"/>
      <c r="H2" s="1065"/>
      <c r="I2" s="1065"/>
      <c r="J2" s="1065"/>
      <c r="K2" s="1065"/>
    </row>
    <row r="3" spans="1:12" ht="18" x14ac:dyDescent="0.2">
      <c r="A3" s="1064" t="s">
        <v>512</v>
      </c>
      <c r="B3" s="1064"/>
      <c r="C3" s="1064"/>
      <c r="D3" s="1064"/>
      <c r="E3" s="1064"/>
      <c r="F3" s="1064"/>
      <c r="G3" s="1064"/>
      <c r="H3" s="1064"/>
      <c r="I3" s="1064"/>
      <c r="J3" s="1064"/>
      <c r="K3" s="1064"/>
    </row>
    <row r="4" spans="1:12" ht="15" x14ac:dyDescent="0.2">
      <c r="A4" s="1130" t="s">
        <v>828</v>
      </c>
      <c r="B4" s="1130"/>
      <c r="C4" s="1130"/>
      <c r="D4" s="1130"/>
      <c r="E4" s="165"/>
      <c r="F4" s="165"/>
      <c r="G4" s="165"/>
      <c r="H4" s="165"/>
      <c r="I4" s="165"/>
      <c r="J4" s="165" t="s">
        <v>899</v>
      </c>
      <c r="K4" s="165"/>
    </row>
    <row r="5" spans="1:12" ht="21.75" customHeight="1" x14ac:dyDescent="0.2">
      <c r="A5" s="1110" t="s">
        <v>68</v>
      </c>
      <c r="B5" s="1110" t="s">
        <v>31</v>
      </c>
      <c r="C5" s="806" t="s">
        <v>456</v>
      </c>
      <c r="D5" s="1131"/>
      <c r="E5" s="807"/>
      <c r="F5" s="806" t="s">
        <v>462</v>
      </c>
      <c r="G5" s="1131"/>
      <c r="H5" s="1131"/>
      <c r="I5" s="807"/>
      <c r="J5" s="801" t="s">
        <v>464</v>
      </c>
      <c r="K5" s="801"/>
      <c r="L5" s="801"/>
    </row>
    <row r="6" spans="1:12" ht="29.25" customHeight="1" x14ac:dyDescent="0.2">
      <c r="A6" s="1111"/>
      <c r="B6" s="1111"/>
      <c r="C6" s="586" t="s">
        <v>210</v>
      </c>
      <c r="D6" s="586" t="s">
        <v>458</v>
      </c>
      <c r="E6" s="586" t="s">
        <v>463</v>
      </c>
      <c r="F6" s="586" t="s">
        <v>210</v>
      </c>
      <c r="G6" s="586" t="s">
        <v>457</v>
      </c>
      <c r="H6" s="586" t="s">
        <v>459</v>
      </c>
      <c r="I6" s="586" t="s">
        <v>463</v>
      </c>
      <c r="J6" s="586" t="s">
        <v>460</v>
      </c>
      <c r="K6" s="586" t="s">
        <v>461</v>
      </c>
      <c r="L6" s="586" t="s">
        <v>463</v>
      </c>
    </row>
    <row r="7" spans="1:12" ht="14.1" customHeight="1" x14ac:dyDescent="0.2">
      <c r="A7" s="591" t="s">
        <v>260</v>
      </c>
      <c r="B7" s="591" t="s">
        <v>261</v>
      </c>
      <c r="C7" s="591" t="s">
        <v>262</v>
      </c>
      <c r="D7" s="591" t="s">
        <v>263</v>
      </c>
      <c r="E7" s="591" t="s">
        <v>264</v>
      </c>
      <c r="F7" s="591" t="s">
        <v>265</v>
      </c>
      <c r="G7" s="591" t="s">
        <v>266</v>
      </c>
      <c r="H7" s="591" t="s">
        <v>267</v>
      </c>
      <c r="I7" s="591" t="s">
        <v>286</v>
      </c>
      <c r="J7" s="591" t="s">
        <v>287</v>
      </c>
      <c r="K7" s="591" t="s">
        <v>288</v>
      </c>
      <c r="L7" s="591" t="s">
        <v>315</v>
      </c>
    </row>
    <row r="8" spans="1:12" ht="14.1" customHeight="1" x14ac:dyDescent="0.2">
      <c r="A8" s="610">
        <v>1</v>
      </c>
      <c r="B8" s="148" t="s">
        <v>800</v>
      </c>
      <c r="C8" s="1158" t="s">
        <v>839</v>
      </c>
      <c r="D8" s="1159"/>
      <c r="E8" s="1159"/>
      <c r="F8" s="1159"/>
      <c r="G8" s="1159"/>
      <c r="H8" s="1159"/>
      <c r="I8" s="1159"/>
      <c r="J8" s="1159"/>
      <c r="K8" s="1159"/>
      <c r="L8" s="1160"/>
    </row>
    <row r="9" spans="1:12" ht="14.1" customHeight="1" x14ac:dyDescent="0.2">
      <c r="A9" s="610">
        <v>2</v>
      </c>
      <c r="B9" s="148" t="s">
        <v>801</v>
      </c>
      <c r="C9" s="1161"/>
      <c r="D9" s="1162"/>
      <c r="E9" s="1162"/>
      <c r="F9" s="1162"/>
      <c r="G9" s="1162"/>
      <c r="H9" s="1162"/>
      <c r="I9" s="1162"/>
      <c r="J9" s="1162"/>
      <c r="K9" s="1162"/>
      <c r="L9" s="1163"/>
    </row>
    <row r="10" spans="1:12" ht="14.1" customHeight="1" x14ac:dyDescent="0.2">
      <c r="A10" s="610">
        <v>3</v>
      </c>
      <c r="B10" s="148" t="s">
        <v>802</v>
      </c>
      <c r="C10" s="1161"/>
      <c r="D10" s="1162"/>
      <c r="E10" s="1162"/>
      <c r="F10" s="1162"/>
      <c r="G10" s="1162"/>
      <c r="H10" s="1162"/>
      <c r="I10" s="1162"/>
      <c r="J10" s="1162"/>
      <c r="K10" s="1162"/>
      <c r="L10" s="1163"/>
    </row>
    <row r="11" spans="1:12" ht="14.1" customHeight="1" x14ac:dyDescent="0.2">
      <c r="A11" s="610">
        <v>4</v>
      </c>
      <c r="B11" s="148" t="s">
        <v>803</v>
      </c>
      <c r="C11" s="1161"/>
      <c r="D11" s="1162"/>
      <c r="E11" s="1162"/>
      <c r="F11" s="1162"/>
      <c r="G11" s="1162"/>
      <c r="H11" s="1162"/>
      <c r="I11" s="1162"/>
      <c r="J11" s="1162"/>
      <c r="K11" s="1162"/>
      <c r="L11" s="1163"/>
    </row>
    <row r="12" spans="1:12" ht="14.1" customHeight="1" x14ac:dyDescent="0.2">
      <c r="A12" s="610">
        <v>5</v>
      </c>
      <c r="B12" s="148" t="s">
        <v>804</v>
      </c>
      <c r="C12" s="1161"/>
      <c r="D12" s="1162"/>
      <c r="E12" s="1162"/>
      <c r="F12" s="1162"/>
      <c r="G12" s="1162"/>
      <c r="H12" s="1162"/>
      <c r="I12" s="1162"/>
      <c r="J12" s="1162"/>
      <c r="K12" s="1162"/>
      <c r="L12" s="1163"/>
    </row>
    <row r="13" spans="1:12" ht="14.1" customHeight="1" x14ac:dyDescent="0.2">
      <c r="A13" s="610">
        <v>6</v>
      </c>
      <c r="B13" s="148" t="s">
        <v>805</v>
      </c>
      <c r="C13" s="1161"/>
      <c r="D13" s="1162"/>
      <c r="E13" s="1162"/>
      <c r="F13" s="1162"/>
      <c r="G13" s="1162"/>
      <c r="H13" s="1162"/>
      <c r="I13" s="1162"/>
      <c r="J13" s="1162"/>
      <c r="K13" s="1162"/>
      <c r="L13" s="1163"/>
    </row>
    <row r="14" spans="1:12" ht="14.1" customHeight="1" x14ac:dyDescent="0.2">
      <c r="A14" s="610">
        <v>7</v>
      </c>
      <c r="B14" s="148" t="s">
        <v>806</v>
      </c>
      <c r="C14" s="1161"/>
      <c r="D14" s="1162"/>
      <c r="E14" s="1162"/>
      <c r="F14" s="1162"/>
      <c r="G14" s="1162"/>
      <c r="H14" s="1162"/>
      <c r="I14" s="1162"/>
      <c r="J14" s="1162"/>
      <c r="K14" s="1162"/>
      <c r="L14" s="1163"/>
    </row>
    <row r="15" spans="1:12" ht="14.1" customHeight="1" x14ac:dyDescent="0.2">
      <c r="A15" s="610">
        <v>8</v>
      </c>
      <c r="B15" s="148" t="s">
        <v>807</v>
      </c>
      <c r="C15" s="1161"/>
      <c r="D15" s="1162"/>
      <c r="E15" s="1162"/>
      <c r="F15" s="1162"/>
      <c r="G15" s="1162"/>
      <c r="H15" s="1162"/>
      <c r="I15" s="1162"/>
      <c r="J15" s="1162"/>
      <c r="K15" s="1162"/>
      <c r="L15" s="1163"/>
    </row>
    <row r="16" spans="1:12" ht="14.1" customHeight="1" x14ac:dyDescent="0.2">
      <c r="A16" s="610">
        <v>9</v>
      </c>
      <c r="B16" s="148" t="s">
        <v>808</v>
      </c>
      <c r="C16" s="1161"/>
      <c r="D16" s="1162"/>
      <c r="E16" s="1162"/>
      <c r="F16" s="1162"/>
      <c r="G16" s="1162"/>
      <c r="H16" s="1162"/>
      <c r="I16" s="1162"/>
      <c r="J16" s="1162"/>
      <c r="K16" s="1162"/>
      <c r="L16" s="1163"/>
    </row>
    <row r="17" spans="1:14" ht="14.1" customHeight="1" x14ac:dyDescent="0.2">
      <c r="A17" s="610">
        <v>10</v>
      </c>
      <c r="B17" s="148" t="s">
        <v>809</v>
      </c>
      <c r="C17" s="1161"/>
      <c r="D17" s="1162"/>
      <c r="E17" s="1162"/>
      <c r="F17" s="1162"/>
      <c r="G17" s="1162"/>
      <c r="H17" s="1162"/>
      <c r="I17" s="1162"/>
      <c r="J17" s="1162"/>
      <c r="K17" s="1162"/>
      <c r="L17" s="1163"/>
    </row>
    <row r="18" spans="1:14" ht="14.1" customHeight="1" x14ac:dyDescent="0.2">
      <c r="A18" s="610">
        <v>11</v>
      </c>
      <c r="B18" s="148" t="s">
        <v>810</v>
      </c>
      <c r="C18" s="1161"/>
      <c r="D18" s="1162"/>
      <c r="E18" s="1162"/>
      <c r="F18" s="1162"/>
      <c r="G18" s="1162"/>
      <c r="H18" s="1162"/>
      <c r="I18" s="1162"/>
      <c r="J18" s="1162"/>
      <c r="K18" s="1162"/>
      <c r="L18" s="1163"/>
    </row>
    <row r="19" spans="1:14" ht="14.1" customHeight="1" x14ac:dyDescent="0.2">
      <c r="A19" s="610">
        <v>12</v>
      </c>
      <c r="B19" s="148" t="s">
        <v>811</v>
      </c>
      <c r="C19" s="1161"/>
      <c r="D19" s="1162"/>
      <c r="E19" s="1162"/>
      <c r="F19" s="1162"/>
      <c r="G19" s="1162"/>
      <c r="H19" s="1162"/>
      <c r="I19" s="1162"/>
      <c r="J19" s="1162"/>
      <c r="K19" s="1162"/>
      <c r="L19" s="1163"/>
    </row>
    <row r="20" spans="1:14" ht="14.1" customHeight="1" x14ac:dyDescent="0.2">
      <c r="A20" s="610">
        <v>13</v>
      </c>
      <c r="B20" s="148" t="s">
        <v>812</v>
      </c>
      <c r="C20" s="1161"/>
      <c r="D20" s="1162"/>
      <c r="E20" s="1162"/>
      <c r="F20" s="1162"/>
      <c r="G20" s="1162"/>
      <c r="H20" s="1162"/>
      <c r="I20" s="1162"/>
      <c r="J20" s="1162"/>
      <c r="K20" s="1162"/>
      <c r="L20" s="1163"/>
    </row>
    <row r="21" spans="1:14" ht="14.1" customHeight="1" x14ac:dyDescent="0.2">
      <c r="A21" s="610">
        <v>14</v>
      </c>
      <c r="B21" s="148" t="s">
        <v>813</v>
      </c>
      <c r="C21" s="1161"/>
      <c r="D21" s="1162"/>
      <c r="E21" s="1162"/>
      <c r="F21" s="1162"/>
      <c r="G21" s="1162"/>
      <c r="H21" s="1162"/>
      <c r="I21" s="1162"/>
      <c r="J21" s="1162"/>
      <c r="K21" s="1162"/>
      <c r="L21" s="1163"/>
    </row>
    <row r="22" spans="1:14" ht="14.1" customHeight="1" x14ac:dyDescent="0.2">
      <c r="A22" s="610">
        <v>15</v>
      </c>
      <c r="B22" s="148" t="s">
        <v>814</v>
      </c>
      <c r="C22" s="1161"/>
      <c r="D22" s="1162"/>
      <c r="E22" s="1162"/>
      <c r="F22" s="1162"/>
      <c r="G22" s="1162"/>
      <c r="H22" s="1162"/>
      <c r="I22" s="1162"/>
      <c r="J22" s="1162"/>
      <c r="K22" s="1162"/>
      <c r="L22" s="1163"/>
    </row>
    <row r="23" spans="1:14" ht="14.1" customHeight="1" x14ac:dyDescent="0.2">
      <c r="A23" s="610">
        <v>16</v>
      </c>
      <c r="B23" s="148" t="s">
        <v>815</v>
      </c>
      <c r="C23" s="1161"/>
      <c r="D23" s="1162"/>
      <c r="E23" s="1162"/>
      <c r="F23" s="1162"/>
      <c r="G23" s="1162"/>
      <c r="H23" s="1162"/>
      <c r="I23" s="1162"/>
      <c r="J23" s="1162"/>
      <c r="K23" s="1162"/>
      <c r="L23" s="1163"/>
    </row>
    <row r="24" spans="1:14" ht="14.1" customHeight="1" x14ac:dyDescent="0.2">
      <c r="A24" s="610">
        <v>17</v>
      </c>
      <c r="B24" s="148" t="s">
        <v>816</v>
      </c>
      <c r="C24" s="1161"/>
      <c r="D24" s="1162"/>
      <c r="E24" s="1162"/>
      <c r="F24" s="1162"/>
      <c r="G24" s="1162"/>
      <c r="H24" s="1162"/>
      <c r="I24" s="1162"/>
      <c r="J24" s="1162"/>
      <c r="K24" s="1162"/>
      <c r="L24" s="1163"/>
    </row>
    <row r="25" spans="1:14" ht="14.1" customHeight="1" x14ac:dyDescent="0.2">
      <c r="A25" s="610">
        <v>18</v>
      </c>
      <c r="B25" s="148" t="s">
        <v>817</v>
      </c>
      <c r="C25" s="1161"/>
      <c r="D25" s="1162"/>
      <c r="E25" s="1162"/>
      <c r="F25" s="1162"/>
      <c r="G25" s="1162"/>
      <c r="H25" s="1162"/>
      <c r="I25" s="1162"/>
      <c r="J25" s="1162"/>
      <c r="K25" s="1162"/>
      <c r="L25" s="1163"/>
    </row>
    <row r="26" spans="1:14" ht="14.1" customHeight="1" x14ac:dyDescent="0.2">
      <c r="A26" s="610">
        <v>19</v>
      </c>
      <c r="B26" s="148" t="s">
        <v>799</v>
      </c>
      <c r="C26" s="1161"/>
      <c r="D26" s="1162"/>
      <c r="E26" s="1162"/>
      <c r="F26" s="1162"/>
      <c r="G26" s="1162"/>
      <c r="H26" s="1162"/>
      <c r="I26" s="1162"/>
      <c r="J26" s="1162"/>
      <c r="K26" s="1162"/>
      <c r="L26" s="1163"/>
    </row>
    <row r="27" spans="1:14" ht="14.1" customHeight="1" x14ac:dyDescent="0.2">
      <c r="A27" s="610">
        <v>20</v>
      </c>
      <c r="B27" s="148" t="s">
        <v>818</v>
      </c>
      <c r="C27" s="1161"/>
      <c r="D27" s="1162"/>
      <c r="E27" s="1162"/>
      <c r="F27" s="1162"/>
      <c r="G27" s="1162"/>
      <c r="H27" s="1162"/>
      <c r="I27" s="1162"/>
      <c r="J27" s="1162"/>
      <c r="K27" s="1162"/>
      <c r="L27" s="1163"/>
      <c r="N27" s="114" t="s">
        <v>8</v>
      </c>
    </row>
    <row r="28" spans="1:14" ht="14.1" customHeight="1" x14ac:dyDescent="0.2">
      <c r="A28" s="570">
        <v>21</v>
      </c>
      <c r="B28" s="148" t="s">
        <v>819</v>
      </c>
      <c r="C28" s="1161"/>
      <c r="D28" s="1162"/>
      <c r="E28" s="1162"/>
      <c r="F28" s="1162"/>
      <c r="G28" s="1162"/>
      <c r="H28" s="1162"/>
      <c r="I28" s="1162"/>
      <c r="J28" s="1162"/>
      <c r="K28" s="1162"/>
      <c r="L28" s="1163"/>
    </row>
    <row r="29" spans="1:14" ht="14.1" customHeight="1" x14ac:dyDescent="0.2">
      <c r="A29" s="570">
        <v>22</v>
      </c>
      <c r="B29" s="148" t="s">
        <v>820</v>
      </c>
      <c r="C29" s="1161"/>
      <c r="D29" s="1162"/>
      <c r="E29" s="1162"/>
      <c r="F29" s="1162"/>
      <c r="G29" s="1162"/>
      <c r="H29" s="1162"/>
      <c r="I29" s="1162"/>
      <c r="J29" s="1162"/>
      <c r="K29" s="1162"/>
      <c r="L29" s="1163"/>
    </row>
    <row r="30" spans="1:14" ht="14.1" customHeight="1" x14ac:dyDescent="0.2">
      <c r="A30" s="801" t="s">
        <v>821</v>
      </c>
      <c r="B30" s="801"/>
      <c r="C30" s="1164"/>
      <c r="D30" s="1165"/>
      <c r="E30" s="1165"/>
      <c r="F30" s="1165"/>
      <c r="G30" s="1165"/>
      <c r="H30" s="1165"/>
      <c r="I30" s="1165"/>
      <c r="J30" s="1165"/>
      <c r="K30" s="1165"/>
      <c r="L30" s="1166"/>
    </row>
    <row r="32" spans="1:14" ht="12.75" customHeight="1" x14ac:dyDescent="0.2">
      <c r="A32" s="153"/>
      <c r="B32" s="153"/>
      <c r="C32" s="153"/>
      <c r="D32" s="153"/>
      <c r="E32" s="153"/>
      <c r="F32" s="153"/>
      <c r="J32" s="169"/>
      <c r="K32" s="169"/>
      <c r="L32" s="169"/>
    </row>
    <row r="33" spans="1:12" ht="12.75" customHeight="1" x14ac:dyDescent="0.2">
      <c r="A33" s="153"/>
      <c r="B33" s="153"/>
      <c r="C33" s="153"/>
      <c r="D33" s="153"/>
      <c r="E33" s="153"/>
      <c r="F33" s="153"/>
      <c r="I33" s="789" t="s">
        <v>10</v>
      </c>
      <c r="J33" s="789"/>
      <c r="K33" s="789"/>
      <c r="L33" s="789"/>
    </row>
    <row r="34" spans="1:12" x14ac:dyDescent="0.2">
      <c r="A34" s="153" t="s">
        <v>9</v>
      </c>
      <c r="F34" s="153"/>
      <c r="I34" s="789" t="s">
        <v>797</v>
      </c>
      <c r="J34" s="789"/>
      <c r="K34" s="789"/>
      <c r="L34" s="789"/>
    </row>
    <row r="35" spans="1:12" x14ac:dyDescent="0.2">
      <c r="I35" s="789" t="s">
        <v>798</v>
      </c>
      <c r="J35" s="789"/>
      <c r="K35" s="789"/>
      <c r="L35" s="789"/>
    </row>
    <row r="36" spans="1:12" x14ac:dyDescent="0.2">
      <c r="I36" s="830" t="s">
        <v>77</v>
      </c>
      <c r="J36" s="830"/>
      <c r="K36" s="830"/>
      <c r="L36" s="830"/>
    </row>
  </sheetData>
  <mergeCells count="15">
    <mergeCell ref="A4:D4"/>
    <mergeCell ref="A1:K1"/>
    <mergeCell ref="C5:E5"/>
    <mergeCell ref="F5:I5"/>
    <mergeCell ref="J5:L5"/>
    <mergeCell ref="A5:A6"/>
    <mergeCell ref="B5:B6"/>
    <mergeCell ref="A2:K2"/>
    <mergeCell ref="A3:K3"/>
    <mergeCell ref="I33:L33"/>
    <mergeCell ref="I34:L34"/>
    <mergeCell ref="I35:L35"/>
    <mergeCell ref="I36:L36"/>
    <mergeCell ref="A30:B30"/>
    <mergeCell ref="C8:L30"/>
  </mergeCell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3"/>
  <sheetViews>
    <sheetView view="pageBreakPreview" topLeftCell="A10" zoomScale="80" zoomScaleSheetLayoutView="80" workbookViewId="0">
      <selection activeCell="F32" sqref="F32"/>
    </sheetView>
  </sheetViews>
  <sheetFormatPr defaultRowHeight="12.75" x14ac:dyDescent="0.2"/>
  <cols>
    <col min="1" max="1" width="4.7109375" customWidth="1"/>
    <col min="2" max="2" width="10.85546875" customWidth="1"/>
    <col min="3" max="3" width="13" customWidth="1"/>
    <col min="4" max="4" width="14.42578125" customWidth="1"/>
    <col min="5" max="5" width="11.5703125" customWidth="1"/>
    <col min="6" max="6" width="13.42578125" customWidth="1"/>
    <col min="7" max="7" width="15.5703125" customWidth="1"/>
    <col min="8" max="8" width="13.42578125" customWidth="1"/>
    <col min="9" max="9" width="16.5703125" customWidth="1"/>
    <col min="10" max="10" width="14.5703125" customWidth="1"/>
    <col min="11" max="11" width="12.28515625" customWidth="1"/>
  </cols>
  <sheetData>
    <row r="1" spans="1:11" ht="18" x14ac:dyDescent="0.35">
      <c r="A1" s="886" t="s">
        <v>0</v>
      </c>
      <c r="B1" s="886"/>
      <c r="C1" s="886"/>
      <c r="D1" s="886"/>
      <c r="E1" s="886"/>
      <c r="F1" s="886"/>
      <c r="G1" s="886"/>
      <c r="H1" s="886"/>
      <c r="I1" s="82"/>
      <c r="J1" s="82"/>
      <c r="K1" s="68" t="s">
        <v>515</v>
      </c>
    </row>
    <row r="2" spans="1:11" ht="21" x14ac:dyDescent="0.35">
      <c r="A2" s="887" t="s">
        <v>631</v>
      </c>
      <c r="B2" s="887"/>
      <c r="C2" s="887"/>
      <c r="D2" s="887"/>
      <c r="E2" s="887"/>
      <c r="F2" s="887"/>
      <c r="G2" s="887"/>
      <c r="H2" s="887"/>
      <c r="I2" s="887"/>
      <c r="J2" s="887"/>
      <c r="K2" s="887"/>
    </row>
    <row r="3" spans="1:11" ht="18" x14ac:dyDescent="0.35">
      <c r="A3" s="886" t="s">
        <v>514</v>
      </c>
      <c r="B3" s="886"/>
      <c r="C3" s="886"/>
      <c r="D3" s="886"/>
      <c r="E3" s="886"/>
      <c r="F3" s="886"/>
      <c r="G3" s="886"/>
      <c r="H3" s="886"/>
      <c r="I3" s="886"/>
      <c r="J3" s="886"/>
      <c r="K3" s="886"/>
    </row>
    <row r="4" spans="1:11" ht="15" x14ac:dyDescent="0.3">
      <c r="A4" s="890" t="s">
        <v>828</v>
      </c>
      <c r="B4" s="890"/>
      <c r="C4" s="890"/>
      <c r="D4" s="890"/>
      <c r="E4" s="43"/>
      <c r="F4" s="43"/>
      <c r="G4" s="43" t="s">
        <v>899</v>
      </c>
      <c r="H4" s="43"/>
      <c r="I4" s="43"/>
      <c r="J4" s="43"/>
    </row>
    <row r="5" spans="1:11" ht="18" customHeight="1" x14ac:dyDescent="0.2">
      <c r="A5" s="1167" t="s">
        <v>68</v>
      </c>
      <c r="B5" s="1167" t="s">
        <v>31</v>
      </c>
      <c r="C5" s="1079" t="s">
        <v>474</v>
      </c>
      <c r="D5" s="1169"/>
      <c r="E5" s="1080"/>
      <c r="F5" s="1079" t="s">
        <v>477</v>
      </c>
      <c r="G5" s="1169"/>
      <c r="H5" s="1080"/>
      <c r="I5" s="1167" t="s">
        <v>693</v>
      </c>
      <c r="J5" s="1167" t="s">
        <v>692</v>
      </c>
      <c r="K5" s="1167" t="s">
        <v>72</v>
      </c>
    </row>
    <row r="6" spans="1:11" ht="29.25" customHeight="1" x14ac:dyDescent="0.2">
      <c r="A6" s="1168"/>
      <c r="B6" s="1168"/>
      <c r="C6" s="608" t="s">
        <v>473</v>
      </c>
      <c r="D6" s="608" t="s">
        <v>475</v>
      </c>
      <c r="E6" s="608" t="s">
        <v>476</v>
      </c>
      <c r="F6" s="608" t="s">
        <v>473</v>
      </c>
      <c r="G6" s="608" t="s">
        <v>475</v>
      </c>
      <c r="H6" s="608" t="s">
        <v>476</v>
      </c>
      <c r="I6" s="1168"/>
      <c r="J6" s="1168"/>
      <c r="K6" s="1168"/>
    </row>
    <row r="7" spans="1:11" ht="14.1" customHeight="1" x14ac:dyDescent="0.2">
      <c r="A7" s="690">
        <v>1</v>
      </c>
      <c r="B7" s="690">
        <v>2</v>
      </c>
      <c r="C7" s="690">
        <v>3</v>
      </c>
      <c r="D7" s="690">
        <v>4</v>
      </c>
      <c r="E7" s="690">
        <v>5</v>
      </c>
      <c r="F7" s="690">
        <v>6</v>
      </c>
      <c r="G7" s="690">
        <v>7</v>
      </c>
      <c r="H7" s="690">
        <v>8</v>
      </c>
      <c r="I7" s="690">
        <v>9</v>
      </c>
      <c r="J7" s="690">
        <v>10</v>
      </c>
      <c r="K7" s="690">
        <v>11</v>
      </c>
    </row>
    <row r="8" spans="1:11" ht="14.1" customHeight="1" x14ac:dyDescent="0.2">
      <c r="A8" s="610">
        <v>1</v>
      </c>
      <c r="B8" s="148" t="s">
        <v>800</v>
      </c>
      <c r="C8" s="1170" t="s">
        <v>839</v>
      </c>
      <c r="D8" s="1171"/>
      <c r="E8" s="1171"/>
      <c r="F8" s="1171"/>
      <c r="G8" s="1171"/>
      <c r="H8" s="1171"/>
      <c r="I8" s="1171"/>
      <c r="J8" s="1171"/>
      <c r="K8" s="1172"/>
    </row>
    <row r="9" spans="1:11" ht="14.1" customHeight="1" x14ac:dyDescent="0.2">
      <c r="A9" s="610">
        <v>2</v>
      </c>
      <c r="B9" s="148" t="s">
        <v>801</v>
      </c>
      <c r="C9" s="1173"/>
      <c r="D9" s="1174"/>
      <c r="E9" s="1174"/>
      <c r="F9" s="1174"/>
      <c r="G9" s="1174"/>
      <c r="H9" s="1174"/>
      <c r="I9" s="1174"/>
      <c r="J9" s="1174"/>
      <c r="K9" s="1175"/>
    </row>
    <row r="10" spans="1:11" ht="14.1" customHeight="1" x14ac:dyDescent="0.2">
      <c r="A10" s="610">
        <v>3</v>
      </c>
      <c r="B10" s="148" t="s">
        <v>802</v>
      </c>
      <c r="C10" s="1173"/>
      <c r="D10" s="1174"/>
      <c r="E10" s="1174"/>
      <c r="F10" s="1174"/>
      <c r="G10" s="1174"/>
      <c r="H10" s="1174"/>
      <c r="I10" s="1174"/>
      <c r="J10" s="1174"/>
      <c r="K10" s="1175"/>
    </row>
    <row r="11" spans="1:11" ht="14.1" customHeight="1" x14ac:dyDescent="0.2">
      <c r="A11" s="610">
        <v>4</v>
      </c>
      <c r="B11" s="148" t="s">
        <v>803</v>
      </c>
      <c r="C11" s="1173"/>
      <c r="D11" s="1174"/>
      <c r="E11" s="1174"/>
      <c r="F11" s="1174"/>
      <c r="G11" s="1174"/>
      <c r="H11" s="1174"/>
      <c r="I11" s="1174"/>
      <c r="J11" s="1174"/>
      <c r="K11" s="1175"/>
    </row>
    <row r="12" spans="1:11" ht="14.1" customHeight="1" x14ac:dyDescent="0.2">
      <c r="A12" s="610">
        <v>5</v>
      </c>
      <c r="B12" s="148" t="s">
        <v>804</v>
      </c>
      <c r="C12" s="1173"/>
      <c r="D12" s="1174"/>
      <c r="E12" s="1174"/>
      <c r="F12" s="1174"/>
      <c r="G12" s="1174"/>
      <c r="H12" s="1174"/>
      <c r="I12" s="1174"/>
      <c r="J12" s="1174"/>
      <c r="K12" s="1175"/>
    </row>
    <row r="13" spans="1:11" ht="14.1" customHeight="1" x14ac:dyDescent="0.2">
      <c r="A13" s="610">
        <v>6</v>
      </c>
      <c r="B13" s="148" t="s">
        <v>805</v>
      </c>
      <c r="C13" s="1173"/>
      <c r="D13" s="1174"/>
      <c r="E13" s="1174"/>
      <c r="F13" s="1174"/>
      <c r="G13" s="1174"/>
      <c r="H13" s="1174"/>
      <c r="I13" s="1174"/>
      <c r="J13" s="1174"/>
      <c r="K13" s="1175"/>
    </row>
    <row r="14" spans="1:11" ht="14.1" customHeight="1" x14ac:dyDescent="0.2">
      <c r="A14" s="610">
        <v>7</v>
      </c>
      <c r="B14" s="148" t="s">
        <v>806</v>
      </c>
      <c r="C14" s="1173"/>
      <c r="D14" s="1174"/>
      <c r="E14" s="1174"/>
      <c r="F14" s="1174"/>
      <c r="G14" s="1174"/>
      <c r="H14" s="1174"/>
      <c r="I14" s="1174"/>
      <c r="J14" s="1174"/>
      <c r="K14" s="1175"/>
    </row>
    <row r="15" spans="1:11" ht="14.1" customHeight="1" x14ac:dyDescent="0.2">
      <c r="A15" s="610">
        <v>8</v>
      </c>
      <c r="B15" s="148" t="s">
        <v>807</v>
      </c>
      <c r="C15" s="1173"/>
      <c r="D15" s="1174"/>
      <c r="E15" s="1174"/>
      <c r="F15" s="1174"/>
      <c r="G15" s="1174"/>
      <c r="H15" s="1174"/>
      <c r="I15" s="1174"/>
      <c r="J15" s="1174"/>
      <c r="K15" s="1175"/>
    </row>
    <row r="16" spans="1:11" ht="14.1" customHeight="1" x14ac:dyDescent="0.2">
      <c r="A16" s="610">
        <v>9</v>
      </c>
      <c r="B16" s="148" t="s">
        <v>808</v>
      </c>
      <c r="C16" s="1173"/>
      <c r="D16" s="1174"/>
      <c r="E16" s="1174"/>
      <c r="F16" s="1174"/>
      <c r="G16" s="1174"/>
      <c r="H16" s="1174"/>
      <c r="I16" s="1174"/>
      <c r="J16" s="1174"/>
      <c r="K16" s="1175"/>
    </row>
    <row r="17" spans="1:13" ht="14.1" customHeight="1" x14ac:dyDescent="0.2">
      <c r="A17" s="610">
        <v>10</v>
      </c>
      <c r="B17" s="148" t="s">
        <v>809</v>
      </c>
      <c r="C17" s="1173"/>
      <c r="D17" s="1174"/>
      <c r="E17" s="1174"/>
      <c r="F17" s="1174"/>
      <c r="G17" s="1174"/>
      <c r="H17" s="1174"/>
      <c r="I17" s="1174"/>
      <c r="J17" s="1174"/>
      <c r="K17" s="1175"/>
    </row>
    <row r="18" spans="1:13" ht="14.1" customHeight="1" x14ac:dyDescent="0.2">
      <c r="A18" s="610">
        <v>11</v>
      </c>
      <c r="B18" s="148" t="s">
        <v>810</v>
      </c>
      <c r="C18" s="1173"/>
      <c r="D18" s="1174"/>
      <c r="E18" s="1174"/>
      <c r="F18" s="1174"/>
      <c r="G18" s="1174"/>
      <c r="H18" s="1174"/>
      <c r="I18" s="1174"/>
      <c r="J18" s="1174"/>
      <c r="K18" s="1175"/>
    </row>
    <row r="19" spans="1:13" ht="14.1" customHeight="1" x14ac:dyDescent="0.2">
      <c r="A19" s="610">
        <v>12</v>
      </c>
      <c r="B19" s="148" t="s">
        <v>811</v>
      </c>
      <c r="C19" s="1173"/>
      <c r="D19" s="1174"/>
      <c r="E19" s="1174"/>
      <c r="F19" s="1174"/>
      <c r="G19" s="1174"/>
      <c r="H19" s="1174"/>
      <c r="I19" s="1174"/>
      <c r="J19" s="1174"/>
      <c r="K19" s="1175"/>
    </row>
    <row r="20" spans="1:13" ht="14.1" customHeight="1" x14ac:dyDescent="0.2">
      <c r="A20" s="610">
        <v>13</v>
      </c>
      <c r="B20" s="148" t="s">
        <v>812</v>
      </c>
      <c r="C20" s="1173"/>
      <c r="D20" s="1174"/>
      <c r="E20" s="1174"/>
      <c r="F20" s="1174"/>
      <c r="G20" s="1174"/>
      <c r="H20" s="1174"/>
      <c r="I20" s="1174"/>
      <c r="J20" s="1174"/>
      <c r="K20" s="1175"/>
    </row>
    <row r="21" spans="1:13" ht="14.1" customHeight="1" x14ac:dyDescent="0.2">
      <c r="A21" s="610">
        <v>14</v>
      </c>
      <c r="B21" s="148" t="s">
        <v>813</v>
      </c>
      <c r="C21" s="1173"/>
      <c r="D21" s="1174"/>
      <c r="E21" s="1174"/>
      <c r="F21" s="1174"/>
      <c r="G21" s="1174"/>
      <c r="H21" s="1174"/>
      <c r="I21" s="1174"/>
      <c r="J21" s="1174"/>
      <c r="K21" s="1175"/>
    </row>
    <row r="22" spans="1:13" ht="14.1" customHeight="1" x14ac:dyDescent="0.2">
      <c r="A22" s="610">
        <v>15</v>
      </c>
      <c r="B22" s="148" t="s">
        <v>814</v>
      </c>
      <c r="C22" s="1173"/>
      <c r="D22" s="1174"/>
      <c r="E22" s="1174"/>
      <c r="F22" s="1174"/>
      <c r="G22" s="1174"/>
      <c r="H22" s="1174"/>
      <c r="I22" s="1174"/>
      <c r="J22" s="1174"/>
      <c r="K22" s="1175"/>
    </row>
    <row r="23" spans="1:13" ht="14.1" customHeight="1" x14ac:dyDescent="0.2">
      <c r="A23" s="610">
        <v>16</v>
      </c>
      <c r="B23" s="148" t="s">
        <v>815</v>
      </c>
      <c r="C23" s="1173"/>
      <c r="D23" s="1174"/>
      <c r="E23" s="1174"/>
      <c r="F23" s="1174"/>
      <c r="G23" s="1174"/>
      <c r="H23" s="1174"/>
      <c r="I23" s="1174"/>
      <c r="J23" s="1174"/>
      <c r="K23" s="1175"/>
    </row>
    <row r="24" spans="1:13" ht="14.1" customHeight="1" x14ac:dyDescent="0.2">
      <c r="A24" s="610">
        <v>17</v>
      </c>
      <c r="B24" s="148" t="s">
        <v>816</v>
      </c>
      <c r="C24" s="1173"/>
      <c r="D24" s="1174"/>
      <c r="E24" s="1174"/>
      <c r="F24" s="1174"/>
      <c r="G24" s="1174"/>
      <c r="H24" s="1174"/>
      <c r="I24" s="1174"/>
      <c r="J24" s="1174"/>
      <c r="K24" s="1175"/>
    </row>
    <row r="25" spans="1:13" ht="14.1" customHeight="1" x14ac:dyDescent="0.2">
      <c r="A25" s="610">
        <v>18</v>
      </c>
      <c r="B25" s="148" t="s">
        <v>817</v>
      </c>
      <c r="C25" s="1173"/>
      <c r="D25" s="1174"/>
      <c r="E25" s="1174"/>
      <c r="F25" s="1174"/>
      <c r="G25" s="1174"/>
      <c r="H25" s="1174"/>
      <c r="I25" s="1174"/>
      <c r="J25" s="1174"/>
      <c r="K25" s="1175"/>
      <c r="M25" t="s">
        <v>8</v>
      </c>
    </row>
    <row r="26" spans="1:13" ht="14.1" customHeight="1" x14ac:dyDescent="0.2">
      <c r="A26" s="610">
        <v>19</v>
      </c>
      <c r="B26" s="148" t="s">
        <v>799</v>
      </c>
      <c r="C26" s="1173"/>
      <c r="D26" s="1174"/>
      <c r="E26" s="1174"/>
      <c r="F26" s="1174"/>
      <c r="G26" s="1174"/>
      <c r="H26" s="1174"/>
      <c r="I26" s="1174"/>
      <c r="J26" s="1174"/>
      <c r="K26" s="1175"/>
    </row>
    <row r="27" spans="1:13" ht="14.1" customHeight="1" x14ac:dyDescent="0.2">
      <c r="A27" s="610">
        <v>20</v>
      </c>
      <c r="B27" s="148" t="s">
        <v>818</v>
      </c>
      <c r="C27" s="1173"/>
      <c r="D27" s="1174"/>
      <c r="E27" s="1174"/>
      <c r="F27" s="1174"/>
      <c r="G27" s="1174"/>
      <c r="H27" s="1174"/>
      <c r="I27" s="1174"/>
      <c r="J27" s="1174"/>
      <c r="K27" s="1175"/>
    </row>
    <row r="28" spans="1:13" ht="14.1" customHeight="1" x14ac:dyDescent="0.2">
      <c r="A28" s="570">
        <v>21</v>
      </c>
      <c r="B28" s="148" t="s">
        <v>819</v>
      </c>
      <c r="C28" s="1173"/>
      <c r="D28" s="1174"/>
      <c r="E28" s="1174"/>
      <c r="F28" s="1174"/>
      <c r="G28" s="1174"/>
      <c r="H28" s="1174"/>
      <c r="I28" s="1174"/>
      <c r="J28" s="1174"/>
      <c r="K28" s="1175"/>
    </row>
    <row r="29" spans="1:13" ht="14.1" customHeight="1" x14ac:dyDescent="0.2">
      <c r="A29" s="570">
        <v>22</v>
      </c>
      <c r="B29" s="148" t="s">
        <v>820</v>
      </c>
      <c r="C29" s="1173"/>
      <c r="D29" s="1174"/>
      <c r="E29" s="1174"/>
      <c r="F29" s="1174"/>
      <c r="G29" s="1174"/>
      <c r="H29" s="1174"/>
      <c r="I29" s="1174"/>
      <c r="J29" s="1174"/>
      <c r="K29" s="1175"/>
    </row>
    <row r="30" spans="1:13" ht="14.1" customHeight="1" x14ac:dyDescent="0.2">
      <c r="A30" s="801" t="s">
        <v>821</v>
      </c>
      <c r="B30" s="801"/>
      <c r="C30" s="1176"/>
      <c r="D30" s="1177"/>
      <c r="E30" s="1177"/>
      <c r="F30" s="1177"/>
      <c r="G30" s="1177"/>
      <c r="H30" s="1177"/>
      <c r="I30" s="1177"/>
      <c r="J30" s="1177"/>
      <c r="K30" s="1178"/>
    </row>
    <row r="32" spans="1:13" ht="12.75" customHeight="1" x14ac:dyDescent="0.2">
      <c r="A32" s="46"/>
      <c r="B32" s="46"/>
      <c r="C32" s="46"/>
      <c r="D32" s="46"/>
      <c r="E32" s="46"/>
      <c r="F32" s="46"/>
      <c r="G32" s="102"/>
      <c r="H32" s="102"/>
      <c r="I32" s="102"/>
      <c r="J32" s="102"/>
      <c r="K32" s="102"/>
    </row>
    <row r="33" spans="1:11" ht="12.75" customHeight="1" x14ac:dyDescent="0.2">
      <c r="A33" s="46" t="s">
        <v>9</v>
      </c>
      <c r="B33" s="46"/>
      <c r="C33" s="46"/>
      <c r="D33" s="46"/>
      <c r="E33" s="46"/>
      <c r="F33" s="46"/>
      <c r="G33" s="891" t="s">
        <v>10</v>
      </c>
      <c r="H33" s="891"/>
      <c r="I33" s="891"/>
      <c r="J33" s="891"/>
      <c r="K33" s="102"/>
    </row>
    <row r="34" spans="1:11" ht="12.75" customHeight="1" x14ac:dyDescent="0.2">
      <c r="A34" s="46"/>
      <c r="B34" s="46"/>
      <c r="C34" s="46"/>
      <c r="D34" s="46"/>
      <c r="E34" s="46"/>
      <c r="F34" s="46"/>
      <c r="G34" s="891" t="s">
        <v>797</v>
      </c>
      <c r="H34" s="891"/>
      <c r="I34" s="891"/>
      <c r="J34" s="891"/>
      <c r="K34" s="102"/>
    </row>
    <row r="35" spans="1:11" ht="12.75" customHeight="1" x14ac:dyDescent="0.2">
      <c r="F35" s="46"/>
      <c r="G35" s="891" t="s">
        <v>798</v>
      </c>
      <c r="H35" s="891"/>
      <c r="I35" s="891"/>
      <c r="J35" s="891"/>
      <c r="K35" s="102"/>
    </row>
    <row r="36" spans="1:11" x14ac:dyDescent="0.2">
      <c r="G36" s="892" t="s">
        <v>77</v>
      </c>
      <c r="H36" s="892"/>
      <c r="I36" s="892"/>
      <c r="J36" s="892"/>
      <c r="K36" s="102"/>
    </row>
    <row r="37" spans="1:11" x14ac:dyDescent="0.2">
      <c r="G37" s="102"/>
      <c r="H37" s="102"/>
      <c r="I37" s="102"/>
      <c r="J37" s="102"/>
      <c r="K37" s="102"/>
    </row>
    <row r="38" spans="1:11" x14ac:dyDescent="0.2">
      <c r="G38" s="102"/>
      <c r="H38" s="102"/>
      <c r="I38" s="102"/>
      <c r="J38" s="102"/>
      <c r="K38" s="102"/>
    </row>
    <row r="39" spans="1:11" x14ac:dyDescent="0.2">
      <c r="G39" s="102"/>
      <c r="H39" s="102"/>
      <c r="I39" s="102"/>
      <c r="J39" s="102"/>
      <c r="K39" s="102"/>
    </row>
    <row r="40" spans="1:11" x14ac:dyDescent="0.2">
      <c r="G40" s="102"/>
      <c r="H40" s="102"/>
      <c r="I40" s="102"/>
      <c r="J40" s="102"/>
      <c r="K40" s="102"/>
    </row>
    <row r="41" spans="1:11" x14ac:dyDescent="0.2">
      <c r="G41" s="102"/>
      <c r="H41" s="102"/>
      <c r="I41" s="102"/>
      <c r="J41" s="102"/>
      <c r="K41" s="102"/>
    </row>
    <row r="42" spans="1:11" x14ac:dyDescent="0.2">
      <c r="G42" s="102"/>
      <c r="H42" s="102"/>
      <c r="I42" s="102"/>
      <c r="J42" s="102"/>
      <c r="K42" s="102"/>
    </row>
    <row r="43" spans="1:11" x14ac:dyDescent="0.2">
      <c r="G43" s="102"/>
      <c r="H43" s="102"/>
      <c r="I43" s="102"/>
      <c r="J43" s="102"/>
      <c r="K43" s="102"/>
    </row>
  </sheetData>
  <mergeCells count="17">
    <mergeCell ref="A1:H1"/>
    <mergeCell ref="A30:B30"/>
    <mergeCell ref="A2:K2"/>
    <mergeCell ref="A3:K3"/>
    <mergeCell ref="A5:A6"/>
    <mergeCell ref="B5:B6"/>
    <mergeCell ref="C5:E5"/>
    <mergeCell ref="F5:H5"/>
    <mergeCell ref="K5:K6"/>
    <mergeCell ref="I5:I6"/>
    <mergeCell ref="J5:J6"/>
    <mergeCell ref="C8:K30"/>
    <mergeCell ref="A4:D4"/>
    <mergeCell ref="G34:J34"/>
    <mergeCell ref="G35:J35"/>
    <mergeCell ref="G36:J36"/>
    <mergeCell ref="G33:J33"/>
  </mergeCell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topLeftCell="A10" zoomScale="96" zoomScaleNormal="85" zoomScaleSheetLayoutView="96" workbookViewId="0">
      <selection activeCell="H34" sqref="H34"/>
    </sheetView>
  </sheetViews>
  <sheetFormatPr defaultColWidth="9.140625" defaultRowHeight="12.75" x14ac:dyDescent="0.2"/>
  <cols>
    <col min="1" max="1" width="4.85546875" style="114" customWidth="1"/>
    <col min="2" max="2" width="11.5703125" style="114" customWidth="1"/>
    <col min="3" max="3" width="10.42578125" style="602" customWidth="1"/>
    <col min="4" max="4" width="11.140625" style="602" customWidth="1"/>
    <col min="5" max="5" width="10.7109375" style="602" customWidth="1"/>
    <col min="6" max="6" width="14" style="602" customWidth="1"/>
    <col min="7" max="7" width="10.140625" style="602" customWidth="1"/>
    <col min="8" max="8" width="15" style="602" customWidth="1"/>
    <col min="9" max="9" width="10.140625" style="602" customWidth="1"/>
    <col min="10" max="10" width="15.140625" style="602" customWidth="1"/>
    <col min="11" max="11" width="10.5703125" style="602" customWidth="1"/>
    <col min="12" max="12" width="15" style="602" customWidth="1"/>
    <col min="13" max="16384" width="9.140625" style="114"/>
  </cols>
  <sheetData>
    <row r="1" spans="1:12" ht="15" x14ac:dyDescent="0.2">
      <c r="A1" s="104"/>
      <c r="B1" s="104"/>
      <c r="C1" s="691"/>
      <c r="D1" s="691"/>
      <c r="E1" s="691"/>
      <c r="F1" s="691"/>
      <c r="G1" s="691"/>
      <c r="H1" s="691"/>
      <c r="K1" s="1031" t="s">
        <v>80</v>
      </c>
      <c r="L1" s="1031"/>
    </row>
    <row r="2" spans="1:12" ht="15.75" x14ac:dyDescent="0.2">
      <c r="A2" s="1182" t="s">
        <v>0</v>
      </c>
      <c r="B2" s="1182"/>
      <c r="C2" s="1182"/>
      <c r="D2" s="1182"/>
      <c r="E2" s="1182"/>
      <c r="F2" s="1182"/>
      <c r="G2" s="1182"/>
      <c r="H2" s="1182"/>
      <c r="I2" s="1182"/>
      <c r="J2" s="1182"/>
      <c r="K2" s="1182"/>
      <c r="L2" s="1182"/>
    </row>
    <row r="3" spans="1:12" ht="18" x14ac:dyDescent="0.2">
      <c r="A3" s="1181" t="s">
        <v>631</v>
      </c>
      <c r="B3" s="1181"/>
      <c r="C3" s="1181"/>
      <c r="D3" s="1181"/>
      <c r="E3" s="1181"/>
      <c r="F3" s="1181"/>
      <c r="G3" s="1181"/>
      <c r="H3" s="1181"/>
      <c r="I3" s="1181"/>
      <c r="J3" s="1181"/>
      <c r="K3" s="1181"/>
      <c r="L3" s="1181"/>
    </row>
    <row r="4" spans="1:12" ht="15.75" x14ac:dyDescent="0.2">
      <c r="A4" s="879" t="s">
        <v>669</v>
      </c>
      <c r="B4" s="879"/>
      <c r="C4" s="879"/>
      <c r="D4" s="879"/>
      <c r="E4" s="879"/>
      <c r="F4" s="879"/>
      <c r="G4" s="879"/>
      <c r="H4" s="879"/>
      <c r="I4" s="879"/>
      <c r="J4" s="879"/>
      <c r="K4" s="879"/>
      <c r="L4" s="879"/>
    </row>
    <row r="5" spans="1:12" ht="16.5" customHeight="1" x14ac:dyDescent="0.2">
      <c r="A5" s="839" t="s">
        <v>829</v>
      </c>
      <c r="B5" s="839"/>
      <c r="C5" s="839"/>
      <c r="D5" s="839"/>
      <c r="E5" s="691"/>
      <c r="F5" s="691"/>
      <c r="G5" s="691"/>
      <c r="H5" s="691"/>
      <c r="I5" s="601"/>
      <c r="J5" s="601"/>
      <c r="K5" s="601" t="s">
        <v>899</v>
      </c>
      <c r="L5" s="691"/>
    </row>
    <row r="6" spans="1:12" ht="27.75" customHeight="1" x14ac:dyDescent="0.2">
      <c r="A6" s="1180" t="s">
        <v>826</v>
      </c>
      <c r="B6" s="1180" t="s">
        <v>211</v>
      </c>
      <c r="C6" s="918" t="s">
        <v>481</v>
      </c>
      <c r="D6" s="918" t="s">
        <v>482</v>
      </c>
      <c r="E6" s="918" t="s">
        <v>483</v>
      </c>
      <c r="F6" s="918"/>
      <c r="G6" s="918" t="s">
        <v>439</v>
      </c>
      <c r="H6" s="918"/>
      <c r="I6" s="918" t="s">
        <v>221</v>
      </c>
      <c r="J6" s="918"/>
      <c r="K6" s="1180" t="s">
        <v>223</v>
      </c>
      <c r="L6" s="1180"/>
    </row>
    <row r="7" spans="1:12" ht="24" x14ac:dyDescent="0.2">
      <c r="A7" s="1055"/>
      <c r="B7" s="1055"/>
      <c r="C7" s="918"/>
      <c r="D7" s="918"/>
      <c r="E7" s="603" t="s">
        <v>210</v>
      </c>
      <c r="F7" s="603" t="s">
        <v>193</v>
      </c>
      <c r="G7" s="603" t="s">
        <v>210</v>
      </c>
      <c r="H7" s="603" t="s">
        <v>193</v>
      </c>
      <c r="I7" s="603" t="s">
        <v>210</v>
      </c>
      <c r="J7" s="603" t="s">
        <v>193</v>
      </c>
      <c r="K7" s="603" t="s">
        <v>210</v>
      </c>
      <c r="L7" s="603" t="s">
        <v>193</v>
      </c>
    </row>
    <row r="8" spans="1:12" s="115" customFormat="1" x14ac:dyDescent="0.2">
      <c r="A8" s="692">
        <v>1</v>
      </c>
      <c r="B8" s="692">
        <v>2</v>
      </c>
      <c r="C8" s="692">
        <v>3</v>
      </c>
      <c r="D8" s="692">
        <v>4</v>
      </c>
      <c r="E8" s="692">
        <v>5</v>
      </c>
      <c r="F8" s="692">
        <v>6</v>
      </c>
      <c r="G8" s="692">
        <v>7</v>
      </c>
      <c r="H8" s="692">
        <v>8</v>
      </c>
      <c r="I8" s="692">
        <v>9</v>
      </c>
      <c r="J8" s="692">
        <v>10</v>
      </c>
      <c r="K8" s="692">
        <v>11</v>
      </c>
      <c r="L8" s="692">
        <v>12</v>
      </c>
    </row>
    <row r="9" spans="1:12" x14ac:dyDescent="0.2">
      <c r="A9" s="280">
        <v>1</v>
      </c>
      <c r="B9" s="417" t="s">
        <v>800</v>
      </c>
      <c r="C9" s="693">
        <v>1498</v>
      </c>
      <c r="D9" s="693">
        <v>53300</v>
      </c>
      <c r="E9" s="694">
        <v>174</v>
      </c>
      <c r="F9" s="694">
        <v>7871</v>
      </c>
      <c r="G9" s="694">
        <v>174</v>
      </c>
      <c r="H9" s="694">
        <v>7871</v>
      </c>
      <c r="I9" s="694">
        <v>174</v>
      </c>
      <c r="J9" s="694">
        <v>7871</v>
      </c>
      <c r="K9" s="694">
        <v>266</v>
      </c>
      <c r="L9" s="694">
        <v>266</v>
      </c>
    </row>
    <row r="10" spans="1:12" x14ac:dyDescent="0.2">
      <c r="A10" s="280">
        <v>2</v>
      </c>
      <c r="B10" s="417" t="s">
        <v>801</v>
      </c>
      <c r="C10" s="693">
        <v>480</v>
      </c>
      <c r="D10" s="693">
        <v>14360</v>
      </c>
      <c r="E10" s="694">
        <v>647</v>
      </c>
      <c r="F10" s="694">
        <v>18313</v>
      </c>
      <c r="G10" s="694">
        <v>0</v>
      </c>
      <c r="H10" s="694">
        <v>0</v>
      </c>
      <c r="I10" s="694">
        <v>334</v>
      </c>
      <c r="J10" s="694">
        <v>11784</v>
      </c>
      <c r="K10" s="694">
        <v>647</v>
      </c>
      <c r="L10" s="694">
        <v>47</v>
      </c>
    </row>
    <row r="11" spans="1:12" x14ac:dyDescent="0.2">
      <c r="A11" s="280">
        <v>3</v>
      </c>
      <c r="B11" s="417" t="s">
        <v>802</v>
      </c>
      <c r="C11" s="693">
        <v>1406</v>
      </c>
      <c r="D11" s="693">
        <v>52326</v>
      </c>
      <c r="E11" s="694">
        <v>996</v>
      </c>
      <c r="F11" s="694">
        <v>39657</v>
      </c>
      <c r="G11" s="694">
        <v>847</v>
      </c>
      <c r="H11" s="694">
        <v>8214</v>
      </c>
      <c r="I11" s="694">
        <v>844</v>
      </c>
      <c r="J11" s="694">
        <v>20611</v>
      </c>
      <c r="K11" s="694">
        <v>0</v>
      </c>
      <c r="L11" s="694">
        <v>0</v>
      </c>
    </row>
    <row r="12" spans="1:12" x14ac:dyDescent="0.2">
      <c r="A12" s="280">
        <v>4</v>
      </c>
      <c r="B12" s="417" t="s">
        <v>803</v>
      </c>
      <c r="C12" s="693">
        <v>1488</v>
      </c>
      <c r="D12" s="693">
        <v>65627</v>
      </c>
      <c r="E12" s="694">
        <v>984</v>
      </c>
      <c r="F12" s="694">
        <v>60206</v>
      </c>
      <c r="G12" s="694">
        <v>0</v>
      </c>
      <c r="H12" s="694">
        <v>0</v>
      </c>
      <c r="I12" s="694">
        <v>0</v>
      </c>
      <c r="J12" s="694">
        <v>0</v>
      </c>
      <c r="K12" s="694">
        <v>153</v>
      </c>
      <c r="L12" s="694">
        <v>153</v>
      </c>
    </row>
    <row r="13" spans="1:12" x14ac:dyDescent="0.2">
      <c r="A13" s="280">
        <v>5</v>
      </c>
      <c r="B13" s="417" t="s">
        <v>804</v>
      </c>
      <c r="C13" s="693">
        <v>1116</v>
      </c>
      <c r="D13" s="693">
        <v>50525</v>
      </c>
      <c r="E13" s="694">
        <v>559</v>
      </c>
      <c r="F13" s="694">
        <v>31440</v>
      </c>
      <c r="G13" s="694">
        <v>41</v>
      </c>
      <c r="H13" s="694">
        <v>239</v>
      </c>
      <c r="I13" s="694">
        <v>41</v>
      </c>
      <c r="J13" s="694">
        <v>5361</v>
      </c>
      <c r="K13" s="694">
        <v>0</v>
      </c>
      <c r="L13" s="694">
        <v>0</v>
      </c>
    </row>
    <row r="14" spans="1:12" x14ac:dyDescent="0.2">
      <c r="A14" s="280">
        <v>6</v>
      </c>
      <c r="B14" s="417" t="s">
        <v>805</v>
      </c>
      <c r="C14" s="693">
        <v>1243</v>
      </c>
      <c r="D14" s="693">
        <v>55753</v>
      </c>
      <c r="E14" s="694">
        <v>589</v>
      </c>
      <c r="F14" s="694">
        <v>8300</v>
      </c>
      <c r="G14" s="694">
        <v>575</v>
      </c>
      <c r="H14" s="694">
        <v>5837</v>
      </c>
      <c r="I14" s="694">
        <v>489</v>
      </c>
      <c r="J14" s="694">
        <v>6783</v>
      </c>
      <c r="K14" s="694">
        <v>0</v>
      </c>
      <c r="L14" s="694">
        <v>0</v>
      </c>
    </row>
    <row r="15" spans="1:12" x14ac:dyDescent="0.2">
      <c r="A15" s="280">
        <v>7</v>
      </c>
      <c r="B15" s="417" t="s">
        <v>806</v>
      </c>
      <c r="C15" s="693">
        <v>829</v>
      </c>
      <c r="D15" s="693">
        <v>47734</v>
      </c>
      <c r="E15" s="694">
        <v>29</v>
      </c>
      <c r="F15" s="694">
        <v>2297</v>
      </c>
      <c r="G15" s="694">
        <v>29</v>
      </c>
      <c r="H15" s="694">
        <v>625</v>
      </c>
      <c r="I15" s="694">
        <v>24</v>
      </c>
      <c r="J15" s="694">
        <v>819</v>
      </c>
      <c r="K15" s="694">
        <v>21</v>
      </c>
      <c r="L15" s="694">
        <v>7</v>
      </c>
    </row>
    <row r="16" spans="1:12" x14ac:dyDescent="0.2">
      <c r="A16" s="280">
        <v>8</v>
      </c>
      <c r="B16" s="417" t="s">
        <v>807</v>
      </c>
      <c r="C16" s="693">
        <v>784</v>
      </c>
      <c r="D16" s="693">
        <v>30663</v>
      </c>
      <c r="E16" s="694">
        <v>1593</v>
      </c>
      <c r="F16" s="694">
        <v>10077</v>
      </c>
      <c r="G16" s="694">
        <v>1493</v>
      </c>
      <c r="H16" s="694">
        <v>10077</v>
      </c>
      <c r="I16" s="694">
        <v>1521</v>
      </c>
      <c r="J16" s="694">
        <v>10077</v>
      </c>
      <c r="K16" s="694">
        <v>0</v>
      </c>
      <c r="L16" s="694">
        <v>0</v>
      </c>
    </row>
    <row r="17" spans="1:12" x14ac:dyDescent="0.2">
      <c r="A17" s="280">
        <v>9</v>
      </c>
      <c r="B17" s="417" t="s">
        <v>808</v>
      </c>
      <c r="C17" s="693">
        <v>1690</v>
      </c>
      <c r="D17" s="693">
        <v>74152</v>
      </c>
      <c r="E17" s="694">
        <v>187</v>
      </c>
      <c r="F17" s="694">
        <v>2056</v>
      </c>
      <c r="G17" s="694">
        <v>187</v>
      </c>
      <c r="H17" s="694">
        <v>2056</v>
      </c>
      <c r="I17" s="694">
        <v>187</v>
      </c>
      <c r="J17" s="694">
        <v>2056</v>
      </c>
      <c r="K17" s="694">
        <v>0</v>
      </c>
      <c r="L17" s="694">
        <v>0</v>
      </c>
    </row>
    <row r="18" spans="1:12" x14ac:dyDescent="0.2">
      <c r="A18" s="280">
        <v>10</v>
      </c>
      <c r="B18" s="417" t="s">
        <v>809</v>
      </c>
      <c r="C18" s="693">
        <v>1472</v>
      </c>
      <c r="D18" s="693">
        <v>67811</v>
      </c>
      <c r="E18" s="694">
        <v>1006</v>
      </c>
      <c r="F18" s="694">
        <v>37064</v>
      </c>
      <c r="G18" s="694">
        <v>199</v>
      </c>
      <c r="H18" s="694">
        <v>1776</v>
      </c>
      <c r="I18" s="694">
        <v>185</v>
      </c>
      <c r="J18" s="694">
        <v>8377</v>
      </c>
      <c r="K18" s="694">
        <v>1405</v>
      </c>
      <c r="L18" s="694">
        <v>614</v>
      </c>
    </row>
    <row r="19" spans="1:12" x14ac:dyDescent="0.2">
      <c r="A19" s="280">
        <v>11</v>
      </c>
      <c r="B19" s="417" t="s">
        <v>810</v>
      </c>
      <c r="C19" s="693">
        <v>489</v>
      </c>
      <c r="D19" s="693">
        <v>20170</v>
      </c>
      <c r="E19" s="694">
        <v>824</v>
      </c>
      <c r="F19" s="694">
        <v>9246</v>
      </c>
      <c r="G19" s="694">
        <v>802</v>
      </c>
      <c r="H19" s="694">
        <v>4687</v>
      </c>
      <c r="I19" s="694">
        <v>802</v>
      </c>
      <c r="J19" s="694">
        <v>4463</v>
      </c>
      <c r="K19" s="694">
        <v>0</v>
      </c>
      <c r="L19" s="694">
        <v>0</v>
      </c>
    </row>
    <row r="20" spans="1:12" x14ac:dyDescent="0.2">
      <c r="A20" s="280">
        <v>12</v>
      </c>
      <c r="B20" s="417" t="s">
        <v>811</v>
      </c>
      <c r="C20" s="693">
        <v>543</v>
      </c>
      <c r="D20" s="693">
        <v>25142</v>
      </c>
      <c r="E20" s="694">
        <v>872</v>
      </c>
      <c r="F20" s="694">
        <v>2069</v>
      </c>
      <c r="G20" s="694">
        <v>818</v>
      </c>
      <c r="H20" s="694">
        <v>2029</v>
      </c>
      <c r="I20" s="694">
        <v>818</v>
      </c>
      <c r="J20" s="694">
        <v>2029</v>
      </c>
      <c r="K20" s="694">
        <v>0</v>
      </c>
      <c r="L20" s="694">
        <v>0</v>
      </c>
    </row>
    <row r="21" spans="1:12" x14ac:dyDescent="0.2">
      <c r="A21" s="280">
        <v>13</v>
      </c>
      <c r="B21" s="417" t="s">
        <v>812</v>
      </c>
      <c r="C21" s="693">
        <v>1227</v>
      </c>
      <c r="D21" s="693">
        <v>56019</v>
      </c>
      <c r="E21" s="694">
        <v>2226</v>
      </c>
      <c r="F21" s="694">
        <v>16837</v>
      </c>
      <c r="G21" s="694">
        <v>1925</v>
      </c>
      <c r="H21" s="694">
        <v>15125</v>
      </c>
      <c r="I21" s="694">
        <v>1925</v>
      </c>
      <c r="J21" s="694">
        <v>15125</v>
      </c>
      <c r="K21" s="694">
        <v>0</v>
      </c>
      <c r="L21" s="694">
        <v>0</v>
      </c>
    </row>
    <row r="22" spans="1:12" x14ac:dyDescent="0.2">
      <c r="A22" s="280">
        <v>14</v>
      </c>
      <c r="B22" s="417" t="s">
        <v>813</v>
      </c>
      <c r="C22" s="693">
        <v>1440</v>
      </c>
      <c r="D22" s="693">
        <v>66406</v>
      </c>
      <c r="E22" s="694">
        <v>1000</v>
      </c>
      <c r="F22" s="694">
        <v>3822</v>
      </c>
      <c r="G22" s="694">
        <v>890</v>
      </c>
      <c r="H22" s="694">
        <v>2470</v>
      </c>
      <c r="I22" s="694">
        <v>890</v>
      </c>
      <c r="J22" s="694">
        <v>2377</v>
      </c>
      <c r="K22" s="694">
        <v>0</v>
      </c>
      <c r="L22" s="694">
        <v>0</v>
      </c>
    </row>
    <row r="23" spans="1:12" x14ac:dyDescent="0.2">
      <c r="A23" s="280">
        <v>15</v>
      </c>
      <c r="B23" s="417" t="s">
        <v>814</v>
      </c>
      <c r="C23" s="693">
        <v>781</v>
      </c>
      <c r="D23" s="693">
        <v>33674</v>
      </c>
      <c r="E23" s="694">
        <v>299</v>
      </c>
      <c r="F23" s="694">
        <v>3693</v>
      </c>
      <c r="G23" s="694">
        <v>299</v>
      </c>
      <c r="H23" s="694">
        <v>1670</v>
      </c>
      <c r="I23" s="694">
        <v>299</v>
      </c>
      <c r="J23" s="694">
        <v>1670</v>
      </c>
      <c r="K23" s="694">
        <v>0</v>
      </c>
      <c r="L23" s="694">
        <v>0</v>
      </c>
    </row>
    <row r="24" spans="1:12" x14ac:dyDescent="0.2">
      <c r="A24" s="280">
        <v>16</v>
      </c>
      <c r="B24" s="417" t="s">
        <v>815</v>
      </c>
      <c r="C24" s="693">
        <v>811</v>
      </c>
      <c r="D24" s="693">
        <v>30432</v>
      </c>
      <c r="E24" s="694">
        <v>201</v>
      </c>
      <c r="F24" s="694">
        <v>5864</v>
      </c>
      <c r="G24" s="694">
        <v>153</v>
      </c>
      <c r="H24" s="694">
        <v>5218</v>
      </c>
      <c r="I24" s="694">
        <v>213</v>
      </c>
      <c r="J24" s="694">
        <v>6166</v>
      </c>
      <c r="K24" s="694">
        <v>8</v>
      </c>
      <c r="L24" s="694">
        <v>8</v>
      </c>
    </row>
    <row r="25" spans="1:12" x14ac:dyDescent="0.2">
      <c r="A25" s="280">
        <v>17</v>
      </c>
      <c r="B25" s="417" t="s">
        <v>816</v>
      </c>
      <c r="C25" s="693">
        <v>518</v>
      </c>
      <c r="D25" s="693">
        <v>20658</v>
      </c>
      <c r="E25" s="694">
        <v>262</v>
      </c>
      <c r="F25" s="694">
        <v>4460</v>
      </c>
      <c r="G25" s="694">
        <v>206</v>
      </c>
      <c r="H25" s="694">
        <v>3594</v>
      </c>
      <c r="I25" s="694">
        <v>206</v>
      </c>
      <c r="J25" s="694">
        <v>3594</v>
      </c>
      <c r="K25" s="694">
        <v>0</v>
      </c>
      <c r="L25" s="694">
        <v>0</v>
      </c>
    </row>
    <row r="26" spans="1:12" x14ac:dyDescent="0.2">
      <c r="A26" s="280">
        <v>18</v>
      </c>
      <c r="B26" s="417" t="s">
        <v>817</v>
      </c>
      <c r="C26" s="693">
        <v>1869</v>
      </c>
      <c r="D26" s="693">
        <v>69075</v>
      </c>
      <c r="E26" s="694">
        <v>1767</v>
      </c>
      <c r="F26" s="694">
        <v>43666</v>
      </c>
      <c r="G26" s="694">
        <v>1767</v>
      </c>
      <c r="H26" s="694">
        <v>43420</v>
      </c>
      <c r="I26" s="694">
        <v>1767</v>
      </c>
      <c r="J26" s="694">
        <v>43420</v>
      </c>
      <c r="K26" s="694">
        <v>0</v>
      </c>
      <c r="L26" s="694">
        <v>0</v>
      </c>
    </row>
    <row r="27" spans="1:12" x14ac:dyDescent="0.2">
      <c r="A27" s="280">
        <v>19</v>
      </c>
      <c r="B27" s="417" t="s">
        <v>799</v>
      </c>
      <c r="C27" s="693">
        <v>766</v>
      </c>
      <c r="D27" s="693">
        <v>37459</v>
      </c>
      <c r="E27" s="694">
        <v>571</v>
      </c>
      <c r="F27" s="694">
        <v>7441</v>
      </c>
      <c r="G27" s="694">
        <v>571</v>
      </c>
      <c r="H27" s="694">
        <v>1511</v>
      </c>
      <c r="I27" s="694">
        <v>571</v>
      </c>
      <c r="J27" s="694">
        <v>1459</v>
      </c>
      <c r="K27" s="694">
        <v>220</v>
      </c>
      <c r="L27" s="694">
        <v>0</v>
      </c>
    </row>
    <row r="28" spans="1:12" x14ac:dyDescent="0.2">
      <c r="A28" s="280">
        <v>20</v>
      </c>
      <c r="B28" s="417" t="s">
        <v>818</v>
      </c>
      <c r="C28" s="693">
        <v>1786</v>
      </c>
      <c r="D28" s="693">
        <v>83838</v>
      </c>
      <c r="E28" s="694">
        <v>3369</v>
      </c>
      <c r="F28" s="694">
        <v>41404</v>
      </c>
      <c r="G28" s="694">
        <v>3239</v>
      </c>
      <c r="H28" s="694">
        <v>29257</v>
      </c>
      <c r="I28" s="694">
        <v>3239</v>
      </c>
      <c r="J28" s="694">
        <v>29257</v>
      </c>
      <c r="K28" s="694">
        <v>0</v>
      </c>
      <c r="L28" s="694">
        <v>0</v>
      </c>
    </row>
    <row r="29" spans="1:12" x14ac:dyDescent="0.2">
      <c r="A29" s="419">
        <v>21</v>
      </c>
      <c r="B29" s="417" t="s">
        <v>819</v>
      </c>
      <c r="C29" s="693">
        <v>373</v>
      </c>
      <c r="D29" s="693">
        <v>5127</v>
      </c>
      <c r="E29" s="694">
        <v>876</v>
      </c>
      <c r="F29" s="694">
        <v>10565</v>
      </c>
      <c r="G29" s="694">
        <v>656</v>
      </c>
      <c r="H29" s="694">
        <v>6059</v>
      </c>
      <c r="I29" s="694">
        <v>656</v>
      </c>
      <c r="J29" s="694">
        <v>6059</v>
      </c>
      <c r="K29" s="694">
        <v>0</v>
      </c>
      <c r="L29" s="694">
        <v>0</v>
      </c>
    </row>
    <row r="30" spans="1:12" x14ac:dyDescent="0.2">
      <c r="A30" s="419">
        <v>22</v>
      </c>
      <c r="B30" s="417" t="s">
        <v>820</v>
      </c>
      <c r="C30" s="693">
        <v>521</v>
      </c>
      <c r="D30" s="693">
        <v>10991</v>
      </c>
      <c r="E30" s="694">
        <v>616</v>
      </c>
      <c r="F30" s="694">
        <v>6412</v>
      </c>
      <c r="G30" s="694">
        <v>514</v>
      </c>
      <c r="H30" s="694">
        <v>2242</v>
      </c>
      <c r="I30" s="694">
        <v>514</v>
      </c>
      <c r="J30" s="694">
        <v>2242</v>
      </c>
      <c r="K30" s="694">
        <v>0</v>
      </c>
      <c r="L30" s="694">
        <v>0</v>
      </c>
    </row>
    <row r="31" spans="1:12" s="115" customFormat="1" x14ac:dyDescent="0.2">
      <c r="A31" s="1179" t="s">
        <v>821</v>
      </c>
      <c r="B31" s="1179"/>
      <c r="C31" s="695">
        <f>SUM(C9:C30)</f>
        <v>23130</v>
      </c>
      <c r="D31" s="695">
        <f t="shared" ref="D31:L31" si="0">SUM(D9:D30)</f>
        <v>971242</v>
      </c>
      <c r="E31" s="695">
        <f t="shared" si="0"/>
        <v>19647</v>
      </c>
      <c r="F31" s="695">
        <f t="shared" si="0"/>
        <v>372760</v>
      </c>
      <c r="G31" s="695">
        <f t="shared" si="0"/>
        <v>15385</v>
      </c>
      <c r="H31" s="695">
        <f t="shared" si="0"/>
        <v>153977</v>
      </c>
      <c r="I31" s="695">
        <f t="shared" si="0"/>
        <v>15699</v>
      </c>
      <c r="J31" s="695">
        <f t="shared" si="0"/>
        <v>191600</v>
      </c>
      <c r="K31" s="695">
        <f t="shared" si="0"/>
        <v>2720</v>
      </c>
      <c r="L31" s="695">
        <f t="shared" si="0"/>
        <v>1095</v>
      </c>
    </row>
    <row r="32" spans="1:12" x14ac:dyDescent="0.2">
      <c r="A32" s="696"/>
      <c r="B32" s="696"/>
      <c r="C32" s="691"/>
      <c r="D32" s="691"/>
      <c r="E32" s="691"/>
      <c r="F32" s="691"/>
      <c r="G32" s="691"/>
      <c r="H32" s="691"/>
      <c r="I32" s="691"/>
      <c r="J32" s="691"/>
      <c r="K32" s="691"/>
      <c r="L32" s="691"/>
    </row>
    <row r="33" spans="1:12" x14ac:dyDescent="0.2">
      <c r="A33" s="104"/>
      <c r="B33" s="104"/>
      <c r="C33" s="691"/>
      <c r="D33" s="691"/>
      <c r="E33" s="691"/>
      <c r="F33" s="691"/>
      <c r="G33" s="691"/>
      <c r="H33" s="691"/>
      <c r="I33" s="691"/>
      <c r="J33" s="691"/>
      <c r="K33" s="691"/>
      <c r="L33" s="691"/>
    </row>
    <row r="34" spans="1:12" x14ac:dyDescent="0.2">
      <c r="A34" s="104"/>
      <c r="B34" s="104"/>
      <c r="C34" s="691"/>
      <c r="D34" s="691"/>
      <c r="E34" s="691"/>
      <c r="F34" s="691"/>
      <c r="G34" s="691"/>
      <c r="H34" s="691"/>
      <c r="I34" s="789" t="s">
        <v>10</v>
      </c>
      <c r="J34" s="789"/>
      <c r="K34" s="789"/>
      <c r="L34" s="789"/>
    </row>
    <row r="35" spans="1:12" x14ac:dyDescent="0.2">
      <c r="I35" s="789" t="s">
        <v>797</v>
      </c>
      <c r="J35" s="789"/>
      <c r="K35" s="789"/>
      <c r="L35" s="789"/>
    </row>
    <row r="36" spans="1:12" x14ac:dyDescent="0.2">
      <c r="C36" s="114"/>
      <c r="D36" s="114"/>
      <c r="E36" s="114"/>
      <c r="F36" s="114"/>
      <c r="G36" s="114"/>
      <c r="H36" s="114"/>
      <c r="I36" s="789" t="s">
        <v>798</v>
      </c>
      <c r="J36" s="789"/>
      <c r="K36" s="789"/>
      <c r="L36" s="789"/>
    </row>
    <row r="37" spans="1:12" ht="15.75" x14ac:dyDescent="0.2">
      <c r="A37" s="208" t="s">
        <v>9</v>
      </c>
      <c r="B37" s="104"/>
      <c r="C37" s="691"/>
      <c r="D37" s="691"/>
      <c r="E37" s="691"/>
      <c r="F37" s="691"/>
      <c r="G37" s="691"/>
      <c r="H37" s="691"/>
      <c r="I37" s="830" t="s">
        <v>77</v>
      </c>
      <c r="J37" s="830"/>
      <c r="K37" s="830"/>
      <c r="L37" s="830"/>
    </row>
  </sheetData>
  <mergeCells count="18">
    <mergeCell ref="K1:L1"/>
    <mergeCell ref="G6:H6"/>
    <mergeCell ref="D6:D7"/>
    <mergeCell ref="E6:F6"/>
    <mergeCell ref="I6:J6"/>
    <mergeCell ref="K6:L6"/>
    <mergeCell ref="A3:L3"/>
    <mergeCell ref="A2:L2"/>
    <mergeCell ref="A4:L4"/>
    <mergeCell ref="B6:B7"/>
    <mergeCell ref="A6:A7"/>
    <mergeCell ref="C6:C7"/>
    <mergeCell ref="A5:D5"/>
    <mergeCell ref="I37:L37"/>
    <mergeCell ref="I36:L36"/>
    <mergeCell ref="I34:L34"/>
    <mergeCell ref="I35:L35"/>
    <mergeCell ref="A31:B31"/>
  </mergeCells>
  <printOptions horizontalCentered="1"/>
  <pageMargins left="0.39370078740157483" right="0.39370078740157483" top="0.19685039370078741" bottom="0.19685039370078741" header="0.31496062992125984" footer="0.31496062992125984"/>
  <pageSetup paperSize="9" orientation="landscape" r:id="rId1"/>
  <colBreaks count="1" manualBreakCount="1">
    <brk id="12" max="37"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view="pageBreakPreview" topLeftCell="A13" zoomScaleSheetLayoutView="100" workbookViewId="0">
      <selection activeCell="C33" sqref="C33:F33"/>
    </sheetView>
  </sheetViews>
  <sheetFormatPr defaultColWidth="8.85546875" defaultRowHeight="12.75" x14ac:dyDescent="0.2"/>
  <cols>
    <col min="1" max="1" width="7.42578125" style="104" customWidth="1"/>
    <col min="2" max="2" width="18.28515625" style="104" customWidth="1"/>
    <col min="3" max="3" width="21.5703125" style="104" customWidth="1"/>
    <col min="4" max="4" width="24.140625" style="104" customWidth="1"/>
    <col min="5" max="5" width="27.140625" style="104" customWidth="1"/>
    <col min="6" max="6" width="30" style="104" customWidth="1"/>
    <col min="7" max="16384" width="8.85546875" style="104"/>
  </cols>
  <sheetData>
    <row r="1" spans="1:7" ht="12.75" customHeight="1" x14ac:dyDescent="0.2">
      <c r="D1" s="197"/>
      <c r="E1" s="197"/>
      <c r="F1" s="697" t="s">
        <v>92</v>
      </c>
    </row>
    <row r="2" spans="1:7" ht="15" customHeight="1" x14ac:dyDescent="0.2">
      <c r="B2" s="1182" t="s">
        <v>0</v>
      </c>
      <c r="C2" s="1182"/>
      <c r="D2" s="1182"/>
      <c r="E2" s="1182"/>
      <c r="F2" s="1182"/>
    </row>
    <row r="3" spans="1:7" ht="20.25" x14ac:dyDescent="0.2">
      <c r="B3" s="883" t="s">
        <v>631</v>
      </c>
      <c r="C3" s="883"/>
      <c r="D3" s="883"/>
      <c r="E3" s="883"/>
      <c r="F3" s="883"/>
    </row>
    <row r="4" spans="1:7" ht="14.25" customHeight="1" x14ac:dyDescent="0.2">
      <c r="A4" s="1184" t="s">
        <v>436</v>
      </c>
      <c r="B4" s="1184"/>
      <c r="C4" s="1184"/>
      <c r="D4" s="1184"/>
      <c r="E4" s="1184"/>
      <c r="F4" s="1184"/>
    </row>
    <row r="5" spans="1:7" ht="18" customHeight="1" x14ac:dyDescent="0.2">
      <c r="A5" s="839" t="s">
        <v>829</v>
      </c>
      <c r="B5" s="839"/>
      <c r="C5" s="839"/>
    </row>
    <row r="6" spans="1:7" ht="14.25" customHeight="1" x14ac:dyDescent="0.2">
      <c r="A6" s="1187" t="s">
        <v>68</v>
      </c>
      <c r="B6" s="1187" t="s">
        <v>1</v>
      </c>
      <c r="C6" s="1185" t="s">
        <v>432</v>
      </c>
      <c r="D6" s="1186"/>
      <c r="E6" s="1185" t="s">
        <v>435</v>
      </c>
      <c r="F6" s="1186"/>
    </row>
    <row r="7" spans="1:7" s="197" customFormat="1" ht="25.5" x14ac:dyDescent="0.2">
      <c r="A7" s="1187"/>
      <c r="B7" s="1187"/>
      <c r="C7" s="617" t="s">
        <v>433</v>
      </c>
      <c r="D7" s="617" t="s">
        <v>434</v>
      </c>
      <c r="E7" s="617" t="s">
        <v>433</v>
      </c>
      <c r="F7" s="617" t="s">
        <v>434</v>
      </c>
      <c r="G7" s="196"/>
    </row>
    <row r="8" spans="1:7" s="626" customFormat="1" ht="14.1" customHeight="1" x14ac:dyDescent="0.2">
      <c r="A8" s="698">
        <v>1</v>
      </c>
      <c r="B8" s="698">
        <v>2</v>
      </c>
      <c r="C8" s="698">
        <v>3</v>
      </c>
      <c r="D8" s="698">
        <v>4</v>
      </c>
      <c r="E8" s="698">
        <v>5</v>
      </c>
      <c r="F8" s="698">
        <v>6</v>
      </c>
    </row>
    <row r="9" spans="1:7" ht="14.1" customHeight="1" x14ac:dyDescent="0.2">
      <c r="A9" s="610">
        <v>1</v>
      </c>
      <c r="B9" s="148" t="s">
        <v>800</v>
      </c>
      <c r="C9" s="312">
        <v>935</v>
      </c>
      <c r="D9" s="312">
        <v>935</v>
      </c>
      <c r="E9" s="312">
        <v>563</v>
      </c>
      <c r="F9" s="312">
        <v>563</v>
      </c>
    </row>
    <row r="10" spans="1:7" ht="14.1" customHeight="1" x14ac:dyDescent="0.2">
      <c r="A10" s="610">
        <v>2</v>
      </c>
      <c r="B10" s="148" t="s">
        <v>801</v>
      </c>
      <c r="C10" s="312">
        <v>284</v>
      </c>
      <c r="D10" s="312">
        <v>284</v>
      </c>
      <c r="E10" s="312">
        <v>196</v>
      </c>
      <c r="F10" s="312">
        <v>196</v>
      </c>
    </row>
    <row r="11" spans="1:7" ht="14.1" customHeight="1" x14ac:dyDescent="0.2">
      <c r="A11" s="610">
        <v>3</v>
      </c>
      <c r="B11" s="148" t="s">
        <v>802</v>
      </c>
      <c r="C11" s="312">
        <v>892</v>
      </c>
      <c r="D11" s="312">
        <v>892</v>
      </c>
      <c r="E11" s="312">
        <v>514</v>
      </c>
      <c r="F11" s="312">
        <v>514</v>
      </c>
    </row>
    <row r="12" spans="1:7" ht="14.1" customHeight="1" x14ac:dyDescent="0.2">
      <c r="A12" s="610">
        <v>4</v>
      </c>
      <c r="B12" s="148" t="s">
        <v>803</v>
      </c>
      <c r="C12" s="312">
        <v>899</v>
      </c>
      <c r="D12" s="312">
        <v>899</v>
      </c>
      <c r="E12" s="312">
        <v>589</v>
      </c>
      <c r="F12" s="312">
        <v>589</v>
      </c>
    </row>
    <row r="13" spans="1:7" ht="14.1" customHeight="1" x14ac:dyDescent="0.2">
      <c r="A13" s="610">
        <v>5</v>
      </c>
      <c r="B13" s="148" t="s">
        <v>804</v>
      </c>
      <c r="C13" s="312">
        <v>687</v>
      </c>
      <c r="D13" s="312">
        <v>687</v>
      </c>
      <c r="E13" s="312">
        <v>429</v>
      </c>
      <c r="F13" s="312">
        <v>429</v>
      </c>
    </row>
    <row r="14" spans="1:7" ht="14.1" customHeight="1" x14ac:dyDescent="0.2">
      <c r="A14" s="610">
        <v>6</v>
      </c>
      <c r="B14" s="148" t="s">
        <v>805</v>
      </c>
      <c r="C14" s="312">
        <v>660</v>
      </c>
      <c r="D14" s="312">
        <v>660</v>
      </c>
      <c r="E14" s="312">
        <v>583</v>
      </c>
      <c r="F14" s="312">
        <v>583</v>
      </c>
    </row>
    <row r="15" spans="1:7" ht="14.1" customHeight="1" x14ac:dyDescent="0.2">
      <c r="A15" s="610">
        <v>7</v>
      </c>
      <c r="B15" s="148" t="s">
        <v>806</v>
      </c>
      <c r="C15" s="312">
        <v>510</v>
      </c>
      <c r="D15" s="312">
        <v>510</v>
      </c>
      <c r="E15" s="312">
        <v>319</v>
      </c>
      <c r="F15" s="312">
        <v>319</v>
      </c>
    </row>
    <row r="16" spans="1:7" ht="14.1" customHeight="1" x14ac:dyDescent="0.2">
      <c r="A16" s="610">
        <v>8</v>
      </c>
      <c r="B16" s="148" t="s">
        <v>807</v>
      </c>
      <c r="C16" s="312">
        <v>457</v>
      </c>
      <c r="D16" s="312">
        <v>457</v>
      </c>
      <c r="E16" s="312">
        <v>327</v>
      </c>
      <c r="F16" s="312">
        <v>327</v>
      </c>
    </row>
    <row r="17" spans="1:6" ht="14.1" customHeight="1" x14ac:dyDescent="0.2">
      <c r="A17" s="610">
        <v>9</v>
      </c>
      <c r="B17" s="148" t="s">
        <v>808</v>
      </c>
      <c r="C17" s="312">
        <v>1004</v>
      </c>
      <c r="D17" s="312">
        <v>1004</v>
      </c>
      <c r="E17" s="312">
        <v>686</v>
      </c>
      <c r="F17" s="312">
        <v>686</v>
      </c>
    </row>
    <row r="18" spans="1:6" ht="14.1" customHeight="1" x14ac:dyDescent="0.2">
      <c r="A18" s="610">
        <v>10</v>
      </c>
      <c r="B18" s="148" t="s">
        <v>809</v>
      </c>
      <c r="C18" s="312">
        <v>925</v>
      </c>
      <c r="D18" s="312">
        <v>925</v>
      </c>
      <c r="E18" s="312">
        <v>547</v>
      </c>
      <c r="F18" s="312">
        <v>547</v>
      </c>
    </row>
    <row r="19" spans="1:6" ht="14.1" customHeight="1" x14ac:dyDescent="0.2">
      <c r="A19" s="610">
        <v>11</v>
      </c>
      <c r="B19" s="148" t="s">
        <v>810</v>
      </c>
      <c r="C19" s="312">
        <v>203</v>
      </c>
      <c r="D19" s="312">
        <v>203</v>
      </c>
      <c r="E19" s="312">
        <v>286</v>
      </c>
      <c r="F19" s="312">
        <v>286</v>
      </c>
    </row>
    <row r="20" spans="1:6" ht="14.1" customHeight="1" x14ac:dyDescent="0.2">
      <c r="A20" s="610">
        <v>12</v>
      </c>
      <c r="B20" s="148" t="s">
        <v>811</v>
      </c>
      <c r="C20" s="312">
        <v>347</v>
      </c>
      <c r="D20" s="312">
        <v>347</v>
      </c>
      <c r="E20" s="312">
        <v>196</v>
      </c>
      <c r="F20" s="312">
        <v>196</v>
      </c>
    </row>
    <row r="21" spans="1:6" ht="14.1" customHeight="1" x14ac:dyDescent="0.2">
      <c r="A21" s="610">
        <v>13</v>
      </c>
      <c r="B21" s="148" t="s">
        <v>812</v>
      </c>
      <c r="C21" s="312">
        <v>709</v>
      </c>
      <c r="D21" s="312">
        <v>709</v>
      </c>
      <c r="E21" s="312">
        <v>518</v>
      </c>
      <c r="F21" s="312">
        <v>518</v>
      </c>
    </row>
    <row r="22" spans="1:6" ht="14.1" customHeight="1" x14ac:dyDescent="0.2">
      <c r="A22" s="610">
        <v>14</v>
      </c>
      <c r="B22" s="148" t="s">
        <v>813</v>
      </c>
      <c r="C22" s="312">
        <v>650</v>
      </c>
      <c r="D22" s="312">
        <v>650</v>
      </c>
      <c r="E22" s="312">
        <v>790</v>
      </c>
      <c r="F22" s="312">
        <v>790</v>
      </c>
    </row>
    <row r="23" spans="1:6" ht="14.1" customHeight="1" x14ac:dyDescent="0.2">
      <c r="A23" s="610">
        <v>15</v>
      </c>
      <c r="B23" s="148" t="s">
        <v>814</v>
      </c>
      <c r="C23" s="312">
        <v>377</v>
      </c>
      <c r="D23" s="312">
        <v>377</v>
      </c>
      <c r="E23" s="312">
        <v>404</v>
      </c>
      <c r="F23" s="312">
        <v>404</v>
      </c>
    </row>
    <row r="24" spans="1:6" ht="14.1" customHeight="1" x14ac:dyDescent="0.2">
      <c r="A24" s="610">
        <v>16</v>
      </c>
      <c r="B24" s="148" t="s">
        <v>815</v>
      </c>
      <c r="C24" s="312">
        <v>497</v>
      </c>
      <c r="D24" s="312">
        <v>497</v>
      </c>
      <c r="E24" s="312">
        <v>314</v>
      </c>
      <c r="F24" s="312">
        <v>314</v>
      </c>
    </row>
    <row r="25" spans="1:6" ht="14.1" customHeight="1" x14ac:dyDescent="0.2">
      <c r="A25" s="610">
        <v>17</v>
      </c>
      <c r="B25" s="148" t="s">
        <v>816</v>
      </c>
      <c r="C25" s="312">
        <v>335</v>
      </c>
      <c r="D25" s="312">
        <v>335</v>
      </c>
      <c r="E25" s="312">
        <v>183</v>
      </c>
      <c r="F25" s="312">
        <v>183</v>
      </c>
    </row>
    <row r="26" spans="1:6" ht="14.1" customHeight="1" x14ac:dyDescent="0.2">
      <c r="A26" s="610">
        <v>18</v>
      </c>
      <c r="B26" s="148" t="s">
        <v>817</v>
      </c>
      <c r="C26" s="312">
        <v>1128</v>
      </c>
      <c r="D26" s="312">
        <v>1128</v>
      </c>
      <c r="E26" s="312">
        <v>741</v>
      </c>
      <c r="F26" s="312">
        <v>741</v>
      </c>
    </row>
    <row r="27" spans="1:6" ht="14.1" customHeight="1" x14ac:dyDescent="0.2">
      <c r="A27" s="610">
        <v>19</v>
      </c>
      <c r="B27" s="148" t="s">
        <v>799</v>
      </c>
      <c r="C27" s="312">
        <v>434</v>
      </c>
      <c r="D27" s="312">
        <v>434</v>
      </c>
      <c r="E27" s="312">
        <v>332</v>
      </c>
      <c r="F27" s="312">
        <v>332</v>
      </c>
    </row>
    <row r="28" spans="1:6" ht="14.1" customHeight="1" x14ac:dyDescent="0.2">
      <c r="A28" s="610">
        <v>20</v>
      </c>
      <c r="B28" s="148" t="s">
        <v>818</v>
      </c>
      <c r="C28" s="312">
        <v>995</v>
      </c>
      <c r="D28" s="312">
        <v>995</v>
      </c>
      <c r="E28" s="312">
        <v>791</v>
      </c>
      <c r="F28" s="312">
        <v>791</v>
      </c>
    </row>
    <row r="29" spans="1:6" ht="14.1" customHeight="1" x14ac:dyDescent="0.2">
      <c r="A29" s="570">
        <v>21</v>
      </c>
      <c r="B29" s="148" t="s">
        <v>819</v>
      </c>
      <c r="C29" s="312">
        <v>215</v>
      </c>
      <c r="D29" s="312">
        <v>215</v>
      </c>
      <c r="E29" s="312">
        <v>158</v>
      </c>
      <c r="F29" s="312">
        <v>158</v>
      </c>
    </row>
    <row r="30" spans="1:6" ht="14.1" customHeight="1" x14ac:dyDescent="0.2">
      <c r="A30" s="570">
        <v>22</v>
      </c>
      <c r="B30" s="148" t="s">
        <v>820</v>
      </c>
      <c r="C30" s="312">
        <v>217</v>
      </c>
      <c r="D30" s="312">
        <v>217</v>
      </c>
      <c r="E30" s="312">
        <v>304</v>
      </c>
      <c r="F30" s="312">
        <v>304</v>
      </c>
    </row>
    <row r="31" spans="1:6" s="197" customFormat="1" ht="14.1" customHeight="1" x14ac:dyDescent="0.2">
      <c r="A31" s="1117" t="s">
        <v>821</v>
      </c>
      <c r="B31" s="1117"/>
      <c r="C31" s="313">
        <f>SUM(C9:C30)</f>
        <v>13360</v>
      </c>
      <c r="D31" s="313">
        <f t="shared" ref="D31:F31" si="0">SUM(D9:D30)</f>
        <v>13360</v>
      </c>
      <c r="E31" s="313">
        <f t="shared" si="0"/>
        <v>9770</v>
      </c>
      <c r="F31" s="313">
        <f t="shared" si="0"/>
        <v>9770</v>
      </c>
    </row>
    <row r="32" spans="1:6" x14ac:dyDescent="0.2">
      <c r="A32" s="195"/>
      <c r="B32" s="699"/>
      <c r="C32" s="699"/>
      <c r="D32" s="699"/>
      <c r="E32" s="699"/>
      <c r="F32" s="699"/>
    </row>
    <row r="33" spans="1:6" ht="15.75" customHeight="1" x14ac:dyDescent="0.2">
      <c r="A33" s="208" t="s">
        <v>9</v>
      </c>
      <c r="B33" s="208"/>
      <c r="C33" s="789"/>
      <c r="D33" s="789"/>
      <c r="E33" s="789"/>
      <c r="F33" s="789"/>
    </row>
    <row r="34" spans="1:6" ht="15.6" customHeight="1" x14ac:dyDescent="0.2">
      <c r="A34" s="209"/>
      <c r="B34" s="209"/>
      <c r="C34" s="789" t="s">
        <v>797</v>
      </c>
      <c r="D34" s="789"/>
      <c r="E34" s="789"/>
      <c r="F34" s="789"/>
    </row>
    <row r="35" spans="1:6" ht="15.75" x14ac:dyDescent="0.2">
      <c r="A35" s="209"/>
      <c r="B35" s="209"/>
      <c r="C35" s="789" t="s">
        <v>798</v>
      </c>
      <c r="D35" s="789"/>
      <c r="E35" s="789"/>
      <c r="F35" s="789"/>
    </row>
    <row r="36" spans="1:6" x14ac:dyDescent="0.2">
      <c r="C36" s="830" t="s">
        <v>77</v>
      </c>
      <c r="D36" s="830"/>
      <c r="E36" s="830"/>
      <c r="F36" s="830"/>
    </row>
    <row r="37" spans="1:6" x14ac:dyDescent="0.2">
      <c r="A37" s="1183"/>
      <c r="B37" s="1183"/>
      <c r="C37" s="1183"/>
      <c r="D37" s="1183"/>
      <c r="E37" s="1183"/>
      <c r="F37" s="1183"/>
    </row>
  </sheetData>
  <mergeCells count="14">
    <mergeCell ref="A5:C5"/>
    <mergeCell ref="A37:F37"/>
    <mergeCell ref="B3:F3"/>
    <mergeCell ref="B2:F2"/>
    <mergeCell ref="A4:F4"/>
    <mergeCell ref="C6:D6"/>
    <mergeCell ref="E6:F6"/>
    <mergeCell ref="A6:A7"/>
    <mergeCell ref="B6:B7"/>
    <mergeCell ref="C33:F33"/>
    <mergeCell ref="C34:F34"/>
    <mergeCell ref="C35:F35"/>
    <mergeCell ref="C36:F36"/>
    <mergeCell ref="A31:B31"/>
  </mergeCells>
  <phoneticPr fontId="0" type="noConversion"/>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7"/>
  <sheetViews>
    <sheetView view="pageBreakPreview" zoomScaleNormal="85" zoomScaleSheetLayoutView="100" workbookViewId="0">
      <selection activeCell="L32" sqref="L32"/>
    </sheetView>
  </sheetViews>
  <sheetFormatPr defaultRowHeight="12.75" x14ac:dyDescent="0.2"/>
  <cols>
    <col min="1" max="1" width="4.85546875" customWidth="1"/>
    <col min="2" max="2" width="10.85546875" customWidth="1"/>
    <col min="3" max="3" width="15.42578125" style="303" customWidth="1"/>
    <col min="4" max="4" width="11.42578125" style="303" customWidth="1"/>
    <col min="5" max="6" width="17.140625" style="303" customWidth="1"/>
    <col min="7" max="7" width="13.7109375" style="303" customWidth="1"/>
    <col min="8" max="8" width="11.7109375" style="303" customWidth="1"/>
    <col min="9" max="10" width="17.140625" style="303" customWidth="1"/>
  </cols>
  <sheetData>
    <row r="1" spans="1:13" ht="15" x14ac:dyDescent="0.2">
      <c r="A1" s="25"/>
      <c r="B1" s="25"/>
      <c r="C1" s="306"/>
      <c r="D1" s="915"/>
      <c r="E1" s="915"/>
      <c r="F1" s="302"/>
      <c r="G1" s="915" t="s">
        <v>438</v>
      </c>
      <c r="H1" s="915"/>
      <c r="I1" s="915"/>
      <c r="J1" s="915"/>
      <c r="K1" s="29"/>
      <c r="L1" s="25"/>
      <c r="M1" s="25"/>
    </row>
    <row r="2" spans="1:13" ht="15.75" x14ac:dyDescent="0.25">
      <c r="A2" s="1188" t="s">
        <v>0</v>
      </c>
      <c r="B2" s="1188"/>
      <c r="C2" s="1188"/>
      <c r="D2" s="1188"/>
      <c r="E2" s="1188"/>
      <c r="F2" s="1188"/>
      <c r="G2" s="1188"/>
      <c r="H2" s="1188"/>
      <c r="I2" s="1188"/>
      <c r="J2" s="1188"/>
      <c r="K2" s="25"/>
      <c r="L2" s="25"/>
      <c r="M2" s="25"/>
    </row>
    <row r="3" spans="1:13" ht="18" x14ac:dyDescent="0.25">
      <c r="A3" s="33"/>
      <c r="B3" s="33"/>
      <c r="C3" s="1195" t="s">
        <v>631</v>
      </c>
      <c r="D3" s="1195"/>
      <c r="E3" s="1195"/>
      <c r="F3" s="1195"/>
      <c r="G3" s="1195"/>
      <c r="H3" s="1195"/>
      <c r="I3" s="1195"/>
      <c r="J3" s="304"/>
      <c r="K3" s="25"/>
      <c r="L3" s="25"/>
      <c r="M3" s="25"/>
    </row>
    <row r="4" spans="1:13" ht="15.75" x14ac:dyDescent="0.25">
      <c r="A4" s="1189" t="s">
        <v>437</v>
      </c>
      <c r="B4" s="1189"/>
      <c r="C4" s="1189"/>
      <c r="D4" s="1189"/>
      <c r="E4" s="1189"/>
      <c r="F4" s="1189"/>
      <c r="G4" s="1189"/>
      <c r="H4" s="1189"/>
      <c r="I4" s="1189"/>
      <c r="J4" s="1189"/>
      <c r="K4" s="25"/>
      <c r="L4" s="25"/>
      <c r="M4" s="25"/>
    </row>
    <row r="5" spans="1:13" ht="15.75" x14ac:dyDescent="0.25">
      <c r="A5" s="929" t="s">
        <v>829</v>
      </c>
      <c r="B5" s="929"/>
      <c r="C5" s="929"/>
      <c r="D5" s="929"/>
      <c r="E5" s="305"/>
      <c r="F5" s="305"/>
      <c r="G5" s="305"/>
      <c r="H5" s="305"/>
      <c r="I5" s="305"/>
      <c r="J5" s="305"/>
      <c r="K5" s="25"/>
      <c r="L5" s="25"/>
      <c r="M5" s="25"/>
    </row>
    <row r="6" spans="1:13" ht="19.5" customHeight="1" x14ac:dyDescent="0.2">
      <c r="A6" s="1190" t="s">
        <v>68</v>
      </c>
      <c r="B6" s="1190" t="s">
        <v>1</v>
      </c>
      <c r="C6" s="1192" t="s">
        <v>135</v>
      </c>
      <c r="D6" s="1193"/>
      <c r="E6" s="1193"/>
      <c r="F6" s="1193"/>
      <c r="G6" s="1193"/>
      <c r="H6" s="1193"/>
      <c r="I6" s="1193"/>
      <c r="J6" s="1194"/>
      <c r="K6" s="25"/>
      <c r="L6" s="25"/>
      <c r="M6" s="25"/>
    </row>
    <row r="7" spans="1:13" ht="30" customHeight="1" x14ac:dyDescent="0.2">
      <c r="A7" s="1191"/>
      <c r="B7" s="1191"/>
      <c r="C7" s="618" t="s">
        <v>191</v>
      </c>
      <c r="D7" s="618" t="s">
        <v>115</v>
      </c>
      <c r="E7" s="618" t="s">
        <v>375</v>
      </c>
      <c r="F7" s="34" t="s">
        <v>158</v>
      </c>
      <c r="G7" s="34" t="s">
        <v>116</v>
      </c>
      <c r="H7" s="39" t="s">
        <v>190</v>
      </c>
      <c r="I7" s="39" t="s">
        <v>825</v>
      </c>
      <c r="J7" s="26" t="s">
        <v>14</v>
      </c>
      <c r="K7" s="28"/>
      <c r="L7" s="28"/>
      <c r="M7" s="28"/>
    </row>
    <row r="8" spans="1:13" s="8" customFormat="1" x14ac:dyDescent="0.2">
      <c r="A8" s="618">
        <v>1</v>
      </c>
      <c r="B8" s="618">
        <v>2</v>
      </c>
      <c r="C8" s="618">
        <v>3</v>
      </c>
      <c r="D8" s="618">
        <v>4</v>
      </c>
      <c r="E8" s="618">
        <v>5</v>
      </c>
      <c r="F8" s="618">
        <v>6</v>
      </c>
      <c r="G8" s="618">
        <v>7</v>
      </c>
      <c r="H8" s="619">
        <v>8</v>
      </c>
      <c r="I8" s="619">
        <v>9</v>
      </c>
      <c r="J8" s="26">
        <v>10</v>
      </c>
      <c r="K8" s="28"/>
      <c r="L8" s="28"/>
      <c r="M8" s="28"/>
    </row>
    <row r="9" spans="1:13" ht="12.75" customHeight="1" x14ac:dyDescent="0.2">
      <c r="A9" s="610">
        <v>1</v>
      </c>
      <c r="B9" s="148" t="s">
        <v>800</v>
      </c>
      <c r="C9" s="312">
        <v>0</v>
      </c>
      <c r="D9" s="312">
        <v>0</v>
      </c>
      <c r="E9" s="256">
        <v>1498</v>
      </c>
      <c r="F9" s="312">
        <v>0</v>
      </c>
      <c r="G9" s="312">
        <v>0</v>
      </c>
      <c r="H9" s="312">
        <v>0</v>
      </c>
      <c r="I9" s="312">
        <v>0</v>
      </c>
      <c r="J9" s="312">
        <f>SUM(C9:I9)</f>
        <v>1498</v>
      </c>
      <c r="K9" s="25"/>
      <c r="L9" s="25"/>
      <c r="M9" s="25"/>
    </row>
    <row r="10" spans="1:13" ht="12.75" customHeight="1" x14ac:dyDescent="0.2">
      <c r="A10" s="610">
        <v>2</v>
      </c>
      <c r="B10" s="148" t="s">
        <v>801</v>
      </c>
      <c r="C10" s="312">
        <v>0</v>
      </c>
      <c r="D10" s="312">
        <v>0</v>
      </c>
      <c r="E10" s="256">
        <v>480</v>
      </c>
      <c r="F10" s="312">
        <v>0</v>
      </c>
      <c r="G10" s="312">
        <v>0</v>
      </c>
      <c r="H10" s="312">
        <v>0</v>
      </c>
      <c r="I10" s="312">
        <v>0</v>
      </c>
      <c r="J10" s="312">
        <f t="shared" ref="J10:J18" si="0">SUM(C10:I10)</f>
        <v>480</v>
      </c>
      <c r="K10" s="25"/>
      <c r="L10" s="25"/>
      <c r="M10" s="25"/>
    </row>
    <row r="11" spans="1:13" ht="12.75" customHeight="1" x14ac:dyDescent="0.2">
      <c r="A11" s="610">
        <v>3</v>
      </c>
      <c r="B11" s="148" t="s">
        <v>802</v>
      </c>
      <c r="C11" s="312">
        <v>0</v>
      </c>
      <c r="D11" s="312">
        <v>0</v>
      </c>
      <c r="E11" s="256">
        <v>1406</v>
      </c>
      <c r="F11" s="312">
        <v>0</v>
      </c>
      <c r="G11" s="312">
        <v>0</v>
      </c>
      <c r="H11" s="312">
        <v>0</v>
      </c>
      <c r="I11" s="312">
        <v>0</v>
      </c>
      <c r="J11" s="312">
        <f t="shared" si="0"/>
        <v>1406</v>
      </c>
      <c r="K11" s="25"/>
      <c r="L11" s="25"/>
      <c r="M11" s="25"/>
    </row>
    <row r="12" spans="1:13" ht="12.75" customHeight="1" x14ac:dyDescent="0.2">
      <c r="A12" s="610">
        <v>4</v>
      </c>
      <c r="B12" s="148" t="s">
        <v>803</v>
      </c>
      <c r="C12" s="312">
        <v>0</v>
      </c>
      <c r="D12" s="312">
        <v>0</v>
      </c>
      <c r="E12" s="256">
        <v>1488</v>
      </c>
      <c r="F12" s="312">
        <v>0</v>
      </c>
      <c r="G12" s="312">
        <v>0</v>
      </c>
      <c r="H12" s="312">
        <v>0</v>
      </c>
      <c r="I12" s="312">
        <v>0</v>
      </c>
      <c r="J12" s="312">
        <f t="shared" si="0"/>
        <v>1488</v>
      </c>
      <c r="K12" s="25"/>
      <c r="L12" s="25"/>
      <c r="M12" s="25"/>
    </row>
    <row r="13" spans="1:13" ht="12.75" customHeight="1" x14ac:dyDescent="0.2">
      <c r="A13" s="610">
        <v>5</v>
      </c>
      <c r="B13" s="148" t="s">
        <v>804</v>
      </c>
      <c r="C13" s="312">
        <v>0</v>
      </c>
      <c r="D13" s="312">
        <v>0</v>
      </c>
      <c r="E13" s="256">
        <v>1116</v>
      </c>
      <c r="F13" s="312">
        <v>0</v>
      </c>
      <c r="G13" s="312">
        <v>0</v>
      </c>
      <c r="H13" s="312">
        <v>0</v>
      </c>
      <c r="I13" s="312">
        <v>0</v>
      </c>
      <c r="J13" s="312">
        <f t="shared" si="0"/>
        <v>1116</v>
      </c>
      <c r="K13" s="25"/>
      <c r="L13" s="25"/>
      <c r="M13" s="25"/>
    </row>
    <row r="14" spans="1:13" ht="12.75" customHeight="1" x14ac:dyDescent="0.2">
      <c r="A14" s="610">
        <v>6</v>
      </c>
      <c r="B14" s="148" t="s">
        <v>805</v>
      </c>
      <c r="C14" s="312">
        <v>0</v>
      </c>
      <c r="D14" s="312">
        <v>0</v>
      </c>
      <c r="E14" s="256">
        <v>1243</v>
      </c>
      <c r="F14" s="312">
        <v>0</v>
      </c>
      <c r="G14" s="312">
        <v>0</v>
      </c>
      <c r="H14" s="312">
        <v>0</v>
      </c>
      <c r="I14" s="312">
        <v>0</v>
      </c>
      <c r="J14" s="312">
        <f t="shared" si="0"/>
        <v>1243</v>
      </c>
      <c r="K14" s="25"/>
      <c r="L14" s="25"/>
      <c r="M14" s="25"/>
    </row>
    <row r="15" spans="1:13" ht="12.75" customHeight="1" x14ac:dyDescent="0.2">
      <c r="A15" s="610">
        <v>7</v>
      </c>
      <c r="B15" s="148" t="s">
        <v>806</v>
      </c>
      <c r="C15" s="312">
        <v>0</v>
      </c>
      <c r="D15" s="312">
        <v>0</v>
      </c>
      <c r="E15" s="256">
        <v>829</v>
      </c>
      <c r="F15" s="312">
        <v>0</v>
      </c>
      <c r="G15" s="312">
        <v>0</v>
      </c>
      <c r="H15" s="312">
        <v>0</v>
      </c>
      <c r="I15" s="312">
        <v>0</v>
      </c>
      <c r="J15" s="312">
        <f t="shared" si="0"/>
        <v>829</v>
      </c>
      <c r="K15" s="25"/>
      <c r="L15" s="25"/>
      <c r="M15" s="25"/>
    </row>
    <row r="16" spans="1:13" ht="12.75" customHeight="1" x14ac:dyDescent="0.2">
      <c r="A16" s="610">
        <v>8</v>
      </c>
      <c r="B16" s="148" t="s">
        <v>807</v>
      </c>
      <c r="C16" s="312">
        <v>0</v>
      </c>
      <c r="D16" s="312">
        <v>0</v>
      </c>
      <c r="E16" s="256">
        <v>784</v>
      </c>
      <c r="F16" s="312">
        <v>0</v>
      </c>
      <c r="G16" s="312">
        <v>0</v>
      </c>
      <c r="H16" s="312">
        <v>0</v>
      </c>
      <c r="I16" s="312">
        <v>0</v>
      </c>
      <c r="J16" s="312">
        <f t="shared" si="0"/>
        <v>784</v>
      </c>
      <c r="K16" s="25"/>
      <c r="L16" s="25"/>
      <c r="M16" s="25"/>
    </row>
    <row r="17" spans="1:13" ht="12.75" customHeight="1" x14ac:dyDescent="0.2">
      <c r="A17" s="610">
        <v>9</v>
      </c>
      <c r="B17" s="148" t="s">
        <v>808</v>
      </c>
      <c r="C17" s="312">
        <v>0</v>
      </c>
      <c r="D17" s="312">
        <v>0</v>
      </c>
      <c r="E17" s="256">
        <v>1690</v>
      </c>
      <c r="F17" s="312">
        <v>0</v>
      </c>
      <c r="G17" s="312">
        <v>0</v>
      </c>
      <c r="H17" s="312">
        <v>0</v>
      </c>
      <c r="I17" s="312">
        <v>0</v>
      </c>
      <c r="J17" s="312">
        <f t="shared" si="0"/>
        <v>1690</v>
      </c>
      <c r="K17" s="25"/>
      <c r="L17" s="25"/>
      <c r="M17" s="25"/>
    </row>
    <row r="18" spans="1:13" ht="12.75" customHeight="1" x14ac:dyDescent="0.2">
      <c r="A18" s="610">
        <v>10</v>
      </c>
      <c r="B18" s="148" t="s">
        <v>809</v>
      </c>
      <c r="C18" s="312">
        <v>0</v>
      </c>
      <c r="D18" s="312">
        <v>0</v>
      </c>
      <c r="E18" s="256">
        <v>1472</v>
      </c>
      <c r="F18" s="312">
        <v>0</v>
      </c>
      <c r="G18" s="312">
        <v>0</v>
      </c>
      <c r="H18" s="312">
        <v>0</v>
      </c>
      <c r="I18" s="312">
        <v>0</v>
      </c>
      <c r="J18" s="312">
        <f t="shared" si="0"/>
        <v>1472</v>
      </c>
      <c r="K18" s="25"/>
      <c r="L18" s="25"/>
      <c r="M18" s="25"/>
    </row>
    <row r="19" spans="1:13" ht="12.75" customHeight="1" x14ac:dyDescent="0.2">
      <c r="A19" s="610">
        <v>11</v>
      </c>
      <c r="B19" s="148" t="s">
        <v>810</v>
      </c>
      <c r="C19" s="312">
        <v>0</v>
      </c>
      <c r="D19" s="312">
        <v>0</v>
      </c>
      <c r="E19" s="256">
        <v>489</v>
      </c>
      <c r="F19" s="312">
        <v>0</v>
      </c>
      <c r="G19" s="312">
        <v>0</v>
      </c>
      <c r="H19" s="312">
        <v>0</v>
      </c>
      <c r="I19" s="312">
        <v>0</v>
      </c>
      <c r="J19" s="312">
        <f>SUM(C19:I19)</f>
        <v>489</v>
      </c>
      <c r="K19" s="25"/>
      <c r="L19" s="25"/>
      <c r="M19" s="25"/>
    </row>
    <row r="20" spans="1:13" ht="12.75" customHeight="1" x14ac:dyDescent="0.2">
      <c r="A20" s="610">
        <v>12</v>
      </c>
      <c r="B20" s="148" t="s">
        <v>811</v>
      </c>
      <c r="C20" s="312">
        <v>0</v>
      </c>
      <c r="D20" s="312">
        <v>0</v>
      </c>
      <c r="E20" s="256">
        <v>543</v>
      </c>
      <c r="F20" s="312">
        <v>0</v>
      </c>
      <c r="G20" s="312">
        <v>0</v>
      </c>
      <c r="H20" s="312">
        <v>0</v>
      </c>
      <c r="I20" s="312">
        <v>0</v>
      </c>
      <c r="J20" s="312">
        <f t="shared" ref="J20:J30" si="1">SUM(C20:I20)</f>
        <v>543</v>
      </c>
      <c r="K20" s="25"/>
      <c r="L20" s="25"/>
      <c r="M20" s="25"/>
    </row>
    <row r="21" spans="1:13" ht="12.75" customHeight="1" x14ac:dyDescent="0.2">
      <c r="A21" s="610">
        <v>13</v>
      </c>
      <c r="B21" s="148" t="s">
        <v>812</v>
      </c>
      <c r="C21" s="312">
        <v>0</v>
      </c>
      <c r="D21" s="312">
        <v>0</v>
      </c>
      <c r="E21" s="256">
        <v>1227</v>
      </c>
      <c r="F21" s="312">
        <v>0</v>
      </c>
      <c r="G21" s="312">
        <v>0</v>
      </c>
      <c r="H21" s="312">
        <v>0</v>
      </c>
      <c r="I21" s="312">
        <v>0</v>
      </c>
      <c r="J21" s="312">
        <f t="shared" si="1"/>
        <v>1227</v>
      </c>
      <c r="K21" s="25"/>
      <c r="L21" s="25"/>
      <c r="M21" s="25"/>
    </row>
    <row r="22" spans="1:13" ht="12.75" customHeight="1" x14ac:dyDescent="0.2">
      <c r="A22" s="610">
        <v>14</v>
      </c>
      <c r="B22" s="148" t="s">
        <v>813</v>
      </c>
      <c r="C22" s="312">
        <v>0</v>
      </c>
      <c r="D22" s="312">
        <v>0</v>
      </c>
      <c r="E22" s="256">
        <v>1440</v>
      </c>
      <c r="F22" s="312">
        <v>0</v>
      </c>
      <c r="G22" s="312">
        <v>0</v>
      </c>
      <c r="H22" s="312">
        <v>0</v>
      </c>
      <c r="I22" s="312">
        <v>0</v>
      </c>
      <c r="J22" s="312">
        <f t="shared" si="1"/>
        <v>1440</v>
      </c>
      <c r="K22" s="25"/>
      <c r="L22" s="25"/>
      <c r="M22" s="25"/>
    </row>
    <row r="23" spans="1:13" ht="12.75" customHeight="1" x14ac:dyDescent="0.2">
      <c r="A23" s="610">
        <v>15</v>
      </c>
      <c r="B23" s="148" t="s">
        <v>814</v>
      </c>
      <c r="C23" s="312">
        <v>0</v>
      </c>
      <c r="D23" s="312">
        <v>0</v>
      </c>
      <c r="E23" s="256">
        <v>781</v>
      </c>
      <c r="F23" s="312">
        <v>0</v>
      </c>
      <c r="G23" s="312">
        <v>0</v>
      </c>
      <c r="H23" s="312">
        <v>0</v>
      </c>
      <c r="I23" s="312">
        <v>0</v>
      </c>
      <c r="J23" s="312">
        <f t="shared" si="1"/>
        <v>781</v>
      </c>
      <c r="K23" s="25"/>
      <c r="L23" s="25"/>
      <c r="M23" s="25"/>
    </row>
    <row r="24" spans="1:13" ht="12.75" customHeight="1" x14ac:dyDescent="0.2">
      <c r="A24" s="610">
        <v>16</v>
      </c>
      <c r="B24" s="148" t="s">
        <v>815</v>
      </c>
      <c r="C24" s="312">
        <v>0</v>
      </c>
      <c r="D24" s="312">
        <v>0</v>
      </c>
      <c r="E24" s="256">
        <v>811</v>
      </c>
      <c r="F24" s="312">
        <v>0</v>
      </c>
      <c r="G24" s="312">
        <v>0</v>
      </c>
      <c r="H24" s="312">
        <v>0</v>
      </c>
      <c r="I24" s="312">
        <v>0</v>
      </c>
      <c r="J24" s="312">
        <f t="shared" si="1"/>
        <v>811</v>
      </c>
      <c r="K24" s="25"/>
      <c r="L24" s="25"/>
      <c r="M24" s="25"/>
    </row>
    <row r="25" spans="1:13" ht="12.75" customHeight="1" x14ac:dyDescent="0.2">
      <c r="A25" s="610">
        <v>17</v>
      </c>
      <c r="B25" s="148" t="s">
        <v>816</v>
      </c>
      <c r="C25" s="312">
        <v>0</v>
      </c>
      <c r="D25" s="312">
        <v>0</v>
      </c>
      <c r="E25" s="256">
        <v>518</v>
      </c>
      <c r="F25" s="312">
        <v>0</v>
      </c>
      <c r="G25" s="312">
        <v>0</v>
      </c>
      <c r="H25" s="312">
        <v>0</v>
      </c>
      <c r="I25" s="312">
        <v>0</v>
      </c>
      <c r="J25" s="312">
        <f t="shared" si="1"/>
        <v>518</v>
      </c>
      <c r="K25" s="25"/>
      <c r="L25" s="25"/>
      <c r="M25" s="25"/>
    </row>
    <row r="26" spans="1:13" ht="12.75" customHeight="1" x14ac:dyDescent="0.2">
      <c r="A26" s="610">
        <v>18</v>
      </c>
      <c r="B26" s="148" t="s">
        <v>817</v>
      </c>
      <c r="C26" s="312">
        <v>0</v>
      </c>
      <c r="D26" s="312">
        <v>0</v>
      </c>
      <c r="E26" s="256">
        <v>1869</v>
      </c>
      <c r="F26" s="312">
        <v>0</v>
      </c>
      <c r="G26" s="312">
        <v>0</v>
      </c>
      <c r="H26" s="312">
        <v>0</v>
      </c>
      <c r="I26" s="312">
        <v>0</v>
      </c>
      <c r="J26" s="312">
        <f t="shared" si="1"/>
        <v>1869</v>
      </c>
      <c r="K26" s="25"/>
      <c r="L26" s="25"/>
      <c r="M26" s="25"/>
    </row>
    <row r="27" spans="1:13" ht="12.75" customHeight="1" x14ac:dyDescent="0.2">
      <c r="A27" s="610">
        <v>19</v>
      </c>
      <c r="B27" s="148" t="s">
        <v>799</v>
      </c>
      <c r="C27" s="312">
        <v>0</v>
      </c>
      <c r="D27" s="312">
        <v>0</v>
      </c>
      <c r="E27" s="256">
        <v>766</v>
      </c>
      <c r="F27" s="312">
        <v>0</v>
      </c>
      <c r="G27" s="312">
        <v>0</v>
      </c>
      <c r="H27" s="312">
        <v>0</v>
      </c>
      <c r="I27" s="312">
        <v>0</v>
      </c>
      <c r="J27" s="312">
        <f t="shared" si="1"/>
        <v>766</v>
      </c>
      <c r="K27" s="25"/>
      <c r="L27" s="25"/>
      <c r="M27" s="25"/>
    </row>
    <row r="28" spans="1:13" ht="12.75" customHeight="1" x14ac:dyDescent="0.2">
      <c r="A28" s="610">
        <v>20</v>
      </c>
      <c r="B28" s="148" t="s">
        <v>818</v>
      </c>
      <c r="C28" s="312">
        <v>0</v>
      </c>
      <c r="D28" s="312">
        <v>0</v>
      </c>
      <c r="E28" s="256">
        <v>1786</v>
      </c>
      <c r="F28" s="312">
        <v>0</v>
      </c>
      <c r="G28" s="312">
        <v>0</v>
      </c>
      <c r="H28" s="312">
        <v>0</v>
      </c>
      <c r="I28" s="312">
        <v>0</v>
      </c>
      <c r="J28" s="312">
        <f t="shared" si="1"/>
        <v>1786</v>
      </c>
      <c r="K28" s="25"/>
      <c r="L28" s="25"/>
      <c r="M28" s="25"/>
    </row>
    <row r="29" spans="1:13" ht="12.75" customHeight="1" x14ac:dyDescent="0.2">
      <c r="A29" s="570">
        <v>21</v>
      </c>
      <c r="B29" s="148" t="s">
        <v>819</v>
      </c>
      <c r="C29" s="312">
        <v>0</v>
      </c>
      <c r="D29" s="312">
        <v>0</v>
      </c>
      <c r="E29" s="256">
        <v>373</v>
      </c>
      <c r="F29" s="312">
        <v>0</v>
      </c>
      <c r="G29" s="312">
        <v>0</v>
      </c>
      <c r="H29" s="312">
        <v>0</v>
      </c>
      <c r="I29" s="312">
        <v>0</v>
      </c>
      <c r="J29" s="312">
        <f t="shared" si="1"/>
        <v>373</v>
      </c>
      <c r="K29" s="25"/>
      <c r="L29" s="25"/>
      <c r="M29" s="25"/>
    </row>
    <row r="30" spans="1:13" ht="12.75" customHeight="1" x14ac:dyDescent="0.2">
      <c r="A30" s="570">
        <v>22</v>
      </c>
      <c r="B30" s="148" t="s">
        <v>820</v>
      </c>
      <c r="C30" s="312">
        <v>0</v>
      </c>
      <c r="D30" s="312">
        <v>0</v>
      </c>
      <c r="E30" s="256">
        <v>521</v>
      </c>
      <c r="F30" s="312">
        <v>0</v>
      </c>
      <c r="G30" s="312">
        <v>0</v>
      </c>
      <c r="H30" s="312">
        <v>0</v>
      </c>
      <c r="I30" s="312">
        <v>0</v>
      </c>
      <c r="J30" s="312">
        <f t="shared" si="1"/>
        <v>521</v>
      </c>
      <c r="K30" s="25"/>
      <c r="L30" s="25"/>
      <c r="M30" s="25"/>
    </row>
    <row r="31" spans="1:13" s="315" customFormat="1" ht="12.75" customHeight="1" x14ac:dyDescent="0.2">
      <c r="A31" s="1117" t="s">
        <v>821</v>
      </c>
      <c r="B31" s="1117"/>
      <c r="C31" s="313">
        <f>SUM(C9:C30)</f>
        <v>0</v>
      </c>
      <c r="D31" s="313">
        <f t="shared" ref="D31:J31" si="2">SUM(D9:D30)</f>
        <v>0</v>
      </c>
      <c r="E31" s="313">
        <f t="shared" si="2"/>
        <v>23130</v>
      </c>
      <c r="F31" s="313">
        <f t="shared" si="2"/>
        <v>0</v>
      </c>
      <c r="G31" s="313">
        <f t="shared" si="2"/>
        <v>0</v>
      </c>
      <c r="H31" s="313">
        <f t="shared" si="2"/>
        <v>0</v>
      </c>
      <c r="I31" s="313">
        <f t="shared" si="2"/>
        <v>0</v>
      </c>
      <c r="J31" s="313">
        <f t="shared" si="2"/>
        <v>23130</v>
      </c>
      <c r="K31" s="314"/>
      <c r="L31" s="314"/>
      <c r="M31" s="314"/>
    </row>
    <row r="32" spans="1:13" ht="16.5" customHeight="1" x14ac:dyDescent="0.2">
      <c r="A32" s="700" t="s">
        <v>117</v>
      </c>
      <c r="B32" s="700"/>
      <c r="C32" s="701"/>
      <c r="D32" s="306"/>
      <c r="E32" s="306"/>
      <c r="F32" s="306"/>
      <c r="G32" s="306"/>
      <c r="H32" s="306"/>
      <c r="I32" s="306"/>
      <c r="J32" s="306"/>
      <c r="K32" s="25"/>
      <c r="L32" s="25"/>
      <c r="M32" s="25"/>
    </row>
    <row r="33" spans="1:13" x14ac:dyDescent="0.2">
      <c r="A33" s="700" t="s">
        <v>192</v>
      </c>
      <c r="B33" s="700"/>
      <c r="C33" s="701"/>
      <c r="D33" s="306"/>
      <c r="E33" s="306"/>
      <c r="F33" s="306"/>
      <c r="G33" s="306"/>
      <c r="H33" s="306"/>
      <c r="I33" s="306"/>
      <c r="J33" s="306"/>
      <c r="K33" s="25"/>
      <c r="L33" s="25"/>
      <c r="M33" s="25"/>
    </row>
    <row r="34" spans="1:13" x14ac:dyDescent="0.2">
      <c r="A34" s="238" t="s">
        <v>118</v>
      </c>
      <c r="B34" s="238"/>
      <c r="C34" s="499"/>
      <c r="D34" s="306"/>
      <c r="E34" s="306"/>
      <c r="F34" s="891" t="s">
        <v>10</v>
      </c>
      <c r="G34" s="891"/>
      <c r="H34" s="891"/>
      <c r="I34" s="891"/>
      <c r="J34" s="306"/>
      <c r="K34" s="25"/>
      <c r="L34" s="25"/>
      <c r="M34" s="25"/>
    </row>
    <row r="35" spans="1:13" x14ac:dyDescent="0.2">
      <c r="A35" s="702" t="s">
        <v>119</v>
      </c>
      <c r="B35" s="702"/>
      <c r="C35" s="499"/>
      <c r="E35" s="306"/>
      <c r="F35" s="891" t="s">
        <v>797</v>
      </c>
      <c r="G35" s="891"/>
      <c r="H35" s="891"/>
      <c r="I35" s="891"/>
      <c r="J35" s="306"/>
      <c r="K35" s="25"/>
      <c r="L35" s="25"/>
      <c r="M35" s="25"/>
    </row>
    <row r="36" spans="1:13" x14ac:dyDescent="0.2">
      <c r="A36" s="703" t="s">
        <v>120</v>
      </c>
      <c r="B36" s="703"/>
      <c r="C36" s="701"/>
      <c r="F36" s="891" t="s">
        <v>798</v>
      </c>
      <c r="G36" s="891"/>
      <c r="H36" s="891"/>
      <c r="I36" s="891"/>
    </row>
    <row r="37" spans="1:13" x14ac:dyDescent="0.2">
      <c r="A37" s="703" t="s">
        <v>159</v>
      </c>
      <c r="B37" s="703"/>
      <c r="C37" s="701"/>
      <c r="D37" s="306"/>
      <c r="F37" s="892" t="s">
        <v>77</v>
      </c>
      <c r="G37" s="892"/>
      <c r="H37" s="892"/>
      <c r="I37" s="892"/>
      <c r="K37" s="1196"/>
      <c r="L37" s="1196"/>
      <c r="M37" s="1196"/>
    </row>
  </sheetData>
  <mergeCells count="15">
    <mergeCell ref="F34:I34"/>
    <mergeCell ref="A5:D5"/>
    <mergeCell ref="F37:I37"/>
    <mergeCell ref="K37:M37"/>
    <mergeCell ref="F35:I35"/>
    <mergeCell ref="F36:I36"/>
    <mergeCell ref="A31:B31"/>
    <mergeCell ref="D1:E1"/>
    <mergeCell ref="G1:J1"/>
    <mergeCell ref="A2:J2"/>
    <mergeCell ref="A4:J4"/>
    <mergeCell ref="A6:A7"/>
    <mergeCell ref="B6:B7"/>
    <mergeCell ref="C6:J6"/>
    <mergeCell ref="C3:I3"/>
  </mergeCells>
  <phoneticPr fontId="0" type="noConversion"/>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37"/>
  <sheetViews>
    <sheetView view="pageBreakPreview" topLeftCell="A10" zoomScale="96" zoomScaleNormal="80" zoomScaleSheetLayoutView="96" workbookViewId="0">
      <selection activeCell="I34" sqref="I34"/>
    </sheetView>
  </sheetViews>
  <sheetFormatPr defaultRowHeight="12.75" x14ac:dyDescent="0.2"/>
  <cols>
    <col min="1" max="1" width="5" customWidth="1"/>
    <col min="2" max="2" width="12.140625" customWidth="1"/>
    <col min="3" max="3" width="8.28515625" style="244" customWidth="1"/>
    <col min="4" max="4" width="11.85546875" style="244" customWidth="1"/>
    <col min="5" max="5" width="10.5703125" style="244" customWidth="1"/>
    <col min="6" max="6" width="10.7109375" style="244" customWidth="1"/>
    <col min="7" max="7" width="10.28515625" style="244" customWidth="1"/>
    <col min="8" max="8" width="11.85546875" style="244" customWidth="1"/>
    <col min="9" max="9" width="13.28515625" style="244" customWidth="1"/>
    <col min="10" max="10" width="11.28515625" style="244" customWidth="1"/>
    <col min="11" max="11" width="11.42578125" style="244" customWidth="1"/>
    <col min="12" max="13" width="11.85546875" style="244" customWidth="1"/>
    <col min="14" max="14" width="12.28515625" customWidth="1"/>
    <col min="15" max="15" width="12.7109375" customWidth="1"/>
    <col min="16" max="16" width="16.140625" customWidth="1"/>
  </cols>
  <sheetData>
    <row r="1" spans="1:26" ht="15" x14ac:dyDescent="0.2">
      <c r="A1" s="25"/>
      <c r="B1" s="25"/>
      <c r="C1" s="250"/>
      <c r="D1" s="250"/>
      <c r="E1" s="250"/>
      <c r="F1" s="250"/>
      <c r="G1" s="250"/>
      <c r="H1" s="250"/>
      <c r="I1" s="250"/>
      <c r="J1" s="250"/>
      <c r="K1" s="250"/>
      <c r="L1" s="915" t="s">
        <v>537</v>
      </c>
      <c r="M1" s="915"/>
      <c r="N1" s="29"/>
      <c r="O1" s="25"/>
      <c r="P1" s="25"/>
    </row>
    <row r="2" spans="1:26" ht="15.75" x14ac:dyDescent="0.25">
      <c r="A2" s="1188" t="s">
        <v>0</v>
      </c>
      <c r="B2" s="1188"/>
      <c r="C2" s="1188"/>
      <c r="D2" s="1188"/>
      <c r="E2" s="1188"/>
      <c r="F2" s="1188"/>
      <c r="G2" s="1188"/>
      <c r="H2" s="1188"/>
      <c r="I2" s="1188"/>
      <c r="J2" s="1188"/>
      <c r="K2" s="1188"/>
      <c r="L2" s="1188"/>
      <c r="M2" s="1188"/>
      <c r="N2" s="25"/>
      <c r="O2" s="25"/>
      <c r="P2" s="25"/>
    </row>
    <row r="3" spans="1:26" ht="20.25" x14ac:dyDescent="0.3">
      <c r="A3" s="1197" t="s">
        <v>631</v>
      </c>
      <c r="B3" s="1197"/>
      <c r="C3" s="1197"/>
      <c r="D3" s="1197"/>
      <c r="E3" s="1197"/>
      <c r="F3" s="1197"/>
      <c r="G3" s="1197"/>
      <c r="H3" s="1197"/>
      <c r="I3" s="1197"/>
      <c r="J3" s="1197"/>
      <c r="K3" s="1197"/>
      <c r="L3" s="1197"/>
      <c r="M3" s="1197"/>
      <c r="N3" s="25"/>
      <c r="O3" s="25"/>
      <c r="P3" s="25"/>
    </row>
    <row r="4" spans="1:26" ht="15.75" x14ac:dyDescent="0.25">
      <c r="A4" s="1189" t="s">
        <v>536</v>
      </c>
      <c r="B4" s="1189"/>
      <c r="C4" s="1189"/>
      <c r="D4" s="1189"/>
      <c r="E4" s="1189"/>
      <c r="F4" s="1189"/>
      <c r="G4" s="1189"/>
      <c r="H4" s="1189"/>
      <c r="I4" s="1189"/>
      <c r="J4" s="1189"/>
      <c r="K4" s="1189"/>
      <c r="L4" s="1189"/>
      <c r="M4" s="1189"/>
      <c r="N4" s="25"/>
      <c r="O4" s="25"/>
      <c r="P4" s="25"/>
    </row>
    <row r="5" spans="1:26" x14ac:dyDescent="0.2">
      <c r="A5" s="929" t="s">
        <v>829</v>
      </c>
      <c r="B5" s="929"/>
      <c r="C5" s="929"/>
      <c r="D5" s="929"/>
      <c r="E5" s="239"/>
      <c r="F5" s="250"/>
      <c r="G5" s="250"/>
      <c r="H5" s="250"/>
      <c r="I5" s="250"/>
      <c r="J5" s="250"/>
      <c r="K5" s="250"/>
      <c r="L5" s="250"/>
      <c r="M5" s="250"/>
      <c r="N5" s="25"/>
      <c r="O5" s="25"/>
      <c r="P5" s="25"/>
    </row>
    <row r="6" spans="1:26" ht="15" customHeight="1" x14ac:dyDescent="0.2">
      <c r="A6" s="1198" t="s">
        <v>68</v>
      </c>
      <c r="B6" s="1198" t="s">
        <v>1</v>
      </c>
      <c r="C6" s="1200" t="s">
        <v>115</v>
      </c>
      <c r="D6" s="1200"/>
      <c r="E6" s="1201"/>
      <c r="F6" s="1199" t="s">
        <v>116</v>
      </c>
      <c r="G6" s="1200"/>
      <c r="H6" s="1200"/>
      <c r="I6" s="1201"/>
      <c r="J6" s="1199" t="s">
        <v>190</v>
      </c>
      <c r="K6" s="1200"/>
      <c r="L6" s="1200"/>
      <c r="M6" s="1201"/>
      <c r="Y6" s="3"/>
      <c r="Z6" s="6"/>
    </row>
    <row r="7" spans="1:26" ht="39.75" customHeight="1" x14ac:dyDescent="0.2">
      <c r="A7" s="1198"/>
      <c r="B7" s="1198"/>
      <c r="C7" s="240" t="s">
        <v>377</v>
      </c>
      <c r="D7" s="616" t="s">
        <v>374</v>
      </c>
      <c r="E7" s="240" t="s">
        <v>193</v>
      </c>
      <c r="F7" s="616" t="s">
        <v>372</v>
      </c>
      <c r="G7" s="240" t="s">
        <v>373</v>
      </c>
      <c r="H7" s="616" t="s">
        <v>374</v>
      </c>
      <c r="I7" s="240" t="s">
        <v>193</v>
      </c>
      <c r="J7" s="616" t="s">
        <v>376</v>
      </c>
      <c r="K7" s="240" t="s">
        <v>373</v>
      </c>
      <c r="L7" s="616" t="s">
        <v>374</v>
      </c>
      <c r="M7" s="608" t="s">
        <v>193</v>
      </c>
    </row>
    <row r="8" spans="1:26" s="8" customFormat="1" ht="13.5" customHeight="1" x14ac:dyDescent="0.2">
      <c r="A8" s="618">
        <v>1</v>
      </c>
      <c r="B8" s="618">
        <v>2</v>
      </c>
      <c r="C8" s="618">
        <v>3</v>
      </c>
      <c r="D8" s="618">
        <v>4</v>
      </c>
      <c r="E8" s="618">
        <v>5</v>
      </c>
      <c r="F8" s="618">
        <v>6</v>
      </c>
      <c r="G8" s="618">
        <v>7</v>
      </c>
      <c r="H8" s="618">
        <v>8</v>
      </c>
      <c r="I8" s="618">
        <v>9</v>
      </c>
      <c r="J8" s="618">
        <v>10</v>
      </c>
      <c r="K8" s="618">
        <v>11</v>
      </c>
      <c r="L8" s="618">
        <v>12</v>
      </c>
      <c r="M8" s="618">
        <v>13</v>
      </c>
    </row>
    <row r="9" spans="1:26" ht="13.5" customHeight="1" x14ac:dyDescent="0.2">
      <c r="A9" s="610">
        <v>1</v>
      </c>
      <c r="B9" s="148" t="s">
        <v>800</v>
      </c>
      <c r="C9" s="1202" t="s">
        <v>839</v>
      </c>
      <c r="D9" s="1203"/>
      <c r="E9" s="1203"/>
      <c r="F9" s="1203"/>
      <c r="G9" s="1203"/>
      <c r="H9" s="1203"/>
      <c r="I9" s="1203"/>
      <c r="J9" s="1203"/>
      <c r="K9" s="1203"/>
      <c r="L9" s="1203"/>
      <c r="M9" s="1204"/>
    </row>
    <row r="10" spans="1:26" ht="13.5" customHeight="1" x14ac:dyDescent="0.2">
      <c r="A10" s="610">
        <v>2</v>
      </c>
      <c r="B10" s="148" t="s">
        <v>801</v>
      </c>
      <c r="C10" s="1205"/>
      <c r="D10" s="1206"/>
      <c r="E10" s="1206"/>
      <c r="F10" s="1206"/>
      <c r="G10" s="1206"/>
      <c r="H10" s="1206"/>
      <c r="I10" s="1206"/>
      <c r="J10" s="1206"/>
      <c r="K10" s="1206"/>
      <c r="L10" s="1206"/>
      <c r="M10" s="1207"/>
    </row>
    <row r="11" spans="1:26" ht="13.5" customHeight="1" x14ac:dyDescent="0.2">
      <c r="A11" s="610">
        <v>3</v>
      </c>
      <c r="B11" s="148" t="s">
        <v>802</v>
      </c>
      <c r="C11" s="1205"/>
      <c r="D11" s="1206"/>
      <c r="E11" s="1206"/>
      <c r="F11" s="1206"/>
      <c r="G11" s="1206"/>
      <c r="H11" s="1206"/>
      <c r="I11" s="1206"/>
      <c r="J11" s="1206"/>
      <c r="K11" s="1206"/>
      <c r="L11" s="1206"/>
      <c r="M11" s="1207"/>
    </row>
    <row r="12" spans="1:26" ht="13.5" customHeight="1" x14ac:dyDescent="0.2">
      <c r="A12" s="610">
        <v>4</v>
      </c>
      <c r="B12" s="148" t="s">
        <v>803</v>
      </c>
      <c r="C12" s="1205"/>
      <c r="D12" s="1206"/>
      <c r="E12" s="1206"/>
      <c r="F12" s="1206"/>
      <c r="G12" s="1206"/>
      <c r="H12" s="1206"/>
      <c r="I12" s="1206"/>
      <c r="J12" s="1206"/>
      <c r="K12" s="1206"/>
      <c r="L12" s="1206"/>
      <c r="M12" s="1207"/>
    </row>
    <row r="13" spans="1:26" ht="13.5" customHeight="1" x14ac:dyDescent="0.2">
      <c r="A13" s="610">
        <v>5</v>
      </c>
      <c r="B13" s="148" t="s">
        <v>804</v>
      </c>
      <c r="C13" s="1205"/>
      <c r="D13" s="1206"/>
      <c r="E13" s="1206"/>
      <c r="F13" s="1206"/>
      <c r="G13" s="1206"/>
      <c r="H13" s="1206"/>
      <c r="I13" s="1206"/>
      <c r="J13" s="1206"/>
      <c r="K13" s="1206"/>
      <c r="L13" s="1206"/>
      <c r="M13" s="1207"/>
    </row>
    <row r="14" spans="1:26" ht="13.5" customHeight="1" x14ac:dyDescent="0.2">
      <c r="A14" s="610">
        <v>6</v>
      </c>
      <c r="B14" s="148" t="s">
        <v>805</v>
      </c>
      <c r="C14" s="1205"/>
      <c r="D14" s="1206"/>
      <c r="E14" s="1206"/>
      <c r="F14" s="1206"/>
      <c r="G14" s="1206"/>
      <c r="H14" s="1206"/>
      <c r="I14" s="1206"/>
      <c r="J14" s="1206"/>
      <c r="K14" s="1206"/>
      <c r="L14" s="1206"/>
      <c r="M14" s="1207"/>
    </row>
    <row r="15" spans="1:26" ht="13.5" customHeight="1" x14ac:dyDescent="0.2">
      <c r="A15" s="610">
        <v>7</v>
      </c>
      <c r="B15" s="148" t="s">
        <v>806</v>
      </c>
      <c r="C15" s="1205"/>
      <c r="D15" s="1206"/>
      <c r="E15" s="1206"/>
      <c r="F15" s="1206"/>
      <c r="G15" s="1206"/>
      <c r="H15" s="1206"/>
      <c r="I15" s="1206"/>
      <c r="J15" s="1206"/>
      <c r="K15" s="1206"/>
      <c r="L15" s="1206"/>
      <c r="M15" s="1207"/>
    </row>
    <row r="16" spans="1:26" ht="13.5" customHeight="1" x14ac:dyDescent="0.2">
      <c r="A16" s="610">
        <v>8</v>
      </c>
      <c r="B16" s="148" t="s">
        <v>807</v>
      </c>
      <c r="C16" s="1205"/>
      <c r="D16" s="1206"/>
      <c r="E16" s="1206"/>
      <c r="F16" s="1206"/>
      <c r="G16" s="1206"/>
      <c r="H16" s="1206"/>
      <c r="I16" s="1206"/>
      <c r="J16" s="1206"/>
      <c r="K16" s="1206"/>
      <c r="L16" s="1206"/>
      <c r="M16" s="1207"/>
    </row>
    <row r="17" spans="1:16" ht="13.5" customHeight="1" x14ac:dyDescent="0.2">
      <c r="A17" s="610">
        <v>9</v>
      </c>
      <c r="B17" s="148" t="s">
        <v>808</v>
      </c>
      <c r="C17" s="1205"/>
      <c r="D17" s="1206"/>
      <c r="E17" s="1206"/>
      <c r="F17" s="1206"/>
      <c r="G17" s="1206"/>
      <c r="H17" s="1206"/>
      <c r="I17" s="1206"/>
      <c r="J17" s="1206"/>
      <c r="K17" s="1206"/>
      <c r="L17" s="1206"/>
      <c r="M17" s="1207"/>
    </row>
    <row r="18" spans="1:16" ht="13.5" customHeight="1" x14ac:dyDescent="0.2">
      <c r="A18" s="610">
        <v>10</v>
      </c>
      <c r="B18" s="148" t="s">
        <v>809</v>
      </c>
      <c r="C18" s="1205"/>
      <c r="D18" s="1206"/>
      <c r="E18" s="1206"/>
      <c r="F18" s="1206"/>
      <c r="G18" s="1206"/>
      <c r="H18" s="1206"/>
      <c r="I18" s="1206"/>
      <c r="J18" s="1206"/>
      <c r="K18" s="1206"/>
      <c r="L18" s="1206"/>
      <c r="M18" s="1207"/>
    </row>
    <row r="19" spans="1:16" ht="13.5" customHeight="1" x14ac:dyDescent="0.2">
      <c r="A19" s="610">
        <v>11</v>
      </c>
      <c r="B19" s="148" t="s">
        <v>810</v>
      </c>
      <c r="C19" s="1205"/>
      <c r="D19" s="1206"/>
      <c r="E19" s="1206"/>
      <c r="F19" s="1206"/>
      <c r="G19" s="1206"/>
      <c r="H19" s="1206"/>
      <c r="I19" s="1206"/>
      <c r="J19" s="1206"/>
      <c r="K19" s="1206"/>
      <c r="L19" s="1206"/>
      <c r="M19" s="1207"/>
    </row>
    <row r="20" spans="1:16" ht="13.5" customHeight="1" x14ac:dyDescent="0.2">
      <c r="A20" s="610">
        <v>12</v>
      </c>
      <c r="B20" s="148" t="s">
        <v>811</v>
      </c>
      <c r="C20" s="1205"/>
      <c r="D20" s="1206"/>
      <c r="E20" s="1206"/>
      <c r="F20" s="1206"/>
      <c r="G20" s="1206"/>
      <c r="H20" s="1206"/>
      <c r="I20" s="1206"/>
      <c r="J20" s="1206"/>
      <c r="K20" s="1206"/>
      <c r="L20" s="1206"/>
      <c r="M20" s="1207"/>
    </row>
    <row r="21" spans="1:16" ht="13.5" customHeight="1" x14ac:dyDescent="0.2">
      <c r="A21" s="610">
        <v>13</v>
      </c>
      <c r="B21" s="148" t="s">
        <v>812</v>
      </c>
      <c r="C21" s="1205"/>
      <c r="D21" s="1206"/>
      <c r="E21" s="1206"/>
      <c r="F21" s="1206"/>
      <c r="G21" s="1206"/>
      <c r="H21" s="1206"/>
      <c r="I21" s="1206"/>
      <c r="J21" s="1206"/>
      <c r="K21" s="1206"/>
      <c r="L21" s="1206"/>
      <c r="M21" s="1207"/>
    </row>
    <row r="22" spans="1:16" ht="13.5" customHeight="1" x14ac:dyDescent="0.2">
      <c r="A22" s="610">
        <v>14</v>
      </c>
      <c r="B22" s="148" t="s">
        <v>813</v>
      </c>
      <c r="C22" s="1205"/>
      <c r="D22" s="1206"/>
      <c r="E22" s="1206"/>
      <c r="F22" s="1206"/>
      <c r="G22" s="1206"/>
      <c r="H22" s="1206"/>
      <c r="I22" s="1206"/>
      <c r="J22" s="1206"/>
      <c r="K22" s="1206"/>
      <c r="L22" s="1206"/>
      <c r="M22" s="1207"/>
    </row>
    <row r="23" spans="1:16" ht="13.5" customHeight="1" x14ac:dyDescent="0.2">
      <c r="A23" s="610">
        <v>15</v>
      </c>
      <c r="B23" s="148" t="s">
        <v>814</v>
      </c>
      <c r="C23" s="1205"/>
      <c r="D23" s="1206"/>
      <c r="E23" s="1206"/>
      <c r="F23" s="1206"/>
      <c r="G23" s="1206"/>
      <c r="H23" s="1206"/>
      <c r="I23" s="1206"/>
      <c r="J23" s="1206"/>
      <c r="K23" s="1206"/>
      <c r="L23" s="1206"/>
      <c r="M23" s="1207"/>
    </row>
    <row r="24" spans="1:16" ht="13.5" customHeight="1" x14ac:dyDescent="0.2">
      <c r="A24" s="610">
        <v>16</v>
      </c>
      <c r="B24" s="148" t="s">
        <v>815</v>
      </c>
      <c r="C24" s="1205"/>
      <c r="D24" s="1206"/>
      <c r="E24" s="1206"/>
      <c r="F24" s="1206"/>
      <c r="G24" s="1206"/>
      <c r="H24" s="1206"/>
      <c r="I24" s="1206"/>
      <c r="J24" s="1206"/>
      <c r="K24" s="1206"/>
      <c r="L24" s="1206"/>
      <c r="M24" s="1207"/>
    </row>
    <row r="25" spans="1:16" ht="13.5" customHeight="1" x14ac:dyDescent="0.2">
      <c r="A25" s="610">
        <v>17</v>
      </c>
      <c r="B25" s="148" t="s">
        <v>816</v>
      </c>
      <c r="C25" s="1205"/>
      <c r="D25" s="1206"/>
      <c r="E25" s="1206"/>
      <c r="F25" s="1206"/>
      <c r="G25" s="1206"/>
      <c r="H25" s="1206"/>
      <c r="I25" s="1206"/>
      <c r="J25" s="1206"/>
      <c r="K25" s="1206"/>
      <c r="L25" s="1206"/>
      <c r="M25" s="1207"/>
    </row>
    <row r="26" spans="1:16" ht="13.5" customHeight="1" x14ac:dyDescent="0.2">
      <c r="A26" s="610">
        <v>18</v>
      </c>
      <c r="B26" s="148" t="s">
        <v>817</v>
      </c>
      <c r="C26" s="1205"/>
      <c r="D26" s="1206"/>
      <c r="E26" s="1206"/>
      <c r="F26" s="1206"/>
      <c r="G26" s="1206"/>
      <c r="H26" s="1206"/>
      <c r="I26" s="1206"/>
      <c r="J26" s="1206"/>
      <c r="K26" s="1206"/>
      <c r="L26" s="1206"/>
      <c r="M26" s="1207"/>
    </row>
    <row r="27" spans="1:16" ht="13.5" customHeight="1" x14ac:dyDescent="0.2">
      <c r="A27" s="610">
        <v>19</v>
      </c>
      <c r="B27" s="148" t="s">
        <v>799</v>
      </c>
      <c r="C27" s="1205"/>
      <c r="D27" s="1206"/>
      <c r="E27" s="1206"/>
      <c r="F27" s="1206"/>
      <c r="G27" s="1206"/>
      <c r="H27" s="1206"/>
      <c r="I27" s="1206"/>
      <c r="J27" s="1206"/>
      <c r="K27" s="1206"/>
      <c r="L27" s="1206"/>
      <c r="M27" s="1207"/>
    </row>
    <row r="28" spans="1:16" ht="13.5" customHeight="1" x14ac:dyDescent="0.2">
      <c r="A28" s="610">
        <v>20</v>
      </c>
      <c r="B28" s="148" t="s">
        <v>818</v>
      </c>
      <c r="C28" s="1205"/>
      <c r="D28" s="1206"/>
      <c r="E28" s="1206"/>
      <c r="F28" s="1206"/>
      <c r="G28" s="1206"/>
      <c r="H28" s="1206"/>
      <c r="I28" s="1206"/>
      <c r="J28" s="1206"/>
      <c r="K28" s="1206"/>
      <c r="L28" s="1206"/>
      <c r="M28" s="1207"/>
    </row>
    <row r="29" spans="1:16" ht="13.5" customHeight="1" x14ac:dyDescent="0.2">
      <c r="A29" s="570">
        <v>21</v>
      </c>
      <c r="B29" s="148" t="s">
        <v>819</v>
      </c>
      <c r="C29" s="1205"/>
      <c r="D29" s="1206"/>
      <c r="E29" s="1206"/>
      <c r="F29" s="1206"/>
      <c r="G29" s="1206"/>
      <c r="H29" s="1206"/>
      <c r="I29" s="1206"/>
      <c r="J29" s="1206"/>
      <c r="K29" s="1206"/>
      <c r="L29" s="1206"/>
      <c r="M29" s="1207"/>
    </row>
    <row r="30" spans="1:16" ht="13.5" customHeight="1" x14ac:dyDescent="0.2">
      <c r="A30" s="570">
        <v>22</v>
      </c>
      <c r="B30" s="148" t="s">
        <v>820</v>
      </c>
      <c r="C30" s="1205"/>
      <c r="D30" s="1206"/>
      <c r="E30" s="1206"/>
      <c r="F30" s="1206"/>
      <c r="G30" s="1206"/>
      <c r="H30" s="1206"/>
      <c r="I30" s="1206"/>
      <c r="J30" s="1206"/>
      <c r="K30" s="1206"/>
      <c r="L30" s="1206"/>
      <c r="M30" s="1207"/>
    </row>
    <row r="31" spans="1:16" s="8" customFormat="1" ht="13.5" customHeight="1" x14ac:dyDescent="0.2">
      <c r="A31" s="801" t="s">
        <v>821</v>
      </c>
      <c r="B31" s="801"/>
      <c r="C31" s="1208"/>
      <c r="D31" s="1209"/>
      <c r="E31" s="1209"/>
      <c r="F31" s="1209"/>
      <c r="G31" s="1209"/>
      <c r="H31" s="1209"/>
      <c r="I31" s="1209"/>
      <c r="J31" s="1209"/>
      <c r="K31" s="1209"/>
      <c r="L31" s="1209"/>
      <c r="M31" s="1210"/>
    </row>
    <row r="32" spans="1:16" x14ac:dyDescent="0.2">
      <c r="A32" s="25"/>
      <c r="B32" s="25"/>
      <c r="C32" s="250"/>
      <c r="D32" s="250"/>
      <c r="E32" s="250"/>
      <c r="F32" s="250"/>
      <c r="G32" s="250"/>
      <c r="H32" s="250"/>
      <c r="I32" s="250"/>
      <c r="J32" s="250"/>
      <c r="K32" s="250"/>
      <c r="L32" s="250"/>
      <c r="M32" s="250"/>
      <c r="N32" s="25"/>
      <c r="O32" s="25"/>
      <c r="P32" s="25"/>
    </row>
    <row r="33" spans="1:16" x14ac:dyDescent="0.2">
      <c r="A33" s="25"/>
      <c r="B33" s="25"/>
      <c r="C33" s="250"/>
      <c r="D33" s="250"/>
      <c r="E33" s="250"/>
      <c r="F33" s="250"/>
      <c r="G33" s="250"/>
      <c r="H33" s="250"/>
      <c r="I33" s="250"/>
      <c r="J33" s="250"/>
      <c r="K33" s="250"/>
      <c r="L33" s="250"/>
      <c r="M33" s="250"/>
      <c r="N33" s="25"/>
      <c r="O33" s="25"/>
      <c r="P33" s="25"/>
    </row>
    <row r="34" spans="1:16" x14ac:dyDescent="0.2">
      <c r="J34" s="891" t="s">
        <v>10</v>
      </c>
      <c r="K34" s="891"/>
      <c r="L34" s="891"/>
      <c r="M34" s="891"/>
    </row>
    <row r="35" spans="1:16" ht="15.75" x14ac:dyDescent="0.25">
      <c r="A35" s="1211" t="s">
        <v>9</v>
      </c>
      <c r="B35" s="1211"/>
      <c r="C35" s="1211"/>
      <c r="J35" s="891" t="s">
        <v>797</v>
      </c>
      <c r="K35" s="891"/>
      <c r="L35" s="891"/>
      <c r="M35" s="891"/>
      <c r="N35" s="1196"/>
      <c r="O35" s="1196"/>
      <c r="P35" s="1196"/>
    </row>
    <row r="36" spans="1:16" x14ac:dyDescent="0.2">
      <c r="A36" s="25"/>
      <c r="B36" s="25"/>
      <c r="C36" s="250"/>
      <c r="D36" s="250"/>
      <c r="E36" s="250"/>
      <c r="F36" s="250"/>
      <c r="G36" s="250"/>
      <c r="H36" s="250"/>
      <c r="I36" s="250"/>
      <c r="J36" s="891" t="s">
        <v>798</v>
      </c>
      <c r="K36" s="891"/>
      <c r="L36" s="891"/>
      <c r="M36" s="891"/>
      <c r="N36" s="25"/>
      <c r="O36" s="25"/>
      <c r="P36" s="25"/>
    </row>
    <row r="37" spans="1:16" ht="15.75" x14ac:dyDescent="0.25">
      <c r="B37" s="27"/>
      <c r="C37" s="249"/>
      <c r="D37" s="249"/>
      <c r="E37" s="249"/>
      <c r="F37" s="249"/>
      <c r="G37" s="249"/>
      <c r="H37" s="249"/>
      <c r="I37" s="249"/>
      <c r="J37" s="892" t="s">
        <v>77</v>
      </c>
      <c r="K37" s="892"/>
      <c r="L37" s="892"/>
      <c r="M37" s="892"/>
      <c r="N37" s="35"/>
      <c r="O37" s="25"/>
      <c r="P37" s="25"/>
    </row>
  </sheetData>
  <mergeCells count="18">
    <mergeCell ref="J36:M36"/>
    <mergeCell ref="J37:M37"/>
    <mergeCell ref="A31:B31"/>
    <mergeCell ref="N35:P35"/>
    <mergeCell ref="C6:E6"/>
    <mergeCell ref="J35:M35"/>
    <mergeCell ref="A35:C35"/>
    <mergeCell ref="L1:M1"/>
    <mergeCell ref="A2:M2"/>
    <mergeCell ref="A3:M3"/>
    <mergeCell ref="A4:M4"/>
    <mergeCell ref="J34:M34"/>
    <mergeCell ref="A6:A7"/>
    <mergeCell ref="B6:B7"/>
    <mergeCell ref="F6:I6"/>
    <mergeCell ref="J6:M6"/>
    <mergeCell ref="A5:D5"/>
    <mergeCell ref="C9:M31"/>
  </mergeCell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6"/>
  <sheetViews>
    <sheetView view="pageBreakPreview" topLeftCell="A7" zoomScale="96" zoomScaleSheetLayoutView="96" workbookViewId="0">
      <selection activeCell="C8" sqref="C8:K30"/>
    </sheetView>
  </sheetViews>
  <sheetFormatPr defaultColWidth="9.140625" defaultRowHeight="12.75" x14ac:dyDescent="0.2"/>
  <cols>
    <col min="1" max="1" width="4.7109375" style="114" customWidth="1"/>
    <col min="2" max="2" width="13" style="114" customWidth="1"/>
    <col min="3" max="3" width="11.140625" style="114" customWidth="1"/>
    <col min="4" max="4" width="11.85546875" style="114" customWidth="1"/>
    <col min="5" max="5" width="10.85546875" style="114" customWidth="1"/>
    <col min="6" max="6" width="13.140625" style="114" customWidth="1"/>
    <col min="7" max="7" width="17" style="114" customWidth="1"/>
    <col min="8" max="8" width="11.42578125" style="114" customWidth="1"/>
    <col min="9" max="9" width="16" style="114" customWidth="1"/>
    <col min="10" max="10" width="17.7109375" style="114" customWidth="1"/>
    <col min="11" max="11" width="14.7109375" style="114" customWidth="1"/>
    <col min="12" max="12" width="9.140625" style="114" hidden="1" customWidth="1"/>
    <col min="13" max="16384" width="9.140625" style="114"/>
  </cols>
  <sheetData>
    <row r="1" spans="1:12" ht="18" x14ac:dyDescent="0.2">
      <c r="A1" s="1064" t="s">
        <v>0</v>
      </c>
      <c r="B1" s="1064"/>
      <c r="C1" s="1064"/>
      <c r="D1" s="1064"/>
      <c r="E1" s="1064"/>
      <c r="F1" s="1064"/>
      <c r="G1" s="1064"/>
      <c r="H1" s="1064"/>
      <c r="I1" s="1064"/>
      <c r="J1" s="1213" t="s">
        <v>517</v>
      </c>
      <c r="K1" s="1213"/>
    </row>
    <row r="2" spans="1:12" ht="21" x14ac:dyDescent="0.2">
      <c r="A2" s="1065" t="s">
        <v>631</v>
      </c>
      <c r="B2" s="1065"/>
      <c r="C2" s="1065"/>
      <c r="D2" s="1065"/>
      <c r="E2" s="1065"/>
      <c r="F2" s="1065"/>
      <c r="G2" s="1065"/>
      <c r="H2" s="1065"/>
      <c r="I2" s="1065"/>
      <c r="J2" s="1065"/>
      <c r="K2" s="1065"/>
    </row>
    <row r="3" spans="1:12" ht="15" x14ac:dyDescent="0.2">
      <c r="A3" s="1139" t="s">
        <v>516</v>
      </c>
      <c r="B3" s="1139"/>
      <c r="C3" s="1139"/>
      <c r="D3" s="1139"/>
      <c r="E3" s="1139"/>
      <c r="F3" s="1139"/>
      <c r="G3" s="1139"/>
      <c r="H3" s="1139"/>
      <c r="I3" s="1139"/>
      <c r="J3" s="1139"/>
      <c r="K3" s="1139"/>
    </row>
    <row r="4" spans="1:12" ht="15" x14ac:dyDescent="0.2">
      <c r="A4" s="1130" t="s">
        <v>828</v>
      </c>
      <c r="B4" s="1130"/>
      <c r="C4" s="1130"/>
      <c r="D4" s="1130"/>
      <c r="E4" s="165"/>
      <c r="F4" s="165"/>
      <c r="G4" s="165"/>
      <c r="H4" s="165"/>
      <c r="I4" s="166"/>
      <c r="J4" s="1063" t="s">
        <v>899</v>
      </c>
      <c r="K4" s="1063"/>
      <c r="L4" s="1063"/>
    </row>
    <row r="5" spans="1:12" ht="15.75" customHeight="1" x14ac:dyDescent="0.2">
      <c r="A5" s="801" t="s">
        <v>68</v>
      </c>
      <c r="B5" s="801" t="s">
        <v>1</v>
      </c>
      <c r="C5" s="801" t="s">
        <v>296</v>
      </c>
      <c r="D5" s="801" t="s">
        <v>297</v>
      </c>
      <c r="E5" s="801"/>
      <c r="F5" s="801"/>
      <c r="G5" s="801"/>
      <c r="H5" s="801"/>
      <c r="I5" s="806" t="s">
        <v>298</v>
      </c>
      <c r="J5" s="1131"/>
      <c r="K5" s="807"/>
    </row>
    <row r="6" spans="1:12" ht="75" customHeight="1" x14ac:dyDescent="0.2">
      <c r="A6" s="801"/>
      <c r="B6" s="801"/>
      <c r="C6" s="801"/>
      <c r="D6" s="586" t="s">
        <v>299</v>
      </c>
      <c r="E6" s="586" t="s">
        <v>193</v>
      </c>
      <c r="F6" s="586" t="s">
        <v>440</v>
      </c>
      <c r="G6" s="586" t="s">
        <v>300</v>
      </c>
      <c r="H6" s="586" t="s">
        <v>411</v>
      </c>
      <c r="I6" s="586" t="s">
        <v>301</v>
      </c>
      <c r="J6" s="586" t="s">
        <v>302</v>
      </c>
      <c r="K6" s="586" t="s">
        <v>303</v>
      </c>
    </row>
    <row r="7" spans="1:12" ht="14.1" customHeight="1" x14ac:dyDescent="0.2">
      <c r="A7" s="591" t="s">
        <v>260</v>
      </c>
      <c r="B7" s="591" t="s">
        <v>261</v>
      </c>
      <c r="C7" s="591" t="s">
        <v>262</v>
      </c>
      <c r="D7" s="591" t="s">
        <v>263</v>
      </c>
      <c r="E7" s="591" t="s">
        <v>264</v>
      </c>
      <c r="F7" s="591" t="s">
        <v>265</v>
      </c>
      <c r="G7" s="591" t="s">
        <v>266</v>
      </c>
      <c r="H7" s="591" t="s">
        <v>267</v>
      </c>
      <c r="I7" s="591" t="s">
        <v>286</v>
      </c>
      <c r="J7" s="591" t="s">
        <v>287</v>
      </c>
      <c r="K7" s="591" t="s">
        <v>288</v>
      </c>
    </row>
    <row r="8" spans="1:12" ht="14.1" customHeight="1" x14ac:dyDescent="0.2">
      <c r="A8" s="610">
        <v>1</v>
      </c>
      <c r="B8" s="148" t="s">
        <v>800</v>
      </c>
      <c r="C8" s="971" t="s">
        <v>839</v>
      </c>
      <c r="D8" s="972"/>
      <c r="E8" s="972"/>
      <c r="F8" s="972"/>
      <c r="G8" s="972"/>
      <c r="H8" s="972"/>
      <c r="I8" s="972"/>
      <c r="J8" s="972"/>
      <c r="K8" s="973"/>
    </row>
    <row r="9" spans="1:12" ht="14.1" customHeight="1" x14ac:dyDescent="0.2">
      <c r="A9" s="610">
        <v>2</v>
      </c>
      <c r="B9" s="148" t="s">
        <v>801</v>
      </c>
      <c r="C9" s="974"/>
      <c r="D9" s="975"/>
      <c r="E9" s="975"/>
      <c r="F9" s="975"/>
      <c r="G9" s="975"/>
      <c r="H9" s="975"/>
      <c r="I9" s="975"/>
      <c r="J9" s="975"/>
      <c r="K9" s="976"/>
    </row>
    <row r="10" spans="1:12" ht="14.1" customHeight="1" x14ac:dyDescent="0.2">
      <c r="A10" s="610">
        <v>3</v>
      </c>
      <c r="B10" s="148" t="s">
        <v>802</v>
      </c>
      <c r="C10" s="974"/>
      <c r="D10" s="975"/>
      <c r="E10" s="975"/>
      <c r="F10" s="975"/>
      <c r="G10" s="975"/>
      <c r="H10" s="975"/>
      <c r="I10" s="975"/>
      <c r="J10" s="975"/>
      <c r="K10" s="976"/>
    </row>
    <row r="11" spans="1:12" ht="14.1" customHeight="1" x14ac:dyDescent="0.2">
      <c r="A11" s="610">
        <v>4</v>
      </c>
      <c r="B11" s="148" t="s">
        <v>803</v>
      </c>
      <c r="C11" s="974"/>
      <c r="D11" s="975"/>
      <c r="E11" s="975"/>
      <c r="F11" s="975"/>
      <c r="G11" s="975"/>
      <c r="H11" s="975"/>
      <c r="I11" s="975"/>
      <c r="J11" s="975"/>
      <c r="K11" s="976"/>
    </row>
    <row r="12" spans="1:12" ht="14.1" customHeight="1" x14ac:dyDescent="0.2">
      <c r="A12" s="610">
        <v>5</v>
      </c>
      <c r="B12" s="148" t="s">
        <v>804</v>
      </c>
      <c r="C12" s="974"/>
      <c r="D12" s="975"/>
      <c r="E12" s="975"/>
      <c r="F12" s="975"/>
      <c r="G12" s="975"/>
      <c r="H12" s="975"/>
      <c r="I12" s="975"/>
      <c r="J12" s="975"/>
      <c r="K12" s="976"/>
    </row>
    <row r="13" spans="1:12" ht="14.1" customHeight="1" x14ac:dyDescent="0.2">
      <c r="A13" s="610">
        <v>6</v>
      </c>
      <c r="B13" s="148" t="s">
        <v>805</v>
      </c>
      <c r="C13" s="974"/>
      <c r="D13" s="975"/>
      <c r="E13" s="975"/>
      <c r="F13" s="975"/>
      <c r="G13" s="975"/>
      <c r="H13" s="975"/>
      <c r="I13" s="975"/>
      <c r="J13" s="975"/>
      <c r="K13" s="976"/>
    </row>
    <row r="14" spans="1:12" ht="14.1" customHeight="1" x14ac:dyDescent="0.2">
      <c r="A14" s="610">
        <v>7</v>
      </c>
      <c r="B14" s="148" t="s">
        <v>806</v>
      </c>
      <c r="C14" s="974"/>
      <c r="D14" s="975"/>
      <c r="E14" s="975"/>
      <c r="F14" s="975"/>
      <c r="G14" s="975"/>
      <c r="H14" s="975"/>
      <c r="I14" s="975"/>
      <c r="J14" s="975"/>
      <c r="K14" s="976"/>
    </row>
    <row r="15" spans="1:12" ht="14.1" customHeight="1" x14ac:dyDescent="0.2">
      <c r="A15" s="610">
        <v>8</v>
      </c>
      <c r="B15" s="148" t="s">
        <v>807</v>
      </c>
      <c r="C15" s="974"/>
      <c r="D15" s="975"/>
      <c r="E15" s="975"/>
      <c r="F15" s="975"/>
      <c r="G15" s="975"/>
      <c r="H15" s="975"/>
      <c r="I15" s="975"/>
      <c r="J15" s="975"/>
      <c r="K15" s="976"/>
    </row>
    <row r="16" spans="1:12" ht="14.1" customHeight="1" x14ac:dyDescent="0.2">
      <c r="A16" s="610">
        <v>9</v>
      </c>
      <c r="B16" s="148" t="s">
        <v>808</v>
      </c>
      <c r="C16" s="974"/>
      <c r="D16" s="975"/>
      <c r="E16" s="975"/>
      <c r="F16" s="975"/>
      <c r="G16" s="975"/>
      <c r="H16" s="975"/>
      <c r="I16" s="975"/>
      <c r="J16" s="975"/>
      <c r="K16" s="976"/>
    </row>
    <row r="17" spans="1:11" ht="14.1" customHeight="1" x14ac:dyDescent="0.2">
      <c r="A17" s="610">
        <v>10</v>
      </c>
      <c r="B17" s="148" t="s">
        <v>809</v>
      </c>
      <c r="C17" s="974"/>
      <c r="D17" s="975"/>
      <c r="E17" s="975"/>
      <c r="F17" s="975"/>
      <c r="G17" s="975"/>
      <c r="H17" s="975"/>
      <c r="I17" s="975"/>
      <c r="J17" s="975"/>
      <c r="K17" s="976"/>
    </row>
    <row r="18" spans="1:11" ht="14.1" customHeight="1" x14ac:dyDescent="0.2">
      <c r="A18" s="610">
        <v>11</v>
      </c>
      <c r="B18" s="148" t="s">
        <v>810</v>
      </c>
      <c r="C18" s="974"/>
      <c r="D18" s="975"/>
      <c r="E18" s="975"/>
      <c r="F18" s="975"/>
      <c r="G18" s="975"/>
      <c r="H18" s="975"/>
      <c r="I18" s="975"/>
      <c r="J18" s="975"/>
      <c r="K18" s="976"/>
    </row>
    <row r="19" spans="1:11" ht="14.1" customHeight="1" x14ac:dyDescent="0.2">
      <c r="A19" s="610">
        <v>12</v>
      </c>
      <c r="B19" s="148" t="s">
        <v>811</v>
      </c>
      <c r="C19" s="974"/>
      <c r="D19" s="975"/>
      <c r="E19" s="975"/>
      <c r="F19" s="975"/>
      <c r="G19" s="975"/>
      <c r="H19" s="975"/>
      <c r="I19" s="975"/>
      <c r="J19" s="975"/>
      <c r="K19" s="976"/>
    </row>
    <row r="20" spans="1:11" ht="14.1" customHeight="1" x14ac:dyDescent="0.2">
      <c r="A20" s="610">
        <v>13</v>
      </c>
      <c r="B20" s="148" t="s">
        <v>812</v>
      </c>
      <c r="C20" s="974"/>
      <c r="D20" s="975"/>
      <c r="E20" s="975"/>
      <c r="F20" s="975"/>
      <c r="G20" s="975"/>
      <c r="H20" s="975"/>
      <c r="I20" s="975"/>
      <c r="J20" s="975"/>
      <c r="K20" s="976"/>
    </row>
    <row r="21" spans="1:11" ht="14.1" customHeight="1" x14ac:dyDescent="0.2">
      <c r="A21" s="610">
        <v>14</v>
      </c>
      <c r="B21" s="148" t="s">
        <v>813</v>
      </c>
      <c r="C21" s="974"/>
      <c r="D21" s="975"/>
      <c r="E21" s="975"/>
      <c r="F21" s="975"/>
      <c r="G21" s="975"/>
      <c r="H21" s="975"/>
      <c r="I21" s="975"/>
      <c r="J21" s="975"/>
      <c r="K21" s="976"/>
    </row>
    <row r="22" spans="1:11" ht="14.1" customHeight="1" x14ac:dyDescent="0.2">
      <c r="A22" s="610">
        <v>15</v>
      </c>
      <c r="B22" s="148" t="s">
        <v>814</v>
      </c>
      <c r="C22" s="974"/>
      <c r="D22" s="975"/>
      <c r="E22" s="975"/>
      <c r="F22" s="975"/>
      <c r="G22" s="975"/>
      <c r="H22" s="975"/>
      <c r="I22" s="975"/>
      <c r="J22" s="975"/>
      <c r="K22" s="976"/>
    </row>
    <row r="23" spans="1:11" ht="14.1" customHeight="1" x14ac:dyDescent="0.2">
      <c r="A23" s="610">
        <v>16</v>
      </c>
      <c r="B23" s="148" t="s">
        <v>815</v>
      </c>
      <c r="C23" s="974"/>
      <c r="D23" s="975"/>
      <c r="E23" s="975"/>
      <c r="F23" s="975"/>
      <c r="G23" s="975"/>
      <c r="H23" s="975"/>
      <c r="I23" s="975"/>
      <c r="J23" s="975"/>
      <c r="K23" s="976"/>
    </row>
    <row r="24" spans="1:11" ht="14.1" customHeight="1" x14ac:dyDescent="0.2">
      <c r="A24" s="610">
        <v>17</v>
      </c>
      <c r="B24" s="148" t="s">
        <v>816</v>
      </c>
      <c r="C24" s="974"/>
      <c r="D24" s="975"/>
      <c r="E24" s="975"/>
      <c r="F24" s="975"/>
      <c r="G24" s="975"/>
      <c r="H24" s="975"/>
      <c r="I24" s="975"/>
      <c r="J24" s="975"/>
      <c r="K24" s="976"/>
    </row>
    <row r="25" spans="1:11" ht="14.1" customHeight="1" x14ac:dyDescent="0.2">
      <c r="A25" s="610">
        <v>18</v>
      </c>
      <c r="B25" s="148" t="s">
        <v>817</v>
      </c>
      <c r="C25" s="974"/>
      <c r="D25" s="975"/>
      <c r="E25" s="975"/>
      <c r="F25" s="975"/>
      <c r="G25" s="975"/>
      <c r="H25" s="975"/>
      <c r="I25" s="975"/>
      <c r="J25" s="975"/>
      <c r="K25" s="976"/>
    </row>
    <row r="26" spans="1:11" ht="14.1" customHeight="1" x14ac:dyDescent="0.2">
      <c r="A26" s="610">
        <v>19</v>
      </c>
      <c r="B26" s="148" t="s">
        <v>799</v>
      </c>
      <c r="C26" s="974"/>
      <c r="D26" s="975"/>
      <c r="E26" s="975"/>
      <c r="F26" s="975"/>
      <c r="G26" s="975"/>
      <c r="H26" s="975"/>
      <c r="I26" s="975"/>
      <c r="J26" s="975"/>
      <c r="K26" s="976"/>
    </row>
    <row r="27" spans="1:11" ht="14.1" customHeight="1" x14ac:dyDescent="0.2">
      <c r="A27" s="610">
        <v>20</v>
      </c>
      <c r="B27" s="148" t="s">
        <v>818</v>
      </c>
      <c r="C27" s="974"/>
      <c r="D27" s="975"/>
      <c r="E27" s="975"/>
      <c r="F27" s="975"/>
      <c r="G27" s="975"/>
      <c r="H27" s="975"/>
      <c r="I27" s="975"/>
      <c r="J27" s="975"/>
      <c r="K27" s="976"/>
    </row>
    <row r="28" spans="1:11" ht="14.1" customHeight="1" x14ac:dyDescent="0.2">
      <c r="A28" s="570">
        <v>21</v>
      </c>
      <c r="B28" s="148" t="s">
        <v>819</v>
      </c>
      <c r="C28" s="974"/>
      <c r="D28" s="975"/>
      <c r="E28" s="975"/>
      <c r="F28" s="975"/>
      <c r="G28" s="975"/>
      <c r="H28" s="975"/>
      <c r="I28" s="975"/>
      <c r="J28" s="975"/>
      <c r="K28" s="976"/>
    </row>
    <row r="29" spans="1:11" ht="14.1" customHeight="1" x14ac:dyDescent="0.2">
      <c r="A29" s="570">
        <v>22</v>
      </c>
      <c r="B29" s="148" t="s">
        <v>820</v>
      </c>
      <c r="C29" s="974"/>
      <c r="D29" s="975"/>
      <c r="E29" s="975"/>
      <c r="F29" s="975"/>
      <c r="G29" s="975"/>
      <c r="H29" s="975"/>
      <c r="I29" s="975"/>
      <c r="J29" s="975"/>
      <c r="K29" s="976"/>
    </row>
    <row r="30" spans="1:11" ht="14.1" customHeight="1" x14ac:dyDescent="0.2">
      <c r="A30" s="801" t="s">
        <v>821</v>
      </c>
      <c r="B30" s="801"/>
      <c r="C30" s="977"/>
      <c r="D30" s="978"/>
      <c r="E30" s="978"/>
      <c r="F30" s="978"/>
      <c r="G30" s="978"/>
      <c r="H30" s="978"/>
      <c r="I30" s="978"/>
      <c r="J30" s="978"/>
      <c r="K30" s="979"/>
    </row>
    <row r="31" spans="1:11" x14ac:dyDescent="0.2">
      <c r="A31" s="1212" t="s">
        <v>441</v>
      </c>
      <c r="B31" s="1212"/>
      <c r="C31" s="1212"/>
      <c r="D31" s="1212"/>
      <c r="E31" s="1212"/>
      <c r="F31" s="1212"/>
      <c r="G31" s="1212"/>
      <c r="H31" s="1212"/>
    </row>
    <row r="33" spans="1:12" ht="15" customHeight="1" x14ac:dyDescent="0.2">
      <c r="A33" s="153"/>
      <c r="B33" s="153"/>
      <c r="C33" s="153"/>
      <c r="D33" s="153"/>
      <c r="G33" s="789"/>
      <c r="H33" s="789"/>
      <c r="I33" s="789"/>
      <c r="J33" s="789"/>
      <c r="K33" s="169"/>
      <c r="L33" s="169"/>
    </row>
    <row r="34" spans="1:12" ht="15" customHeight="1" x14ac:dyDescent="0.2">
      <c r="A34" s="153"/>
      <c r="B34" s="153"/>
      <c r="C34" s="153"/>
      <c r="D34" s="153"/>
      <c r="G34" s="789" t="s">
        <v>797</v>
      </c>
      <c r="H34" s="789"/>
      <c r="I34" s="789"/>
      <c r="J34" s="789"/>
      <c r="K34" s="169"/>
      <c r="L34" s="169"/>
    </row>
    <row r="35" spans="1:12" x14ac:dyDescent="0.2">
      <c r="A35" s="153" t="s">
        <v>9</v>
      </c>
      <c r="C35" s="153"/>
      <c r="D35" s="153"/>
      <c r="G35" s="789" t="s">
        <v>798</v>
      </c>
      <c r="H35" s="789"/>
      <c r="I35" s="789"/>
      <c r="J35" s="789"/>
      <c r="K35" s="153"/>
    </row>
    <row r="36" spans="1:12" x14ac:dyDescent="0.2">
      <c r="G36" s="830" t="s">
        <v>77</v>
      </c>
      <c r="H36" s="830"/>
      <c r="I36" s="830"/>
      <c r="J36" s="830"/>
    </row>
  </sheetData>
  <mergeCells count="18">
    <mergeCell ref="A1:I1"/>
    <mergeCell ref="J1:K1"/>
    <mergeCell ref="A2:K2"/>
    <mergeCell ref="A3:K3"/>
    <mergeCell ref="J4:L4"/>
    <mergeCell ref="A4:D4"/>
    <mergeCell ref="A30:B30"/>
    <mergeCell ref="G35:J35"/>
    <mergeCell ref="G36:J36"/>
    <mergeCell ref="A5:A6"/>
    <mergeCell ref="B5:B6"/>
    <mergeCell ref="C5:C6"/>
    <mergeCell ref="D5:H5"/>
    <mergeCell ref="I5:K5"/>
    <mergeCell ref="G33:J33"/>
    <mergeCell ref="G34:J34"/>
    <mergeCell ref="C8:K30"/>
    <mergeCell ref="A31:H31"/>
  </mergeCell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5"/>
  <sheetViews>
    <sheetView view="pageBreakPreview" zoomScale="98" zoomScaleSheetLayoutView="98" workbookViewId="0">
      <selection activeCell="C8" sqref="C8:O30"/>
    </sheetView>
  </sheetViews>
  <sheetFormatPr defaultRowHeight="12.75" x14ac:dyDescent="0.2"/>
  <cols>
    <col min="1" max="1" width="4" customWidth="1"/>
    <col min="2" max="2" width="11" customWidth="1"/>
    <col min="3" max="3" width="9.7109375" customWidth="1"/>
    <col min="4" max="4" width="7.140625" customWidth="1"/>
    <col min="5" max="5" width="8.28515625" customWidth="1"/>
    <col min="6" max="6" width="7.85546875" customWidth="1"/>
    <col min="7" max="7" width="12.28515625" customWidth="1"/>
    <col min="8" max="8" width="10.28515625" customWidth="1"/>
    <col min="9" max="9" width="10.42578125" customWidth="1"/>
    <col min="10" max="10" width="9.28515625" customWidth="1"/>
    <col min="11" max="11" width="10.42578125" customWidth="1"/>
    <col min="12" max="12" width="9.5703125" customWidth="1"/>
    <col min="13" max="13" width="10.42578125" customWidth="1"/>
    <col min="14" max="14" width="8.5703125" customWidth="1"/>
    <col min="15" max="15" width="10.5703125" customWidth="1"/>
  </cols>
  <sheetData>
    <row r="1" spans="1:15" ht="18" x14ac:dyDescent="0.35">
      <c r="A1" s="886" t="s">
        <v>0</v>
      </c>
      <c r="B1" s="886"/>
      <c r="C1" s="886"/>
      <c r="D1" s="886"/>
      <c r="E1" s="886"/>
      <c r="F1" s="886"/>
      <c r="G1" s="886"/>
      <c r="H1" s="886"/>
      <c r="I1" s="886"/>
      <c r="J1" s="886"/>
      <c r="K1" s="886"/>
      <c r="L1" s="886"/>
      <c r="M1" s="886"/>
      <c r="N1" s="886"/>
      <c r="O1" s="68" t="s">
        <v>519</v>
      </c>
    </row>
    <row r="2" spans="1:15" ht="21" x14ac:dyDescent="0.35">
      <c r="A2" s="887" t="s">
        <v>631</v>
      </c>
      <c r="B2" s="887"/>
      <c r="C2" s="887"/>
      <c r="D2" s="887"/>
      <c r="E2" s="887"/>
      <c r="F2" s="887"/>
      <c r="G2" s="887"/>
      <c r="H2" s="887"/>
      <c r="I2" s="887"/>
      <c r="J2" s="887"/>
      <c r="K2" s="887"/>
      <c r="L2" s="887"/>
      <c r="M2" s="887"/>
      <c r="N2" s="887"/>
      <c r="O2" s="887"/>
    </row>
    <row r="3" spans="1:15" ht="18" x14ac:dyDescent="0.35">
      <c r="A3" s="886" t="s">
        <v>518</v>
      </c>
      <c r="B3" s="886"/>
      <c r="C3" s="886"/>
      <c r="D3" s="886"/>
      <c r="E3" s="886"/>
      <c r="F3" s="886"/>
      <c r="G3" s="886"/>
      <c r="H3" s="886"/>
      <c r="I3" s="886"/>
      <c r="J3" s="886"/>
      <c r="K3" s="886"/>
      <c r="L3" s="886"/>
      <c r="M3" s="886"/>
      <c r="N3" s="886"/>
      <c r="O3" s="886"/>
    </row>
    <row r="4" spans="1:15" ht="15" x14ac:dyDescent="0.3">
      <c r="A4" s="890" t="s">
        <v>828</v>
      </c>
      <c r="B4" s="890"/>
      <c r="C4" s="890"/>
      <c r="D4" s="890"/>
      <c r="E4" s="890"/>
      <c r="F4" s="43"/>
      <c r="G4" s="43"/>
      <c r="H4" s="43"/>
      <c r="I4" s="43"/>
      <c r="J4" s="43"/>
      <c r="K4" s="42"/>
      <c r="M4" s="1226" t="s">
        <v>899</v>
      </c>
      <c r="N4" s="1226"/>
      <c r="O4" s="1226"/>
    </row>
    <row r="5" spans="1:15" s="238" customFormat="1" ht="45.75" customHeight="1" x14ac:dyDescent="0.2">
      <c r="A5" s="1225" t="s">
        <v>68</v>
      </c>
      <c r="B5" s="1225" t="s">
        <v>1</v>
      </c>
      <c r="C5" s="1225" t="s">
        <v>304</v>
      </c>
      <c r="D5" s="1223" t="s">
        <v>305</v>
      </c>
      <c r="E5" s="1223" t="s">
        <v>306</v>
      </c>
      <c r="F5" s="1223" t="s">
        <v>307</v>
      </c>
      <c r="G5" s="1223" t="s">
        <v>308</v>
      </c>
      <c r="H5" s="1225" t="s">
        <v>309</v>
      </c>
      <c r="I5" s="1225"/>
      <c r="J5" s="1225" t="s">
        <v>310</v>
      </c>
      <c r="K5" s="1225"/>
      <c r="L5" s="1225" t="s">
        <v>311</v>
      </c>
      <c r="M5" s="1225"/>
      <c r="N5" s="1225" t="s">
        <v>312</v>
      </c>
      <c r="O5" s="1225"/>
    </row>
    <row r="6" spans="1:15" s="238" customFormat="1" ht="36.75" customHeight="1" x14ac:dyDescent="0.2">
      <c r="A6" s="1225"/>
      <c r="B6" s="1225"/>
      <c r="C6" s="1225"/>
      <c r="D6" s="1224"/>
      <c r="E6" s="1224"/>
      <c r="F6" s="1224"/>
      <c r="G6" s="1224"/>
      <c r="H6" s="612" t="s">
        <v>313</v>
      </c>
      <c r="I6" s="612" t="s">
        <v>314</v>
      </c>
      <c r="J6" s="612" t="s">
        <v>313</v>
      </c>
      <c r="K6" s="612" t="s">
        <v>314</v>
      </c>
      <c r="L6" s="612" t="s">
        <v>313</v>
      </c>
      <c r="M6" s="612" t="s">
        <v>314</v>
      </c>
      <c r="N6" s="612" t="s">
        <v>313</v>
      </c>
      <c r="O6" s="612" t="s">
        <v>314</v>
      </c>
    </row>
    <row r="7" spans="1:15" s="238" customFormat="1" ht="14.1" customHeight="1" x14ac:dyDescent="0.2">
      <c r="A7" s="545" t="s">
        <v>260</v>
      </c>
      <c r="B7" s="545" t="s">
        <v>261</v>
      </c>
      <c r="C7" s="545" t="s">
        <v>262</v>
      </c>
      <c r="D7" s="545" t="s">
        <v>263</v>
      </c>
      <c r="E7" s="545" t="s">
        <v>264</v>
      </c>
      <c r="F7" s="545" t="s">
        <v>265</v>
      </c>
      <c r="G7" s="545" t="s">
        <v>266</v>
      </c>
      <c r="H7" s="545" t="s">
        <v>267</v>
      </c>
      <c r="I7" s="545" t="s">
        <v>286</v>
      </c>
      <c r="J7" s="545" t="s">
        <v>287</v>
      </c>
      <c r="K7" s="545" t="s">
        <v>288</v>
      </c>
      <c r="L7" s="545" t="s">
        <v>315</v>
      </c>
      <c r="M7" s="545" t="s">
        <v>316</v>
      </c>
      <c r="N7" s="545" t="s">
        <v>317</v>
      </c>
      <c r="O7" s="545" t="s">
        <v>318</v>
      </c>
    </row>
    <row r="8" spans="1:15" ht="14.1" customHeight="1" x14ac:dyDescent="0.2">
      <c r="A8" s="610">
        <v>1</v>
      </c>
      <c r="B8" s="148" t="s">
        <v>800</v>
      </c>
      <c r="C8" s="1214" t="s">
        <v>839</v>
      </c>
      <c r="D8" s="1215"/>
      <c r="E8" s="1215"/>
      <c r="F8" s="1215"/>
      <c r="G8" s="1215"/>
      <c r="H8" s="1215"/>
      <c r="I8" s="1215"/>
      <c r="J8" s="1215"/>
      <c r="K8" s="1215"/>
      <c r="L8" s="1215"/>
      <c r="M8" s="1215"/>
      <c r="N8" s="1215"/>
      <c r="O8" s="1216"/>
    </row>
    <row r="9" spans="1:15" ht="14.1" customHeight="1" x14ac:dyDescent="0.2">
      <c r="A9" s="610">
        <v>2</v>
      </c>
      <c r="B9" s="148" t="s">
        <v>801</v>
      </c>
      <c r="C9" s="1217"/>
      <c r="D9" s="1218"/>
      <c r="E9" s="1218"/>
      <c r="F9" s="1218"/>
      <c r="G9" s="1218"/>
      <c r="H9" s="1218"/>
      <c r="I9" s="1218"/>
      <c r="J9" s="1218"/>
      <c r="K9" s="1218"/>
      <c r="L9" s="1218"/>
      <c r="M9" s="1218"/>
      <c r="N9" s="1218"/>
      <c r="O9" s="1219"/>
    </row>
    <row r="10" spans="1:15" ht="14.1" customHeight="1" x14ac:dyDescent="0.2">
      <c r="A10" s="610">
        <v>3</v>
      </c>
      <c r="B10" s="148" t="s">
        <v>802</v>
      </c>
      <c r="C10" s="1217"/>
      <c r="D10" s="1218"/>
      <c r="E10" s="1218"/>
      <c r="F10" s="1218"/>
      <c r="G10" s="1218"/>
      <c r="H10" s="1218"/>
      <c r="I10" s="1218"/>
      <c r="J10" s="1218"/>
      <c r="K10" s="1218"/>
      <c r="L10" s="1218"/>
      <c r="M10" s="1218"/>
      <c r="N10" s="1218"/>
      <c r="O10" s="1219"/>
    </row>
    <row r="11" spans="1:15" ht="14.1" customHeight="1" x14ac:dyDescent="0.2">
      <c r="A11" s="610">
        <v>4</v>
      </c>
      <c r="B11" s="148" t="s">
        <v>803</v>
      </c>
      <c r="C11" s="1217"/>
      <c r="D11" s="1218"/>
      <c r="E11" s="1218"/>
      <c r="F11" s="1218"/>
      <c r="G11" s="1218"/>
      <c r="H11" s="1218"/>
      <c r="I11" s="1218"/>
      <c r="J11" s="1218"/>
      <c r="K11" s="1218"/>
      <c r="L11" s="1218"/>
      <c r="M11" s="1218"/>
      <c r="N11" s="1218"/>
      <c r="O11" s="1219"/>
    </row>
    <row r="12" spans="1:15" ht="14.1" customHeight="1" x14ac:dyDescent="0.2">
      <c r="A12" s="610">
        <v>5</v>
      </c>
      <c r="B12" s="148" t="s">
        <v>804</v>
      </c>
      <c r="C12" s="1217"/>
      <c r="D12" s="1218"/>
      <c r="E12" s="1218"/>
      <c r="F12" s="1218"/>
      <c r="G12" s="1218"/>
      <c r="H12" s="1218"/>
      <c r="I12" s="1218"/>
      <c r="J12" s="1218"/>
      <c r="K12" s="1218"/>
      <c r="L12" s="1218"/>
      <c r="M12" s="1218"/>
      <c r="N12" s="1218"/>
      <c r="O12" s="1219"/>
    </row>
    <row r="13" spans="1:15" ht="14.1" customHeight="1" x14ac:dyDescent="0.2">
      <c r="A13" s="610">
        <v>6</v>
      </c>
      <c r="B13" s="148" t="s">
        <v>805</v>
      </c>
      <c r="C13" s="1217"/>
      <c r="D13" s="1218"/>
      <c r="E13" s="1218"/>
      <c r="F13" s="1218"/>
      <c r="G13" s="1218"/>
      <c r="H13" s="1218"/>
      <c r="I13" s="1218"/>
      <c r="J13" s="1218"/>
      <c r="K13" s="1218"/>
      <c r="L13" s="1218"/>
      <c r="M13" s="1218"/>
      <c r="N13" s="1218"/>
      <c r="O13" s="1219"/>
    </row>
    <row r="14" spans="1:15" ht="14.1" customHeight="1" x14ac:dyDescent="0.2">
      <c r="A14" s="610">
        <v>7</v>
      </c>
      <c r="B14" s="148" t="s">
        <v>806</v>
      </c>
      <c r="C14" s="1217"/>
      <c r="D14" s="1218"/>
      <c r="E14" s="1218"/>
      <c r="F14" s="1218"/>
      <c r="G14" s="1218"/>
      <c r="H14" s="1218"/>
      <c r="I14" s="1218"/>
      <c r="J14" s="1218"/>
      <c r="K14" s="1218"/>
      <c r="L14" s="1218"/>
      <c r="M14" s="1218"/>
      <c r="N14" s="1218"/>
      <c r="O14" s="1219"/>
    </row>
    <row r="15" spans="1:15" ht="14.1" customHeight="1" x14ac:dyDescent="0.2">
      <c r="A15" s="610">
        <v>8</v>
      </c>
      <c r="B15" s="148" t="s">
        <v>807</v>
      </c>
      <c r="C15" s="1217"/>
      <c r="D15" s="1218"/>
      <c r="E15" s="1218"/>
      <c r="F15" s="1218"/>
      <c r="G15" s="1218"/>
      <c r="H15" s="1218"/>
      <c r="I15" s="1218"/>
      <c r="J15" s="1218"/>
      <c r="K15" s="1218"/>
      <c r="L15" s="1218"/>
      <c r="M15" s="1218"/>
      <c r="N15" s="1218"/>
      <c r="O15" s="1219"/>
    </row>
    <row r="16" spans="1:15" ht="14.1" customHeight="1" x14ac:dyDescent="0.2">
      <c r="A16" s="610">
        <v>9</v>
      </c>
      <c r="B16" s="148" t="s">
        <v>808</v>
      </c>
      <c r="C16" s="1217"/>
      <c r="D16" s="1218"/>
      <c r="E16" s="1218"/>
      <c r="F16" s="1218"/>
      <c r="G16" s="1218"/>
      <c r="H16" s="1218"/>
      <c r="I16" s="1218"/>
      <c r="J16" s="1218"/>
      <c r="K16" s="1218"/>
      <c r="L16" s="1218"/>
      <c r="M16" s="1218"/>
      <c r="N16" s="1218"/>
      <c r="O16" s="1219"/>
    </row>
    <row r="17" spans="1:15" ht="14.1" customHeight="1" x14ac:dyDescent="0.2">
      <c r="A17" s="610">
        <v>10</v>
      </c>
      <c r="B17" s="148" t="s">
        <v>809</v>
      </c>
      <c r="C17" s="1217"/>
      <c r="D17" s="1218"/>
      <c r="E17" s="1218"/>
      <c r="F17" s="1218"/>
      <c r="G17" s="1218"/>
      <c r="H17" s="1218"/>
      <c r="I17" s="1218"/>
      <c r="J17" s="1218"/>
      <c r="K17" s="1218"/>
      <c r="L17" s="1218"/>
      <c r="M17" s="1218"/>
      <c r="N17" s="1218"/>
      <c r="O17" s="1219"/>
    </row>
    <row r="18" spans="1:15" ht="14.1" customHeight="1" x14ac:dyDescent="0.2">
      <c r="A18" s="610">
        <v>11</v>
      </c>
      <c r="B18" s="148" t="s">
        <v>810</v>
      </c>
      <c r="C18" s="1217"/>
      <c r="D18" s="1218"/>
      <c r="E18" s="1218"/>
      <c r="F18" s="1218"/>
      <c r="G18" s="1218"/>
      <c r="H18" s="1218"/>
      <c r="I18" s="1218"/>
      <c r="J18" s="1218"/>
      <c r="K18" s="1218"/>
      <c r="L18" s="1218"/>
      <c r="M18" s="1218"/>
      <c r="N18" s="1218"/>
      <c r="O18" s="1219"/>
    </row>
    <row r="19" spans="1:15" ht="14.1" customHeight="1" x14ac:dyDescent="0.2">
      <c r="A19" s="610">
        <v>12</v>
      </c>
      <c r="B19" s="148" t="s">
        <v>811</v>
      </c>
      <c r="C19" s="1217"/>
      <c r="D19" s="1218"/>
      <c r="E19" s="1218"/>
      <c r="F19" s="1218"/>
      <c r="G19" s="1218"/>
      <c r="H19" s="1218"/>
      <c r="I19" s="1218"/>
      <c r="J19" s="1218"/>
      <c r="K19" s="1218"/>
      <c r="L19" s="1218"/>
      <c r="M19" s="1218"/>
      <c r="N19" s="1218"/>
      <c r="O19" s="1219"/>
    </row>
    <row r="20" spans="1:15" ht="14.1" customHeight="1" x14ac:dyDescent="0.2">
      <c r="A20" s="610">
        <v>13</v>
      </c>
      <c r="B20" s="148" t="s">
        <v>812</v>
      </c>
      <c r="C20" s="1217"/>
      <c r="D20" s="1218"/>
      <c r="E20" s="1218"/>
      <c r="F20" s="1218"/>
      <c r="G20" s="1218"/>
      <c r="H20" s="1218"/>
      <c r="I20" s="1218"/>
      <c r="J20" s="1218"/>
      <c r="K20" s="1218"/>
      <c r="L20" s="1218"/>
      <c r="M20" s="1218"/>
      <c r="N20" s="1218"/>
      <c r="O20" s="1219"/>
    </row>
    <row r="21" spans="1:15" ht="14.1" customHeight="1" x14ac:dyDescent="0.2">
      <c r="A21" s="610">
        <v>14</v>
      </c>
      <c r="B21" s="148" t="s">
        <v>813</v>
      </c>
      <c r="C21" s="1217"/>
      <c r="D21" s="1218"/>
      <c r="E21" s="1218"/>
      <c r="F21" s="1218"/>
      <c r="G21" s="1218"/>
      <c r="H21" s="1218"/>
      <c r="I21" s="1218"/>
      <c r="J21" s="1218"/>
      <c r="K21" s="1218"/>
      <c r="L21" s="1218"/>
      <c r="M21" s="1218"/>
      <c r="N21" s="1218"/>
      <c r="O21" s="1219"/>
    </row>
    <row r="22" spans="1:15" ht="14.1" customHeight="1" x14ac:dyDescent="0.2">
      <c r="A22" s="610">
        <v>15</v>
      </c>
      <c r="B22" s="148" t="s">
        <v>814</v>
      </c>
      <c r="C22" s="1217"/>
      <c r="D22" s="1218"/>
      <c r="E22" s="1218"/>
      <c r="F22" s="1218"/>
      <c r="G22" s="1218"/>
      <c r="H22" s="1218"/>
      <c r="I22" s="1218"/>
      <c r="J22" s="1218"/>
      <c r="K22" s="1218"/>
      <c r="L22" s="1218"/>
      <c r="M22" s="1218"/>
      <c r="N22" s="1218"/>
      <c r="O22" s="1219"/>
    </row>
    <row r="23" spans="1:15" ht="14.1" customHeight="1" x14ac:dyDescent="0.2">
      <c r="A23" s="610">
        <v>16</v>
      </c>
      <c r="B23" s="148" t="s">
        <v>815</v>
      </c>
      <c r="C23" s="1217"/>
      <c r="D23" s="1218"/>
      <c r="E23" s="1218"/>
      <c r="F23" s="1218"/>
      <c r="G23" s="1218"/>
      <c r="H23" s="1218"/>
      <c r="I23" s="1218"/>
      <c r="J23" s="1218"/>
      <c r="K23" s="1218"/>
      <c r="L23" s="1218"/>
      <c r="M23" s="1218"/>
      <c r="N23" s="1218"/>
      <c r="O23" s="1219"/>
    </row>
    <row r="24" spans="1:15" ht="14.1" customHeight="1" x14ac:dyDescent="0.2">
      <c r="A24" s="610">
        <v>17</v>
      </c>
      <c r="B24" s="148" t="s">
        <v>816</v>
      </c>
      <c r="C24" s="1217"/>
      <c r="D24" s="1218"/>
      <c r="E24" s="1218"/>
      <c r="F24" s="1218"/>
      <c r="G24" s="1218"/>
      <c r="H24" s="1218"/>
      <c r="I24" s="1218"/>
      <c r="J24" s="1218"/>
      <c r="K24" s="1218"/>
      <c r="L24" s="1218"/>
      <c r="M24" s="1218"/>
      <c r="N24" s="1218"/>
      <c r="O24" s="1219"/>
    </row>
    <row r="25" spans="1:15" ht="14.1" customHeight="1" x14ac:dyDescent="0.2">
      <c r="A25" s="610">
        <v>18</v>
      </c>
      <c r="B25" s="148" t="s">
        <v>817</v>
      </c>
      <c r="C25" s="1217"/>
      <c r="D25" s="1218"/>
      <c r="E25" s="1218"/>
      <c r="F25" s="1218"/>
      <c r="G25" s="1218"/>
      <c r="H25" s="1218"/>
      <c r="I25" s="1218"/>
      <c r="J25" s="1218"/>
      <c r="K25" s="1218"/>
      <c r="L25" s="1218"/>
      <c r="M25" s="1218"/>
      <c r="N25" s="1218"/>
      <c r="O25" s="1219"/>
    </row>
    <row r="26" spans="1:15" ht="14.1" customHeight="1" x14ac:dyDescent="0.2">
      <c r="A26" s="610">
        <v>19</v>
      </c>
      <c r="B26" s="148" t="s">
        <v>799</v>
      </c>
      <c r="C26" s="1217"/>
      <c r="D26" s="1218"/>
      <c r="E26" s="1218"/>
      <c r="F26" s="1218"/>
      <c r="G26" s="1218"/>
      <c r="H26" s="1218"/>
      <c r="I26" s="1218"/>
      <c r="J26" s="1218"/>
      <c r="K26" s="1218"/>
      <c r="L26" s="1218"/>
      <c r="M26" s="1218"/>
      <c r="N26" s="1218"/>
      <c r="O26" s="1219"/>
    </row>
    <row r="27" spans="1:15" ht="14.1" customHeight="1" x14ac:dyDescent="0.2">
      <c r="A27" s="610">
        <v>20</v>
      </c>
      <c r="B27" s="148" t="s">
        <v>818</v>
      </c>
      <c r="C27" s="1217"/>
      <c r="D27" s="1218"/>
      <c r="E27" s="1218"/>
      <c r="F27" s="1218"/>
      <c r="G27" s="1218"/>
      <c r="H27" s="1218"/>
      <c r="I27" s="1218"/>
      <c r="J27" s="1218"/>
      <c r="K27" s="1218"/>
      <c r="L27" s="1218"/>
      <c r="M27" s="1218"/>
      <c r="N27" s="1218"/>
      <c r="O27" s="1219"/>
    </row>
    <row r="28" spans="1:15" ht="14.1" customHeight="1" x14ac:dyDescent="0.2">
      <c r="A28" s="570">
        <v>21</v>
      </c>
      <c r="B28" s="148" t="s">
        <v>819</v>
      </c>
      <c r="C28" s="1217"/>
      <c r="D28" s="1218"/>
      <c r="E28" s="1218"/>
      <c r="F28" s="1218"/>
      <c r="G28" s="1218"/>
      <c r="H28" s="1218"/>
      <c r="I28" s="1218"/>
      <c r="J28" s="1218"/>
      <c r="K28" s="1218"/>
      <c r="L28" s="1218"/>
      <c r="M28" s="1218"/>
      <c r="N28" s="1218"/>
      <c r="O28" s="1219"/>
    </row>
    <row r="29" spans="1:15" ht="14.1" customHeight="1" x14ac:dyDescent="0.2">
      <c r="A29" s="570">
        <v>22</v>
      </c>
      <c r="B29" s="148" t="s">
        <v>820</v>
      </c>
      <c r="C29" s="1217"/>
      <c r="D29" s="1218"/>
      <c r="E29" s="1218"/>
      <c r="F29" s="1218"/>
      <c r="G29" s="1218"/>
      <c r="H29" s="1218"/>
      <c r="I29" s="1218"/>
      <c r="J29" s="1218"/>
      <c r="K29" s="1218"/>
      <c r="L29" s="1218"/>
      <c r="M29" s="1218"/>
      <c r="N29" s="1218"/>
      <c r="O29" s="1219"/>
    </row>
    <row r="30" spans="1:15" ht="14.1" customHeight="1" x14ac:dyDescent="0.2">
      <c r="A30" s="801" t="s">
        <v>821</v>
      </c>
      <c r="B30" s="801"/>
      <c r="C30" s="1220"/>
      <c r="D30" s="1221"/>
      <c r="E30" s="1221"/>
      <c r="F30" s="1221"/>
      <c r="G30" s="1221"/>
      <c r="H30" s="1221"/>
      <c r="I30" s="1221"/>
      <c r="J30" s="1221"/>
      <c r="K30" s="1221"/>
      <c r="L30" s="1221"/>
      <c r="M30" s="1221"/>
      <c r="N30" s="1221"/>
      <c r="O30" s="1222"/>
    </row>
    <row r="31" spans="1:15" x14ac:dyDescent="0.2">
      <c r="A31" s="80"/>
      <c r="B31" s="80"/>
      <c r="C31" s="6"/>
      <c r="D31" s="6"/>
      <c r="E31" s="6"/>
      <c r="F31" s="6"/>
      <c r="G31" s="6"/>
      <c r="H31" s="6"/>
      <c r="I31" s="6"/>
      <c r="J31" s="6"/>
      <c r="K31" s="6"/>
      <c r="L31" s="6"/>
      <c r="M31" s="6"/>
      <c r="N31" s="6"/>
      <c r="O31" s="6"/>
    </row>
    <row r="32" spans="1:15" x14ac:dyDescent="0.2">
      <c r="A32" s="80"/>
      <c r="B32" s="80"/>
      <c r="C32" s="6"/>
      <c r="D32" s="6"/>
      <c r="E32" s="6"/>
      <c r="F32" s="6"/>
      <c r="G32" s="6"/>
      <c r="H32" s="6"/>
      <c r="I32" s="6"/>
      <c r="J32" s="6"/>
      <c r="K32" s="6"/>
      <c r="L32" s="6"/>
      <c r="M32" s="6"/>
      <c r="N32" s="6"/>
      <c r="O32" s="6"/>
    </row>
    <row r="33" spans="1:15" x14ac:dyDescent="0.2">
      <c r="A33" s="46"/>
      <c r="B33" s="46"/>
      <c r="C33" s="46"/>
      <c r="D33" s="46"/>
      <c r="K33" s="891" t="s">
        <v>797</v>
      </c>
      <c r="L33" s="891"/>
      <c r="M33" s="891"/>
      <c r="N33" s="891"/>
      <c r="O33" s="57"/>
    </row>
    <row r="34" spans="1:15" x14ac:dyDescent="0.2">
      <c r="A34" s="46"/>
      <c r="B34" s="46"/>
      <c r="C34" s="46"/>
      <c r="D34" s="46"/>
      <c r="K34" s="891" t="s">
        <v>798</v>
      </c>
      <c r="L34" s="891"/>
      <c r="M34" s="891"/>
      <c r="N34" s="891"/>
      <c r="O34" s="57"/>
    </row>
    <row r="35" spans="1:15" x14ac:dyDescent="0.2">
      <c r="A35" s="46" t="s">
        <v>9</v>
      </c>
      <c r="C35" s="46"/>
      <c r="D35" s="46"/>
      <c r="K35" s="892" t="s">
        <v>77</v>
      </c>
      <c r="L35" s="892"/>
      <c r="M35" s="892"/>
      <c r="N35" s="892"/>
      <c r="O35" s="49"/>
    </row>
  </sheetData>
  <mergeCells count="21">
    <mergeCell ref="K33:N33"/>
    <mergeCell ref="K34:N34"/>
    <mergeCell ref="K35:N35"/>
    <mergeCell ref="A1:N1"/>
    <mergeCell ref="A2:O2"/>
    <mergeCell ref="M4:O4"/>
    <mergeCell ref="A5:A6"/>
    <mergeCell ref="B5:B6"/>
    <mergeCell ref="C5:C6"/>
    <mergeCell ref="D5:D6"/>
    <mergeCell ref="E5:E6"/>
    <mergeCell ref="A3:O3"/>
    <mergeCell ref="F5:F6"/>
    <mergeCell ref="L5:M5"/>
    <mergeCell ref="N5:O5"/>
    <mergeCell ref="J5:K5"/>
    <mergeCell ref="C8:O30"/>
    <mergeCell ref="A30:B30"/>
    <mergeCell ref="A4:E4"/>
    <mergeCell ref="G5:G6"/>
    <mergeCell ref="H5:I5"/>
  </mergeCell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9"/>
  <sheetViews>
    <sheetView view="pageBreakPreview" topLeftCell="A7" zoomScale="98" zoomScaleNormal="80" zoomScaleSheetLayoutView="98" workbookViewId="0">
      <selection activeCell="L14" sqref="L14"/>
    </sheetView>
  </sheetViews>
  <sheetFormatPr defaultColWidth="9.140625" defaultRowHeight="12.75" x14ac:dyDescent="0.2"/>
  <cols>
    <col min="1" max="1" width="3.140625" style="114" customWidth="1"/>
    <col min="2" max="2" width="14" style="114" customWidth="1"/>
    <col min="3" max="3" width="7.28515625" style="114" customWidth="1"/>
    <col min="4" max="4" width="6.5703125" style="114" customWidth="1"/>
    <col min="5" max="5" width="7.85546875" style="114" customWidth="1"/>
    <col min="6" max="6" width="7.5703125" style="114" customWidth="1"/>
    <col min="7" max="7" width="8.140625" style="114" customWidth="1"/>
    <col min="8" max="8" width="6.85546875" style="114" customWidth="1"/>
    <col min="9" max="9" width="7.42578125" style="114" customWidth="1"/>
    <col min="10" max="10" width="7.85546875" style="114" customWidth="1"/>
    <col min="11" max="11" width="6.42578125" style="114" customWidth="1"/>
    <col min="12" max="12" width="5.85546875" style="114" customWidth="1"/>
    <col min="13" max="13" width="6.42578125" style="114" customWidth="1"/>
    <col min="14" max="14" width="6.7109375" style="114" customWidth="1"/>
    <col min="15" max="15" width="7.7109375" style="114" customWidth="1"/>
    <col min="16" max="16" width="6.7109375" style="114" customWidth="1"/>
    <col min="17" max="17" width="7.5703125" style="114" customWidth="1"/>
    <col min="18" max="18" width="8.28515625" style="114" customWidth="1"/>
    <col min="19" max="19" width="8.5703125" style="114" customWidth="1"/>
    <col min="20" max="20" width="7.28515625" style="114" customWidth="1"/>
    <col min="21" max="21" width="6.85546875" style="114" customWidth="1"/>
    <col min="22" max="22" width="7.85546875" style="114" customWidth="1"/>
    <col min="23" max="27" width="9.140625" style="114"/>
    <col min="28" max="28" width="11" style="114" customWidth="1"/>
    <col min="29" max="30" width="8.85546875" style="114" hidden="1" customWidth="1"/>
    <col min="31" max="16384" width="9.140625" style="114"/>
  </cols>
  <sheetData>
    <row r="1" spans="1:256" ht="24.75" customHeight="1" x14ac:dyDescent="0.2">
      <c r="G1" s="830"/>
      <c r="H1" s="830"/>
      <c r="I1" s="830"/>
      <c r="J1" s="830"/>
      <c r="K1" s="830"/>
      <c r="L1" s="830"/>
      <c r="M1" s="830"/>
      <c r="N1" s="830"/>
      <c r="O1" s="830"/>
      <c r="P1" s="391"/>
      <c r="Q1" s="391"/>
      <c r="R1" s="391"/>
      <c r="T1" s="389" t="s">
        <v>53</v>
      </c>
    </row>
    <row r="2" spans="1:256" ht="21" customHeight="1" x14ac:dyDescent="0.2">
      <c r="A2" s="832" t="s">
        <v>51</v>
      </c>
      <c r="B2" s="832"/>
      <c r="C2" s="832"/>
      <c r="D2" s="832"/>
      <c r="E2" s="832"/>
      <c r="F2" s="832"/>
      <c r="G2" s="832"/>
      <c r="H2" s="832"/>
      <c r="I2" s="832"/>
      <c r="J2" s="832"/>
      <c r="K2" s="832"/>
      <c r="L2" s="832"/>
      <c r="M2" s="832"/>
      <c r="N2" s="832"/>
      <c r="O2" s="832"/>
      <c r="P2" s="832"/>
      <c r="Q2" s="832"/>
      <c r="R2" s="832"/>
      <c r="S2" s="832"/>
      <c r="T2" s="832"/>
      <c r="U2" s="832"/>
    </row>
    <row r="3" spans="1:256" ht="20.25" customHeight="1" x14ac:dyDescent="0.2">
      <c r="A3" s="826" t="s">
        <v>631</v>
      </c>
      <c r="B3" s="826"/>
      <c r="C3" s="826"/>
      <c r="D3" s="826"/>
      <c r="E3" s="826"/>
      <c r="F3" s="826"/>
      <c r="G3" s="826"/>
      <c r="H3" s="826"/>
      <c r="I3" s="826"/>
      <c r="J3" s="826"/>
      <c r="K3" s="826"/>
      <c r="L3" s="826"/>
      <c r="M3" s="826"/>
      <c r="N3" s="826"/>
      <c r="O3" s="826"/>
      <c r="P3" s="826"/>
      <c r="Q3" s="826"/>
      <c r="R3" s="826"/>
      <c r="S3" s="826"/>
      <c r="T3" s="826"/>
      <c r="U3" s="826"/>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row>
    <row r="4" spans="1:256" ht="12" customHeight="1" x14ac:dyDescent="0.2"/>
    <row r="5" spans="1:256" ht="15" customHeight="1" x14ac:dyDescent="0.2">
      <c r="A5" s="833" t="s">
        <v>633</v>
      </c>
      <c r="B5" s="833"/>
      <c r="C5" s="833"/>
      <c r="D5" s="833"/>
      <c r="E5" s="833"/>
      <c r="F5" s="833"/>
      <c r="G5" s="833"/>
      <c r="H5" s="833"/>
      <c r="I5" s="833"/>
      <c r="J5" s="833"/>
      <c r="K5" s="833"/>
      <c r="L5" s="833"/>
      <c r="M5" s="833"/>
      <c r="N5" s="833"/>
      <c r="O5" s="833"/>
      <c r="P5" s="833"/>
      <c r="Q5" s="833"/>
      <c r="R5" s="833"/>
      <c r="S5" s="833"/>
      <c r="T5" s="833"/>
      <c r="U5" s="833"/>
    </row>
    <row r="6" spans="1:256" ht="13.5" customHeight="1" x14ac:dyDescent="0.2">
      <c r="D6" s="397"/>
      <c r="E6" s="397"/>
      <c r="F6" s="397"/>
      <c r="G6" s="390"/>
      <c r="H6" s="390"/>
      <c r="I6" s="390"/>
      <c r="J6" s="390"/>
      <c r="K6" s="390"/>
      <c r="L6" s="390"/>
      <c r="M6" s="390"/>
      <c r="N6" s="390"/>
      <c r="O6" s="390"/>
      <c r="P6" s="390"/>
      <c r="Q6" s="390"/>
      <c r="R6" s="390"/>
      <c r="S6" s="390"/>
      <c r="T6" s="390"/>
      <c r="U6" s="390"/>
    </row>
    <row r="7" spans="1:256" ht="15" x14ac:dyDescent="0.2">
      <c r="A7" s="839" t="s">
        <v>828</v>
      </c>
      <c r="B7" s="839"/>
      <c r="C7" s="839"/>
      <c r="D7" s="839"/>
      <c r="E7" s="839"/>
      <c r="U7" s="854" t="s">
        <v>452</v>
      </c>
      <c r="V7" s="854"/>
      <c r="W7" s="394"/>
      <c r="X7" s="394"/>
      <c r="Y7" s="394"/>
      <c r="Z7" s="394"/>
      <c r="AA7" s="394"/>
      <c r="AB7" s="811"/>
      <c r="AC7" s="811"/>
      <c r="AD7" s="811"/>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c r="DF7" s="394"/>
      <c r="DG7" s="394"/>
      <c r="DH7" s="394"/>
      <c r="DI7" s="394"/>
      <c r="DJ7" s="394"/>
      <c r="DK7" s="394"/>
      <c r="DL7" s="394"/>
      <c r="DM7" s="394"/>
      <c r="DN7" s="394"/>
      <c r="DO7" s="394"/>
      <c r="DP7" s="394"/>
      <c r="DQ7" s="394"/>
      <c r="DR7" s="394"/>
      <c r="DS7" s="394"/>
      <c r="DT7" s="394"/>
      <c r="DU7" s="394"/>
      <c r="DV7" s="394"/>
      <c r="DW7" s="394"/>
      <c r="DX7" s="394"/>
      <c r="DY7" s="394"/>
      <c r="DZ7" s="394"/>
      <c r="EA7" s="394"/>
      <c r="EB7" s="394"/>
      <c r="EC7" s="394"/>
      <c r="ED7" s="394"/>
      <c r="EE7" s="394"/>
      <c r="EF7" s="394"/>
      <c r="EG7" s="394"/>
      <c r="EH7" s="394"/>
      <c r="EI7" s="394"/>
      <c r="EJ7" s="394"/>
      <c r="EK7" s="394"/>
      <c r="EL7" s="394"/>
      <c r="EM7" s="394"/>
      <c r="EN7" s="394"/>
      <c r="EO7" s="394"/>
      <c r="EP7" s="394"/>
      <c r="EQ7" s="394"/>
      <c r="ER7" s="394"/>
      <c r="ES7" s="394"/>
      <c r="ET7" s="394"/>
      <c r="EU7" s="394"/>
      <c r="EV7" s="394"/>
      <c r="EW7" s="394"/>
      <c r="EX7" s="394"/>
      <c r="EY7" s="394"/>
      <c r="EZ7" s="394"/>
      <c r="FA7" s="394"/>
      <c r="FB7" s="394"/>
      <c r="FC7" s="394"/>
      <c r="FD7" s="394"/>
      <c r="FE7" s="394"/>
      <c r="FF7" s="394"/>
      <c r="FG7" s="394"/>
      <c r="FH7" s="394"/>
      <c r="FI7" s="394"/>
      <c r="FJ7" s="394"/>
      <c r="FK7" s="394"/>
      <c r="FL7" s="394"/>
      <c r="FM7" s="394"/>
      <c r="FN7" s="394"/>
      <c r="FO7" s="394"/>
      <c r="FP7" s="394"/>
      <c r="FQ7" s="394"/>
      <c r="FR7" s="394"/>
      <c r="FS7" s="394"/>
      <c r="FT7" s="394"/>
      <c r="FU7" s="394"/>
      <c r="FV7" s="394"/>
      <c r="FW7" s="394"/>
      <c r="FX7" s="394"/>
      <c r="FY7" s="394"/>
      <c r="FZ7" s="394"/>
      <c r="GA7" s="394"/>
      <c r="GB7" s="394"/>
      <c r="GC7" s="394"/>
      <c r="GD7" s="394"/>
      <c r="GE7" s="394"/>
      <c r="GF7" s="394"/>
      <c r="GG7" s="394"/>
      <c r="GH7" s="394"/>
      <c r="GI7" s="394"/>
      <c r="GJ7" s="394"/>
      <c r="GK7" s="394"/>
      <c r="GL7" s="394"/>
      <c r="GM7" s="394"/>
      <c r="GN7" s="394"/>
      <c r="GO7" s="394"/>
      <c r="GP7" s="394"/>
      <c r="GQ7" s="394"/>
      <c r="GR7" s="394"/>
      <c r="GS7" s="394"/>
      <c r="GT7" s="394"/>
      <c r="GU7" s="394"/>
      <c r="GV7" s="394"/>
      <c r="GW7" s="394"/>
      <c r="GX7" s="394"/>
      <c r="GY7" s="394"/>
      <c r="GZ7" s="394"/>
      <c r="HA7" s="394"/>
      <c r="HB7" s="394"/>
      <c r="HC7" s="394"/>
      <c r="HD7" s="394"/>
      <c r="HE7" s="394"/>
      <c r="HF7" s="394"/>
      <c r="HG7" s="394"/>
      <c r="HH7" s="394"/>
      <c r="HI7" s="394"/>
      <c r="HJ7" s="394"/>
      <c r="HK7" s="394"/>
      <c r="HL7" s="394"/>
      <c r="HM7" s="394"/>
      <c r="HN7" s="394"/>
      <c r="HO7" s="394"/>
      <c r="HP7" s="394"/>
      <c r="HQ7" s="394"/>
      <c r="HR7" s="394"/>
      <c r="HS7" s="394"/>
      <c r="HT7" s="394"/>
      <c r="HU7" s="394"/>
      <c r="HV7" s="394"/>
      <c r="HW7" s="394"/>
      <c r="HX7" s="394"/>
      <c r="HY7" s="394"/>
      <c r="HZ7" s="394"/>
      <c r="IA7" s="394"/>
      <c r="IB7" s="394"/>
      <c r="IC7" s="394"/>
      <c r="ID7" s="394"/>
      <c r="IE7" s="394"/>
      <c r="IF7" s="394"/>
      <c r="IG7" s="394"/>
      <c r="IH7" s="394"/>
      <c r="II7" s="394"/>
      <c r="IJ7" s="394"/>
      <c r="IK7" s="394"/>
      <c r="IL7" s="394"/>
      <c r="IM7" s="394"/>
      <c r="IN7" s="394"/>
      <c r="IO7" s="394"/>
      <c r="IP7" s="394"/>
      <c r="IQ7" s="394"/>
      <c r="IR7" s="394"/>
      <c r="IS7" s="394"/>
      <c r="IT7" s="394"/>
      <c r="IU7" s="394"/>
      <c r="IV7" s="394"/>
    </row>
    <row r="8" spans="1:256" ht="18" customHeight="1" x14ac:dyDescent="0.2">
      <c r="A8" s="862" t="s">
        <v>68</v>
      </c>
      <c r="B8" s="842" t="s">
        <v>103</v>
      </c>
      <c r="C8" s="844" t="s">
        <v>148</v>
      </c>
      <c r="D8" s="845"/>
      <c r="E8" s="845"/>
      <c r="F8" s="846"/>
      <c r="G8" s="844" t="s">
        <v>916</v>
      </c>
      <c r="H8" s="845"/>
      <c r="I8" s="845"/>
      <c r="J8" s="845"/>
      <c r="K8" s="845"/>
      <c r="L8" s="845"/>
      <c r="M8" s="845"/>
      <c r="N8" s="845"/>
      <c r="O8" s="845"/>
      <c r="P8" s="845"/>
      <c r="Q8" s="845"/>
      <c r="R8" s="846"/>
      <c r="S8" s="855" t="s">
        <v>245</v>
      </c>
      <c r="T8" s="856"/>
      <c r="U8" s="856"/>
      <c r="V8" s="856"/>
      <c r="W8" s="398"/>
      <c r="X8" s="398"/>
      <c r="Y8" s="398"/>
      <c r="Z8" s="398"/>
      <c r="AA8" s="398"/>
      <c r="AB8" s="398"/>
      <c r="AC8" s="398"/>
      <c r="AD8" s="398"/>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c r="IN8" s="115"/>
      <c r="IO8" s="115"/>
      <c r="IP8" s="115"/>
      <c r="IQ8" s="115"/>
      <c r="IR8" s="115"/>
      <c r="IS8" s="115"/>
      <c r="IT8" s="115"/>
      <c r="IU8" s="115"/>
      <c r="IV8" s="115"/>
    </row>
    <row r="9" spans="1:256" ht="18" customHeight="1" x14ac:dyDescent="0.2">
      <c r="A9" s="863"/>
      <c r="B9" s="843"/>
      <c r="C9" s="847"/>
      <c r="D9" s="848"/>
      <c r="E9" s="848"/>
      <c r="F9" s="849"/>
      <c r="G9" s="850" t="s">
        <v>167</v>
      </c>
      <c r="H9" s="851"/>
      <c r="I9" s="851"/>
      <c r="J9" s="852"/>
      <c r="K9" s="850" t="s">
        <v>168</v>
      </c>
      <c r="L9" s="851"/>
      <c r="M9" s="851"/>
      <c r="N9" s="852"/>
      <c r="O9" s="853" t="s">
        <v>14</v>
      </c>
      <c r="P9" s="853"/>
      <c r="Q9" s="853"/>
      <c r="R9" s="853"/>
      <c r="S9" s="857"/>
      <c r="T9" s="858"/>
      <c r="U9" s="858"/>
      <c r="V9" s="858"/>
      <c r="W9" s="398"/>
      <c r="X9" s="398"/>
      <c r="Y9" s="398"/>
      <c r="Z9" s="398"/>
      <c r="AA9" s="398"/>
      <c r="AB9" s="398"/>
      <c r="AC9" s="398"/>
      <c r="AD9" s="398"/>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c r="IN9" s="115"/>
      <c r="IO9" s="115"/>
      <c r="IP9" s="115"/>
      <c r="IQ9" s="115"/>
      <c r="IR9" s="115"/>
      <c r="IS9" s="115"/>
      <c r="IT9" s="115"/>
      <c r="IU9" s="115"/>
      <c r="IV9" s="115"/>
    </row>
    <row r="10" spans="1:256" ht="50.25" customHeight="1" x14ac:dyDescent="0.2">
      <c r="A10" s="864"/>
      <c r="B10" s="428"/>
      <c r="C10" s="429" t="s">
        <v>246</v>
      </c>
      <c r="D10" s="429" t="s">
        <v>247</v>
      </c>
      <c r="E10" s="429" t="s">
        <v>248</v>
      </c>
      <c r="F10" s="429" t="s">
        <v>83</v>
      </c>
      <c r="G10" s="429" t="s">
        <v>246</v>
      </c>
      <c r="H10" s="429" t="s">
        <v>247</v>
      </c>
      <c r="I10" s="429" t="s">
        <v>248</v>
      </c>
      <c r="J10" s="429" t="s">
        <v>14</v>
      </c>
      <c r="K10" s="429" t="s">
        <v>246</v>
      </c>
      <c r="L10" s="429" t="s">
        <v>247</v>
      </c>
      <c r="M10" s="429" t="s">
        <v>248</v>
      </c>
      <c r="N10" s="429" t="s">
        <v>83</v>
      </c>
      <c r="O10" s="429" t="s">
        <v>246</v>
      </c>
      <c r="P10" s="429" t="s">
        <v>247</v>
      </c>
      <c r="Q10" s="429" t="s">
        <v>248</v>
      </c>
      <c r="R10" s="429" t="s">
        <v>14</v>
      </c>
      <c r="S10" s="430" t="s">
        <v>448</v>
      </c>
      <c r="T10" s="430" t="s">
        <v>449</v>
      </c>
      <c r="U10" s="430" t="s">
        <v>450</v>
      </c>
      <c r="V10" s="431" t="s">
        <v>451</v>
      </c>
      <c r="W10" s="398"/>
      <c r="X10" s="398"/>
      <c r="Y10" s="398"/>
      <c r="Z10" s="398"/>
      <c r="AA10" s="398"/>
      <c r="AB10" s="398"/>
      <c r="AC10" s="398"/>
      <c r="AD10" s="398"/>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c r="IN10" s="115"/>
      <c r="IO10" s="115"/>
      <c r="IP10" s="115"/>
      <c r="IQ10" s="115"/>
      <c r="IR10" s="115"/>
      <c r="IS10" s="115"/>
      <c r="IT10" s="115"/>
      <c r="IU10" s="115"/>
      <c r="IV10" s="115"/>
    </row>
    <row r="11" spans="1:256" ht="16.5" customHeight="1" x14ac:dyDescent="0.2">
      <c r="A11" s="432">
        <v>1</v>
      </c>
      <c r="B11" s="433">
        <v>2</v>
      </c>
      <c r="C11" s="432">
        <v>3</v>
      </c>
      <c r="D11" s="432">
        <v>4</v>
      </c>
      <c r="E11" s="433">
        <v>5</v>
      </c>
      <c r="F11" s="432">
        <v>6</v>
      </c>
      <c r="G11" s="432">
        <v>7</v>
      </c>
      <c r="H11" s="433">
        <v>8</v>
      </c>
      <c r="I11" s="432">
        <v>9</v>
      </c>
      <c r="J11" s="432">
        <v>10</v>
      </c>
      <c r="K11" s="433">
        <v>11</v>
      </c>
      <c r="L11" s="432">
        <v>12</v>
      </c>
      <c r="M11" s="432">
        <v>13</v>
      </c>
      <c r="N11" s="433">
        <v>14</v>
      </c>
      <c r="O11" s="432">
        <v>15</v>
      </c>
      <c r="P11" s="432">
        <v>16</v>
      </c>
      <c r="Q11" s="433">
        <v>17</v>
      </c>
      <c r="R11" s="432">
        <v>18</v>
      </c>
      <c r="S11" s="432">
        <v>19</v>
      </c>
      <c r="T11" s="433">
        <v>20</v>
      </c>
      <c r="U11" s="432">
        <v>21</v>
      </c>
      <c r="V11" s="432">
        <v>22</v>
      </c>
      <c r="W11" s="400"/>
      <c r="X11" s="400"/>
      <c r="Y11" s="400"/>
      <c r="Z11" s="400"/>
      <c r="AA11" s="400"/>
      <c r="AB11" s="400"/>
      <c r="AC11" s="400"/>
      <c r="AD11" s="400"/>
      <c r="AE11" s="400"/>
      <c r="AF11" s="400"/>
      <c r="AG11" s="252"/>
      <c r="AH11" s="252"/>
      <c r="AI11" s="252"/>
      <c r="AJ11" s="252"/>
      <c r="AK11" s="252"/>
      <c r="AL11" s="252"/>
      <c r="AM11" s="252"/>
      <c r="AN11" s="252"/>
      <c r="AO11" s="252"/>
      <c r="AP11" s="252"/>
      <c r="AQ11" s="252"/>
      <c r="AR11" s="252"/>
      <c r="AS11" s="252"/>
      <c r="AT11" s="252"/>
      <c r="AU11" s="252"/>
      <c r="AV11" s="252"/>
      <c r="AW11" s="252"/>
      <c r="AX11" s="252"/>
      <c r="AY11" s="252"/>
      <c r="AZ11" s="252"/>
      <c r="BA11" s="252"/>
      <c r="BB11" s="252"/>
      <c r="BC11" s="252"/>
      <c r="BD11" s="252"/>
      <c r="BE11" s="252"/>
      <c r="BF11" s="252"/>
      <c r="BG11" s="252"/>
      <c r="BH11" s="252"/>
      <c r="BI11" s="252"/>
      <c r="BJ11" s="252"/>
      <c r="BK11" s="252"/>
      <c r="BL11" s="252"/>
      <c r="BM11" s="252"/>
      <c r="BN11" s="252"/>
      <c r="BO11" s="252"/>
      <c r="BP11" s="252"/>
      <c r="BQ11" s="252"/>
      <c r="BR11" s="252"/>
      <c r="BS11" s="252"/>
      <c r="BT11" s="252"/>
      <c r="BU11" s="252"/>
      <c r="BV11" s="252"/>
      <c r="BW11" s="252"/>
      <c r="BX11" s="252"/>
      <c r="BY11" s="252"/>
      <c r="BZ11" s="252"/>
      <c r="CA11" s="252"/>
      <c r="CB11" s="252"/>
      <c r="CC11" s="252"/>
      <c r="CD11" s="252"/>
      <c r="CE11" s="252"/>
      <c r="CF11" s="252"/>
      <c r="CG11" s="252"/>
      <c r="CH11" s="252"/>
      <c r="CI11" s="252"/>
      <c r="CJ11" s="252"/>
      <c r="CK11" s="252"/>
      <c r="CL11" s="252"/>
      <c r="CM11" s="252"/>
      <c r="CN11" s="252"/>
      <c r="CO11" s="252"/>
      <c r="CP11" s="252"/>
      <c r="CQ11" s="252"/>
      <c r="CR11" s="252"/>
      <c r="CS11" s="252"/>
      <c r="CT11" s="252"/>
      <c r="CU11" s="252"/>
      <c r="CV11" s="252"/>
      <c r="CW11" s="252"/>
      <c r="CX11" s="252"/>
      <c r="CY11" s="252"/>
      <c r="CZ11" s="252"/>
      <c r="DA11" s="252"/>
      <c r="DB11" s="252"/>
      <c r="DC11" s="252"/>
      <c r="DD11" s="252"/>
      <c r="DE11" s="252"/>
      <c r="DF11" s="252"/>
      <c r="DG11" s="252"/>
      <c r="DH11" s="252"/>
      <c r="DI11" s="252"/>
      <c r="DJ11" s="252"/>
      <c r="DK11" s="252"/>
      <c r="DL11" s="252"/>
      <c r="DM11" s="252"/>
      <c r="DN11" s="252"/>
      <c r="DO11" s="252"/>
      <c r="DP11" s="252"/>
      <c r="DQ11" s="252"/>
      <c r="DR11" s="252"/>
      <c r="DS11" s="252"/>
      <c r="DT11" s="252"/>
      <c r="DU11" s="252"/>
      <c r="DV11" s="252"/>
      <c r="DW11" s="252"/>
      <c r="DX11" s="252"/>
      <c r="DY11" s="252"/>
      <c r="DZ11" s="252"/>
      <c r="EA11" s="252"/>
      <c r="EB11" s="252"/>
      <c r="EC11" s="252"/>
      <c r="ED11" s="252"/>
      <c r="EE11" s="252"/>
      <c r="EF11" s="252"/>
      <c r="EG11" s="252"/>
      <c r="EH11" s="252"/>
      <c r="EI11" s="252"/>
      <c r="EJ11" s="252"/>
      <c r="EK11" s="252"/>
      <c r="EL11" s="252"/>
      <c r="EM11" s="252"/>
      <c r="EN11" s="252"/>
      <c r="EO11" s="252"/>
      <c r="EP11" s="252"/>
      <c r="EQ11" s="252"/>
      <c r="ER11" s="252"/>
      <c r="ES11" s="252"/>
      <c r="ET11" s="252"/>
      <c r="EU11" s="252"/>
      <c r="EV11" s="252"/>
      <c r="EW11" s="252"/>
      <c r="EX11" s="252"/>
      <c r="EY11" s="252"/>
      <c r="EZ11" s="252"/>
      <c r="FA11" s="252"/>
      <c r="FB11" s="252"/>
      <c r="FC11" s="252"/>
      <c r="FD11" s="252"/>
      <c r="FE11" s="252"/>
      <c r="FF11" s="252"/>
      <c r="FG11" s="252"/>
      <c r="FH11" s="252"/>
      <c r="FI11" s="252"/>
      <c r="FJ11" s="252"/>
      <c r="FK11" s="252"/>
      <c r="FL11" s="252"/>
      <c r="FM11" s="252"/>
      <c r="FN11" s="252"/>
      <c r="FO11" s="252"/>
      <c r="FP11" s="252"/>
      <c r="FQ11" s="252"/>
      <c r="FR11" s="252"/>
      <c r="FS11" s="252"/>
      <c r="FT11" s="252"/>
      <c r="FU11" s="252"/>
      <c r="FV11" s="252"/>
      <c r="FW11" s="252"/>
      <c r="FX11" s="252"/>
      <c r="FY11" s="252"/>
      <c r="FZ11" s="252"/>
      <c r="GA11" s="252"/>
      <c r="GB11" s="252"/>
      <c r="GC11" s="252"/>
      <c r="GD11" s="252"/>
      <c r="GE11" s="252"/>
      <c r="GF11" s="252"/>
      <c r="GG11" s="252"/>
      <c r="GH11" s="252"/>
      <c r="GI11" s="252"/>
      <c r="GJ11" s="252"/>
      <c r="GK11" s="252"/>
      <c r="GL11" s="252"/>
      <c r="GM11" s="252"/>
      <c r="GN11" s="252"/>
      <c r="GO11" s="252"/>
      <c r="GP11" s="252"/>
      <c r="GQ11" s="252"/>
      <c r="GR11" s="252"/>
      <c r="GS11" s="252"/>
      <c r="GT11" s="252"/>
      <c r="GU11" s="252"/>
      <c r="GV11" s="252"/>
      <c r="GW11" s="252"/>
      <c r="GX11" s="252"/>
      <c r="GY11" s="252"/>
      <c r="GZ11" s="252"/>
      <c r="HA11" s="252"/>
      <c r="HB11" s="252"/>
      <c r="HC11" s="252"/>
      <c r="HD11" s="252"/>
      <c r="HE11" s="252"/>
      <c r="HF11" s="252"/>
      <c r="HG11" s="252"/>
      <c r="HH11" s="252"/>
      <c r="HI11" s="252"/>
      <c r="HJ11" s="252"/>
      <c r="HK11" s="252"/>
      <c r="HL11" s="252"/>
      <c r="HM11" s="252"/>
      <c r="HN11" s="252"/>
      <c r="HO11" s="252"/>
      <c r="HP11" s="252"/>
      <c r="HQ11" s="252"/>
      <c r="HR11" s="252"/>
      <c r="HS11" s="252"/>
      <c r="HT11" s="252"/>
      <c r="HU11" s="252"/>
      <c r="HV11" s="252"/>
      <c r="HW11" s="252"/>
      <c r="HX11" s="252"/>
      <c r="HY11" s="252"/>
      <c r="HZ11" s="252"/>
      <c r="IA11" s="252"/>
      <c r="IB11" s="252"/>
      <c r="IC11" s="252"/>
      <c r="ID11" s="252"/>
      <c r="IE11" s="252"/>
      <c r="IF11" s="252"/>
      <c r="IG11" s="252"/>
      <c r="IH11" s="252"/>
      <c r="II11" s="252"/>
      <c r="IJ11" s="252"/>
      <c r="IK11" s="252"/>
      <c r="IL11" s="252"/>
      <c r="IM11" s="252"/>
      <c r="IN11" s="252"/>
      <c r="IO11" s="252"/>
      <c r="IP11" s="252"/>
      <c r="IQ11" s="252"/>
      <c r="IR11" s="252"/>
      <c r="IS11" s="252"/>
      <c r="IT11" s="252"/>
      <c r="IU11" s="252"/>
      <c r="IV11" s="252"/>
    </row>
    <row r="12" spans="1:256" ht="18.75" customHeight="1" x14ac:dyDescent="0.2">
      <c r="A12" s="859" t="s">
        <v>232</v>
      </c>
      <c r="B12" s="860"/>
      <c r="C12" s="861"/>
      <c r="D12" s="388"/>
      <c r="E12" s="388"/>
      <c r="F12" s="401"/>
      <c r="G12" s="117"/>
      <c r="H12" s="117"/>
      <c r="I12" s="117"/>
      <c r="J12" s="401"/>
      <c r="K12" s="117"/>
      <c r="L12" s="117"/>
      <c r="M12" s="117"/>
      <c r="N12" s="117"/>
      <c r="O12" s="117"/>
      <c r="P12" s="117"/>
      <c r="Q12" s="117"/>
      <c r="R12" s="117"/>
      <c r="S12" s="117"/>
      <c r="T12" s="118"/>
      <c r="U12" s="118"/>
      <c r="V12" s="118"/>
      <c r="W12" s="392"/>
      <c r="X12" s="392"/>
      <c r="Y12" s="392"/>
      <c r="Z12" s="392"/>
      <c r="AA12" s="392"/>
      <c r="AB12" s="392"/>
      <c r="AC12" s="392"/>
      <c r="AD12" s="392"/>
      <c r="AE12" s="392"/>
      <c r="AF12" s="392"/>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c r="DF12" s="394"/>
      <c r="DG12" s="394"/>
      <c r="DH12" s="394"/>
      <c r="DI12" s="394"/>
      <c r="DJ12" s="394"/>
      <c r="DK12" s="394"/>
      <c r="DL12" s="394"/>
      <c r="DM12" s="394"/>
      <c r="DN12" s="394"/>
      <c r="DO12" s="394"/>
      <c r="DP12" s="394"/>
      <c r="DQ12" s="394"/>
      <c r="DR12" s="394"/>
      <c r="DS12" s="394"/>
      <c r="DT12" s="394"/>
      <c r="DU12" s="394"/>
      <c r="DV12" s="394"/>
      <c r="DW12" s="394"/>
      <c r="DX12" s="394"/>
      <c r="DY12" s="394"/>
      <c r="DZ12" s="394"/>
      <c r="EA12" s="394"/>
      <c r="EB12" s="394"/>
      <c r="EC12" s="394"/>
      <c r="ED12" s="394"/>
      <c r="EE12" s="394"/>
      <c r="EF12" s="394"/>
      <c r="EG12" s="394"/>
      <c r="EH12" s="394"/>
      <c r="EI12" s="394"/>
      <c r="EJ12" s="394"/>
      <c r="EK12" s="394"/>
      <c r="EL12" s="394"/>
      <c r="EM12" s="394"/>
      <c r="EN12" s="394"/>
      <c r="EO12" s="394"/>
      <c r="EP12" s="394"/>
      <c r="EQ12" s="394"/>
      <c r="ER12" s="394"/>
      <c r="ES12" s="394"/>
      <c r="ET12" s="394"/>
      <c r="EU12" s="394"/>
      <c r="EV12" s="394"/>
      <c r="EW12" s="394"/>
      <c r="EX12" s="394"/>
      <c r="EY12" s="394"/>
      <c r="EZ12" s="394"/>
      <c r="FA12" s="394"/>
      <c r="FB12" s="394"/>
      <c r="FC12" s="394"/>
      <c r="FD12" s="394"/>
      <c r="FE12" s="394"/>
      <c r="FF12" s="394"/>
      <c r="FG12" s="394"/>
      <c r="FH12" s="394"/>
      <c r="FI12" s="394"/>
      <c r="FJ12" s="394"/>
      <c r="FK12" s="394"/>
      <c r="FL12" s="394"/>
      <c r="FM12" s="394"/>
      <c r="FN12" s="394"/>
      <c r="FO12" s="394"/>
      <c r="FP12" s="394"/>
      <c r="FQ12" s="394"/>
      <c r="FR12" s="394"/>
      <c r="FS12" s="394"/>
      <c r="FT12" s="394"/>
      <c r="FU12" s="394"/>
      <c r="FV12" s="394"/>
      <c r="FW12" s="394"/>
      <c r="FX12" s="394"/>
      <c r="FY12" s="394"/>
      <c r="FZ12" s="394"/>
      <c r="GA12" s="394"/>
      <c r="GB12" s="394"/>
      <c r="GC12" s="394"/>
      <c r="GD12" s="394"/>
      <c r="GE12" s="394"/>
      <c r="GF12" s="394"/>
      <c r="GG12" s="394"/>
      <c r="GH12" s="394"/>
      <c r="GI12" s="394"/>
      <c r="GJ12" s="394"/>
      <c r="GK12" s="394"/>
      <c r="GL12" s="394"/>
      <c r="GM12" s="394"/>
      <c r="GN12" s="394"/>
      <c r="GO12" s="394"/>
      <c r="GP12" s="394"/>
      <c r="GQ12" s="394"/>
      <c r="GR12" s="394"/>
      <c r="GS12" s="394"/>
      <c r="GT12" s="394"/>
      <c r="GU12" s="394"/>
      <c r="GV12" s="394"/>
      <c r="GW12" s="394"/>
      <c r="GX12" s="394"/>
      <c r="GY12" s="394"/>
      <c r="GZ12" s="394"/>
      <c r="HA12" s="394"/>
      <c r="HB12" s="394"/>
      <c r="HC12" s="394"/>
      <c r="HD12" s="394"/>
      <c r="HE12" s="394"/>
      <c r="HF12" s="394"/>
      <c r="HG12" s="394"/>
      <c r="HH12" s="394"/>
      <c r="HI12" s="394"/>
      <c r="HJ12" s="394"/>
      <c r="HK12" s="394"/>
      <c r="HL12" s="394"/>
      <c r="HM12" s="394"/>
      <c r="HN12" s="394"/>
      <c r="HO12" s="394"/>
      <c r="HP12" s="394"/>
      <c r="HQ12" s="394"/>
      <c r="HR12" s="394"/>
      <c r="HS12" s="394"/>
      <c r="HT12" s="394"/>
      <c r="HU12" s="394"/>
      <c r="HV12" s="394"/>
      <c r="HW12" s="394"/>
      <c r="HX12" s="394"/>
      <c r="HY12" s="394"/>
      <c r="HZ12" s="394"/>
      <c r="IA12" s="394"/>
      <c r="IB12" s="394"/>
      <c r="IC12" s="394"/>
      <c r="ID12" s="394"/>
      <c r="IE12" s="394"/>
      <c r="IF12" s="394"/>
      <c r="IG12" s="394"/>
      <c r="IH12" s="394"/>
      <c r="II12" s="394"/>
      <c r="IJ12" s="394"/>
      <c r="IK12" s="394"/>
      <c r="IL12" s="394"/>
      <c r="IM12" s="394"/>
      <c r="IN12" s="394"/>
      <c r="IO12" s="394"/>
      <c r="IP12" s="394"/>
      <c r="IQ12" s="394"/>
      <c r="IR12" s="394"/>
      <c r="IS12" s="394"/>
      <c r="IT12" s="394"/>
      <c r="IU12" s="394"/>
      <c r="IV12" s="394"/>
    </row>
    <row r="13" spans="1:256" ht="25.5" customHeight="1" x14ac:dyDescent="0.2">
      <c r="A13" s="277">
        <v>1</v>
      </c>
      <c r="B13" s="426" t="s">
        <v>174</v>
      </c>
      <c r="C13" s="283">
        <v>296.27999999999997</v>
      </c>
      <c r="D13" s="283">
        <v>32.58</v>
      </c>
      <c r="E13" s="283">
        <v>58.74</v>
      </c>
      <c r="F13" s="283">
        <f>SUM(C13:E13)</f>
        <v>387.59999999999997</v>
      </c>
      <c r="G13" s="283">
        <v>296.27999999999997</v>
      </c>
      <c r="H13" s="283">
        <v>32.58</v>
      </c>
      <c r="I13" s="283">
        <v>58.74</v>
      </c>
      <c r="J13" s="283">
        <f>SUM(G13:I13)</f>
        <v>387.59999999999997</v>
      </c>
      <c r="K13" s="283">
        <v>0</v>
      </c>
      <c r="L13" s="283">
        <v>0</v>
      </c>
      <c r="M13" s="283">
        <v>0</v>
      </c>
      <c r="N13" s="283">
        <f>SUM(K13:M13)</f>
        <v>0</v>
      </c>
      <c r="O13" s="283">
        <f>G13+K13</f>
        <v>296.27999999999997</v>
      </c>
      <c r="P13" s="283">
        <f>H13+L13</f>
        <v>32.58</v>
      </c>
      <c r="Q13" s="283">
        <f>I13+M13</f>
        <v>58.74</v>
      </c>
      <c r="R13" s="283">
        <f>SUM(O13:Q13)</f>
        <v>387.59999999999997</v>
      </c>
      <c r="S13" s="283">
        <f>C13-O13</f>
        <v>0</v>
      </c>
      <c r="T13" s="283">
        <f>D13-P13</f>
        <v>0</v>
      </c>
      <c r="U13" s="283">
        <f>E13-Q13</f>
        <v>0</v>
      </c>
      <c r="V13" s="283">
        <f>SUM(S13:U13)</f>
        <v>0</v>
      </c>
      <c r="W13" s="392"/>
      <c r="X13" s="392"/>
      <c r="Y13" s="392"/>
      <c r="Z13" s="392"/>
      <c r="AA13" s="392"/>
      <c r="AB13" s="392"/>
      <c r="AC13" s="392"/>
      <c r="AD13" s="392"/>
      <c r="AE13" s="392"/>
      <c r="AF13" s="392"/>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c r="DF13" s="394"/>
      <c r="DG13" s="394"/>
      <c r="DH13" s="394"/>
      <c r="DI13" s="394"/>
      <c r="DJ13" s="394"/>
      <c r="DK13" s="394"/>
      <c r="DL13" s="394"/>
      <c r="DM13" s="394"/>
      <c r="DN13" s="394"/>
      <c r="DO13" s="394"/>
      <c r="DP13" s="394"/>
      <c r="DQ13" s="394"/>
      <c r="DR13" s="394"/>
      <c r="DS13" s="394"/>
      <c r="DT13" s="394"/>
      <c r="DU13" s="394"/>
      <c r="DV13" s="394"/>
      <c r="DW13" s="394"/>
      <c r="DX13" s="394"/>
      <c r="DY13" s="394"/>
      <c r="DZ13" s="394"/>
      <c r="EA13" s="394"/>
      <c r="EB13" s="394"/>
      <c r="EC13" s="394"/>
      <c r="ED13" s="394"/>
      <c r="EE13" s="394"/>
      <c r="EF13" s="394"/>
      <c r="EG13" s="394"/>
      <c r="EH13" s="394"/>
      <c r="EI13" s="394"/>
      <c r="EJ13" s="394"/>
      <c r="EK13" s="394"/>
      <c r="EL13" s="394"/>
      <c r="EM13" s="394"/>
      <c r="EN13" s="394"/>
      <c r="EO13" s="394"/>
      <c r="EP13" s="394"/>
      <c r="EQ13" s="394"/>
      <c r="ER13" s="394"/>
      <c r="ES13" s="394"/>
      <c r="ET13" s="394"/>
      <c r="EU13" s="394"/>
      <c r="EV13" s="394"/>
      <c r="EW13" s="394"/>
      <c r="EX13" s="394"/>
      <c r="EY13" s="394"/>
      <c r="EZ13" s="394"/>
      <c r="FA13" s="394"/>
      <c r="FB13" s="394"/>
      <c r="FC13" s="394"/>
      <c r="FD13" s="394"/>
      <c r="FE13" s="394"/>
      <c r="FF13" s="394"/>
      <c r="FG13" s="394"/>
      <c r="FH13" s="394"/>
      <c r="FI13" s="394"/>
      <c r="FJ13" s="394"/>
      <c r="FK13" s="394"/>
      <c r="FL13" s="394"/>
      <c r="FM13" s="394"/>
      <c r="FN13" s="394"/>
      <c r="FO13" s="394"/>
      <c r="FP13" s="394"/>
      <c r="FQ13" s="394"/>
      <c r="FR13" s="394"/>
      <c r="FS13" s="394"/>
      <c r="FT13" s="394"/>
      <c r="FU13" s="394"/>
      <c r="FV13" s="394"/>
      <c r="FW13" s="394"/>
      <c r="FX13" s="394"/>
      <c r="FY13" s="394"/>
      <c r="FZ13" s="394"/>
      <c r="GA13" s="394"/>
      <c r="GB13" s="394"/>
      <c r="GC13" s="394"/>
      <c r="GD13" s="394"/>
      <c r="GE13" s="394"/>
      <c r="GF13" s="394"/>
      <c r="GG13" s="394"/>
      <c r="GH13" s="394"/>
      <c r="GI13" s="394"/>
      <c r="GJ13" s="394"/>
      <c r="GK13" s="394"/>
      <c r="GL13" s="394"/>
      <c r="GM13" s="394"/>
      <c r="GN13" s="394"/>
      <c r="GO13" s="394"/>
      <c r="GP13" s="394"/>
      <c r="GQ13" s="394"/>
      <c r="GR13" s="394"/>
      <c r="GS13" s="394"/>
      <c r="GT13" s="394"/>
      <c r="GU13" s="394"/>
      <c r="GV13" s="394"/>
      <c r="GW13" s="394"/>
      <c r="GX13" s="394"/>
      <c r="GY13" s="394"/>
      <c r="GZ13" s="394"/>
      <c r="HA13" s="394"/>
      <c r="HB13" s="394"/>
      <c r="HC13" s="394"/>
      <c r="HD13" s="394"/>
      <c r="HE13" s="394"/>
      <c r="HF13" s="394"/>
      <c r="HG13" s="394"/>
      <c r="HH13" s="394"/>
      <c r="HI13" s="394"/>
      <c r="HJ13" s="394"/>
      <c r="HK13" s="394"/>
      <c r="HL13" s="394"/>
      <c r="HM13" s="394"/>
      <c r="HN13" s="394"/>
      <c r="HO13" s="394"/>
      <c r="HP13" s="394"/>
      <c r="HQ13" s="394"/>
      <c r="HR13" s="394"/>
      <c r="HS13" s="394"/>
      <c r="HT13" s="394"/>
      <c r="HU13" s="394"/>
      <c r="HV13" s="394"/>
      <c r="HW13" s="394"/>
      <c r="HX13" s="394"/>
      <c r="HY13" s="394"/>
      <c r="HZ13" s="394"/>
      <c r="IA13" s="394"/>
      <c r="IB13" s="394"/>
      <c r="IC13" s="394"/>
      <c r="ID13" s="394"/>
      <c r="IE13" s="394"/>
      <c r="IF13" s="394"/>
      <c r="IG13" s="394"/>
      <c r="IH13" s="394"/>
      <c r="II13" s="394"/>
      <c r="IJ13" s="394"/>
      <c r="IK13" s="394"/>
      <c r="IL13" s="394"/>
      <c r="IM13" s="394"/>
      <c r="IN13" s="394"/>
      <c r="IO13" s="394"/>
      <c r="IP13" s="394"/>
      <c r="IQ13" s="394"/>
      <c r="IR13" s="394"/>
      <c r="IS13" s="394"/>
      <c r="IT13" s="394"/>
      <c r="IU13" s="394"/>
      <c r="IV13" s="394"/>
    </row>
    <row r="14" spans="1:256" ht="22.5" customHeight="1" x14ac:dyDescent="0.2">
      <c r="A14" s="277">
        <v>2</v>
      </c>
      <c r="B14" s="427" t="s">
        <v>122</v>
      </c>
      <c r="C14" s="283">
        <v>4465.58</v>
      </c>
      <c r="D14" s="283">
        <v>490.65</v>
      </c>
      <c r="E14" s="283">
        <v>884.41</v>
      </c>
      <c r="F14" s="283">
        <f t="shared" ref="F14:F17" si="0">SUM(C14:E14)</f>
        <v>5840.6399999999994</v>
      </c>
      <c r="G14" s="283">
        <v>4465.58</v>
      </c>
      <c r="H14" s="283">
        <v>490.65</v>
      </c>
      <c r="I14" s="283">
        <v>884.41</v>
      </c>
      <c r="J14" s="283">
        <f t="shared" ref="J14:J17" si="1">SUM(G14:I14)</f>
        <v>5840.6399999999994</v>
      </c>
      <c r="K14" s="283">
        <v>524.88</v>
      </c>
      <c r="L14" s="283">
        <v>57.78</v>
      </c>
      <c r="M14" s="283">
        <v>104.01</v>
      </c>
      <c r="N14" s="283">
        <f t="shared" ref="N14:N17" si="2">SUM(K14:M14)</f>
        <v>686.67</v>
      </c>
      <c r="O14" s="283">
        <f t="shared" ref="O14:O17" si="3">G14+K14</f>
        <v>4990.46</v>
      </c>
      <c r="P14" s="283">
        <f t="shared" ref="P14:P17" si="4">H14+L14</f>
        <v>548.42999999999995</v>
      </c>
      <c r="Q14" s="283">
        <f t="shared" ref="Q14:Q17" si="5">I14+M14</f>
        <v>988.42</v>
      </c>
      <c r="R14" s="283">
        <f t="shared" ref="R14:R17" si="6">SUM(O14:Q14)</f>
        <v>6527.31</v>
      </c>
      <c r="S14" s="283">
        <f t="shared" ref="S14:S17" si="7">C14-O14</f>
        <v>-524.88000000000011</v>
      </c>
      <c r="T14" s="283">
        <f t="shared" ref="T14:T17" si="8">D14-P14</f>
        <v>-57.779999999999973</v>
      </c>
      <c r="U14" s="283">
        <f t="shared" ref="U14:U17" si="9">E14-Q14</f>
        <v>-104.00999999999999</v>
      </c>
      <c r="V14" s="283">
        <f t="shared" ref="V14:V17" si="10">SUM(S14:U14)</f>
        <v>-686.67000000000007</v>
      </c>
      <c r="Y14" s="829"/>
      <c r="Z14" s="829"/>
      <c r="AA14" s="829"/>
      <c r="AB14" s="829"/>
    </row>
    <row r="15" spans="1:256" ht="33.75" customHeight="1" x14ac:dyDescent="0.2">
      <c r="A15" s="277">
        <v>3</v>
      </c>
      <c r="B15" s="426" t="s">
        <v>123</v>
      </c>
      <c r="C15" s="283">
        <v>376.92</v>
      </c>
      <c r="D15" s="283">
        <v>41.46</v>
      </c>
      <c r="E15" s="283">
        <v>74.75</v>
      </c>
      <c r="F15" s="283">
        <f t="shared" si="0"/>
        <v>493.13</v>
      </c>
      <c r="G15" s="283">
        <v>376.92</v>
      </c>
      <c r="H15" s="283">
        <v>41.46</v>
      </c>
      <c r="I15" s="283">
        <v>74.75</v>
      </c>
      <c r="J15" s="283">
        <f t="shared" si="1"/>
        <v>493.13</v>
      </c>
      <c r="K15" s="283">
        <v>0</v>
      </c>
      <c r="L15" s="283">
        <v>0</v>
      </c>
      <c r="M15" s="283">
        <v>0</v>
      </c>
      <c r="N15" s="283">
        <f t="shared" si="2"/>
        <v>0</v>
      </c>
      <c r="O15" s="283">
        <f t="shared" si="3"/>
        <v>376.92</v>
      </c>
      <c r="P15" s="283">
        <f t="shared" si="4"/>
        <v>41.46</v>
      </c>
      <c r="Q15" s="283">
        <f t="shared" si="5"/>
        <v>74.75</v>
      </c>
      <c r="R15" s="283">
        <f t="shared" si="6"/>
        <v>493.13</v>
      </c>
      <c r="S15" s="283">
        <f t="shared" si="7"/>
        <v>0</v>
      </c>
      <c r="T15" s="283">
        <f t="shared" si="8"/>
        <v>0</v>
      </c>
      <c r="U15" s="283">
        <f t="shared" si="9"/>
        <v>0</v>
      </c>
      <c r="V15" s="283">
        <f t="shared" si="10"/>
        <v>0</v>
      </c>
      <c r="AA15" s="283">
        <f>SUM(G17:I17)</f>
        <v>2766.36</v>
      </c>
    </row>
    <row r="16" spans="1:256" ht="18.75" customHeight="1" x14ac:dyDescent="0.2">
      <c r="A16" s="277">
        <v>4</v>
      </c>
      <c r="B16" s="427" t="s">
        <v>124</v>
      </c>
      <c r="C16" s="277">
        <v>125.83</v>
      </c>
      <c r="D16" s="277">
        <v>13.85</v>
      </c>
      <c r="E16" s="277">
        <v>24.99</v>
      </c>
      <c r="F16" s="283">
        <f t="shared" si="0"/>
        <v>164.67000000000002</v>
      </c>
      <c r="G16" s="283">
        <v>125.83</v>
      </c>
      <c r="H16" s="283">
        <v>13.85</v>
      </c>
      <c r="I16" s="283">
        <v>24.99</v>
      </c>
      <c r="J16" s="283">
        <f t="shared" si="1"/>
        <v>164.67000000000002</v>
      </c>
      <c r="K16" s="283">
        <v>0</v>
      </c>
      <c r="L16" s="283">
        <v>0</v>
      </c>
      <c r="M16" s="283">
        <v>0</v>
      </c>
      <c r="N16" s="283">
        <f t="shared" si="2"/>
        <v>0</v>
      </c>
      <c r="O16" s="283">
        <f t="shared" si="3"/>
        <v>125.83</v>
      </c>
      <c r="P16" s="283">
        <f t="shared" si="4"/>
        <v>13.85</v>
      </c>
      <c r="Q16" s="283">
        <f t="shared" si="5"/>
        <v>24.99</v>
      </c>
      <c r="R16" s="283">
        <f t="shared" si="6"/>
        <v>164.67000000000002</v>
      </c>
      <c r="S16" s="283">
        <f t="shared" si="7"/>
        <v>0</v>
      </c>
      <c r="T16" s="283">
        <f t="shared" si="8"/>
        <v>0</v>
      </c>
      <c r="U16" s="283">
        <f t="shared" si="9"/>
        <v>0</v>
      </c>
      <c r="V16" s="283">
        <f t="shared" si="10"/>
        <v>0</v>
      </c>
    </row>
    <row r="17" spans="1:37" ht="39" customHeight="1" x14ac:dyDescent="0.2">
      <c r="A17" s="277">
        <v>5</v>
      </c>
      <c r="B17" s="426" t="s">
        <v>125</v>
      </c>
      <c r="C17" s="283">
        <v>2113.0700000000002</v>
      </c>
      <c r="D17" s="283">
        <v>233.1</v>
      </c>
      <c r="E17" s="283">
        <v>420.19</v>
      </c>
      <c r="F17" s="283">
        <f t="shared" si="0"/>
        <v>2766.36</v>
      </c>
      <c r="G17" s="283">
        <v>2113.0700000000002</v>
      </c>
      <c r="H17" s="283">
        <v>233.1</v>
      </c>
      <c r="I17" s="283">
        <v>420.19</v>
      </c>
      <c r="J17" s="283">
        <f t="shared" si="1"/>
        <v>2766.36</v>
      </c>
      <c r="K17" s="283">
        <v>209.85</v>
      </c>
      <c r="L17" s="283">
        <v>23.13</v>
      </c>
      <c r="M17" s="283">
        <v>41.7</v>
      </c>
      <c r="N17" s="283">
        <f t="shared" si="2"/>
        <v>274.68</v>
      </c>
      <c r="O17" s="283">
        <f t="shared" si="3"/>
        <v>2322.92</v>
      </c>
      <c r="P17" s="283">
        <f t="shared" si="4"/>
        <v>256.23</v>
      </c>
      <c r="Q17" s="283">
        <f t="shared" si="5"/>
        <v>461.89</v>
      </c>
      <c r="R17" s="283">
        <f t="shared" si="6"/>
        <v>3041.04</v>
      </c>
      <c r="S17" s="283">
        <f t="shared" si="7"/>
        <v>-209.84999999999991</v>
      </c>
      <c r="T17" s="283">
        <f t="shared" si="8"/>
        <v>-23.130000000000024</v>
      </c>
      <c r="U17" s="283">
        <f t="shared" si="9"/>
        <v>-41.699999999999989</v>
      </c>
      <c r="V17" s="283">
        <f t="shared" si="10"/>
        <v>-274.67999999999995</v>
      </c>
    </row>
    <row r="18" spans="1:37" s="115" customFormat="1" ht="16.5" customHeight="1" x14ac:dyDescent="0.2">
      <c r="A18" s="840" t="s">
        <v>83</v>
      </c>
      <c r="B18" s="841"/>
      <c r="C18" s="425">
        <f>SUM(C13:C17)</f>
        <v>7377.68</v>
      </c>
      <c r="D18" s="425">
        <f t="shared" ref="D18:V18" si="11">SUM(D13:D17)</f>
        <v>811.6400000000001</v>
      </c>
      <c r="E18" s="425">
        <f t="shared" si="11"/>
        <v>1463.08</v>
      </c>
      <c r="F18" s="425">
        <f t="shared" si="11"/>
        <v>9652.4</v>
      </c>
      <c r="G18" s="425">
        <f t="shared" si="11"/>
        <v>7377.68</v>
      </c>
      <c r="H18" s="425">
        <f t="shared" si="11"/>
        <v>811.6400000000001</v>
      </c>
      <c r="I18" s="425">
        <f t="shared" si="11"/>
        <v>1463.08</v>
      </c>
      <c r="J18" s="425">
        <f t="shared" si="11"/>
        <v>9652.4</v>
      </c>
      <c r="K18" s="425">
        <f t="shared" si="11"/>
        <v>734.73</v>
      </c>
      <c r="L18" s="425">
        <f t="shared" si="11"/>
        <v>80.91</v>
      </c>
      <c r="M18" s="425">
        <f t="shared" si="11"/>
        <v>145.71</v>
      </c>
      <c r="N18" s="425">
        <f t="shared" si="11"/>
        <v>961.34999999999991</v>
      </c>
      <c r="O18" s="425">
        <f t="shared" si="11"/>
        <v>8112.41</v>
      </c>
      <c r="P18" s="425">
        <f t="shared" si="11"/>
        <v>892.55000000000007</v>
      </c>
      <c r="Q18" s="425">
        <f t="shared" si="11"/>
        <v>1608.79</v>
      </c>
      <c r="R18" s="425">
        <f t="shared" si="11"/>
        <v>10613.75</v>
      </c>
      <c r="S18" s="425">
        <f t="shared" si="11"/>
        <v>-734.73</v>
      </c>
      <c r="T18" s="425">
        <f t="shared" si="11"/>
        <v>-80.91</v>
      </c>
      <c r="U18" s="425">
        <f t="shared" si="11"/>
        <v>-145.70999999999998</v>
      </c>
      <c r="V18" s="425">
        <f t="shared" si="11"/>
        <v>-961.35</v>
      </c>
    </row>
    <row r="19" spans="1:37" ht="18.75" customHeight="1" x14ac:dyDescent="0.2">
      <c r="A19" s="834" t="s">
        <v>233</v>
      </c>
      <c r="B19" s="835"/>
      <c r="C19" s="835"/>
      <c r="D19" s="836"/>
      <c r="E19" s="118"/>
      <c r="F19" s="402"/>
      <c r="G19" s="118"/>
      <c r="H19" s="118"/>
      <c r="I19" s="118"/>
      <c r="J19" s="402"/>
      <c r="K19" s="118"/>
      <c r="L19" s="118"/>
      <c r="M19" s="118"/>
      <c r="N19" s="118"/>
      <c r="O19" s="118"/>
      <c r="P19" s="118"/>
      <c r="Q19" s="118"/>
      <c r="R19" s="118"/>
      <c r="S19" s="118"/>
      <c r="T19" s="118"/>
      <c r="U19" s="118"/>
      <c r="V19" s="118"/>
    </row>
    <row r="20" spans="1:37" ht="25.5" customHeight="1" x14ac:dyDescent="0.2">
      <c r="A20" s="277">
        <v>6</v>
      </c>
      <c r="B20" s="426" t="s">
        <v>176</v>
      </c>
      <c r="C20" s="283">
        <v>0</v>
      </c>
      <c r="D20" s="283">
        <v>0</v>
      </c>
      <c r="E20" s="283">
        <v>0</v>
      </c>
      <c r="F20" s="283">
        <f>SUM(C20:E20)</f>
        <v>0</v>
      </c>
      <c r="G20" s="283">
        <v>0</v>
      </c>
      <c r="H20" s="283">
        <v>0</v>
      </c>
      <c r="I20" s="283">
        <v>0</v>
      </c>
      <c r="J20" s="283">
        <f>SUM(G20:I20)</f>
        <v>0</v>
      </c>
      <c r="K20" s="277">
        <v>25.84</v>
      </c>
      <c r="L20" s="283">
        <v>0</v>
      </c>
      <c r="M20" s="283">
        <v>0</v>
      </c>
      <c r="N20" s="277">
        <f>SUM(K20:M20)</f>
        <v>25.84</v>
      </c>
      <c r="O20" s="283">
        <f>G20+K20</f>
        <v>25.84</v>
      </c>
      <c r="P20" s="283">
        <f t="shared" ref="P20:Q21" si="12">H20+L20</f>
        <v>0</v>
      </c>
      <c r="Q20" s="283">
        <f t="shared" si="12"/>
        <v>0</v>
      </c>
      <c r="R20" s="283">
        <f>SUM(O20:Q20)</f>
        <v>25.84</v>
      </c>
      <c r="S20" s="283">
        <f>F20-R20</f>
        <v>-25.84</v>
      </c>
      <c r="T20" s="283">
        <f>D20-P20</f>
        <v>0</v>
      </c>
      <c r="U20" s="283">
        <f>E20-Q20</f>
        <v>0</v>
      </c>
      <c r="V20" s="283">
        <f>SUM(S20:U20)</f>
        <v>-25.84</v>
      </c>
    </row>
    <row r="21" spans="1:37" ht="24" customHeight="1" x14ac:dyDescent="0.2">
      <c r="A21" s="277">
        <v>7</v>
      </c>
      <c r="B21" s="427" t="s">
        <v>127</v>
      </c>
      <c r="C21" s="283">
        <v>0</v>
      </c>
      <c r="D21" s="283">
        <v>0</v>
      </c>
      <c r="E21" s="283">
        <v>0</v>
      </c>
      <c r="F21" s="283">
        <f>SUM(C21:E21)</f>
        <v>0</v>
      </c>
      <c r="G21" s="283">
        <v>0</v>
      </c>
      <c r="H21" s="283">
        <v>0</v>
      </c>
      <c r="I21" s="283">
        <v>0</v>
      </c>
      <c r="J21" s="283">
        <f>SUM(G21:I21)</f>
        <v>0</v>
      </c>
      <c r="K21" s="283">
        <v>0</v>
      </c>
      <c r="L21" s="283">
        <v>0</v>
      </c>
      <c r="M21" s="283">
        <v>0</v>
      </c>
      <c r="N21" s="283">
        <f>SUM(K21:M21)</f>
        <v>0</v>
      </c>
      <c r="O21" s="283">
        <f>G21+K21</f>
        <v>0</v>
      </c>
      <c r="P21" s="283">
        <f t="shared" si="12"/>
        <v>0</v>
      </c>
      <c r="Q21" s="283">
        <f t="shared" si="12"/>
        <v>0</v>
      </c>
      <c r="R21" s="283">
        <f>SUM(O21:Q21)</f>
        <v>0</v>
      </c>
      <c r="S21" s="283">
        <f>F21-R21</f>
        <v>0</v>
      </c>
      <c r="T21" s="283">
        <f>D21-P21</f>
        <v>0</v>
      </c>
      <c r="U21" s="283">
        <f>E21-Q21</f>
        <v>0</v>
      </c>
      <c r="V21" s="283">
        <f>SUM(S21:U21)</f>
        <v>0</v>
      </c>
    </row>
    <row r="22" spans="1:37" s="115" customFormat="1" ht="23.25" customHeight="1" x14ac:dyDescent="0.2">
      <c r="A22" s="837" t="s">
        <v>83</v>
      </c>
      <c r="B22" s="838"/>
      <c r="C22" s="425">
        <f>SUM(C20:C21)</f>
        <v>0</v>
      </c>
      <c r="D22" s="425">
        <f t="shared" ref="D22:V22" si="13">SUM(D20:D21)</f>
        <v>0</v>
      </c>
      <c r="E22" s="425">
        <f t="shared" si="13"/>
        <v>0</v>
      </c>
      <c r="F22" s="425">
        <f t="shared" si="13"/>
        <v>0</v>
      </c>
      <c r="G22" s="425">
        <f t="shared" si="13"/>
        <v>0</v>
      </c>
      <c r="H22" s="425">
        <f t="shared" si="13"/>
        <v>0</v>
      </c>
      <c r="I22" s="425">
        <f t="shared" si="13"/>
        <v>0</v>
      </c>
      <c r="J22" s="425">
        <f t="shared" si="13"/>
        <v>0</v>
      </c>
      <c r="K22" s="425">
        <f t="shared" si="13"/>
        <v>25.84</v>
      </c>
      <c r="L22" s="425">
        <f t="shared" si="13"/>
        <v>0</v>
      </c>
      <c r="M22" s="425">
        <f t="shared" si="13"/>
        <v>0</v>
      </c>
      <c r="N22" s="425">
        <f t="shared" si="13"/>
        <v>25.84</v>
      </c>
      <c r="O22" s="425">
        <f t="shared" si="13"/>
        <v>25.84</v>
      </c>
      <c r="P22" s="425">
        <f t="shared" si="13"/>
        <v>0</v>
      </c>
      <c r="Q22" s="425">
        <f t="shared" si="13"/>
        <v>0</v>
      </c>
      <c r="R22" s="425">
        <f t="shared" si="13"/>
        <v>25.84</v>
      </c>
      <c r="S22" s="425">
        <f t="shared" si="13"/>
        <v>-25.84</v>
      </c>
      <c r="T22" s="425">
        <f t="shared" si="13"/>
        <v>0</v>
      </c>
      <c r="U22" s="425">
        <f t="shared" si="13"/>
        <v>0</v>
      </c>
      <c r="V22" s="425">
        <f t="shared" si="13"/>
        <v>-25.84</v>
      </c>
    </row>
    <row r="23" spans="1:37" s="115" customFormat="1" ht="24.75" customHeight="1" x14ac:dyDescent="0.2">
      <c r="A23" s="837" t="s">
        <v>30</v>
      </c>
      <c r="B23" s="838"/>
      <c r="C23" s="425">
        <f>C22+C18</f>
        <v>7377.68</v>
      </c>
      <c r="D23" s="425">
        <f t="shared" ref="D23:V23" si="14">D22+D18</f>
        <v>811.6400000000001</v>
      </c>
      <c r="E23" s="425">
        <f t="shared" si="14"/>
        <v>1463.08</v>
      </c>
      <c r="F23" s="425">
        <f t="shared" si="14"/>
        <v>9652.4</v>
      </c>
      <c r="G23" s="425">
        <f t="shared" si="14"/>
        <v>7377.68</v>
      </c>
      <c r="H23" s="425">
        <f t="shared" si="14"/>
        <v>811.6400000000001</v>
      </c>
      <c r="I23" s="425">
        <f t="shared" si="14"/>
        <v>1463.08</v>
      </c>
      <c r="J23" s="425">
        <f t="shared" si="14"/>
        <v>9652.4</v>
      </c>
      <c r="K23" s="425">
        <f t="shared" si="14"/>
        <v>760.57</v>
      </c>
      <c r="L23" s="425">
        <f t="shared" si="14"/>
        <v>80.91</v>
      </c>
      <c r="M23" s="425">
        <f t="shared" si="14"/>
        <v>145.71</v>
      </c>
      <c r="N23" s="425">
        <f t="shared" si="14"/>
        <v>987.18999999999994</v>
      </c>
      <c r="O23" s="425">
        <f t="shared" si="14"/>
        <v>8138.25</v>
      </c>
      <c r="P23" s="425">
        <f t="shared" si="14"/>
        <v>892.55000000000007</v>
      </c>
      <c r="Q23" s="425">
        <f t="shared" si="14"/>
        <v>1608.79</v>
      </c>
      <c r="R23" s="425">
        <f t="shared" si="14"/>
        <v>10639.59</v>
      </c>
      <c r="S23" s="425">
        <f t="shared" si="14"/>
        <v>-760.57</v>
      </c>
      <c r="T23" s="425">
        <f t="shared" si="14"/>
        <v>-80.91</v>
      </c>
      <c r="U23" s="425">
        <f t="shared" si="14"/>
        <v>-145.70999999999998</v>
      </c>
      <c r="V23" s="425">
        <f t="shared" si="14"/>
        <v>-987.19</v>
      </c>
    </row>
    <row r="25" spans="1:37" x14ac:dyDescent="0.2">
      <c r="A25" s="115" t="s">
        <v>9</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394"/>
      <c r="AF25" s="394"/>
    </row>
    <row r="26" spans="1:37" x14ac:dyDescent="0.2">
      <c r="A26" s="121"/>
      <c r="B26" s="121"/>
      <c r="C26" s="121"/>
      <c r="D26" s="121"/>
      <c r="E26" s="121"/>
      <c r="F26" s="121"/>
      <c r="G26" s="121"/>
      <c r="H26" s="121"/>
      <c r="I26" s="121"/>
      <c r="J26" s="121"/>
      <c r="K26" s="121"/>
      <c r="L26" s="121"/>
      <c r="M26" s="121"/>
      <c r="N26" s="121"/>
      <c r="O26" s="121"/>
      <c r="P26" s="121"/>
      <c r="Q26" s="121"/>
      <c r="R26" s="789" t="s">
        <v>10</v>
      </c>
      <c r="S26" s="789"/>
      <c r="T26" s="789"/>
      <c r="U26" s="789"/>
      <c r="V26" s="398"/>
      <c r="W26" s="398"/>
      <c r="X26" s="398"/>
      <c r="Y26" s="398"/>
      <c r="Z26" s="398"/>
      <c r="AA26" s="398"/>
      <c r="AB26" s="398"/>
      <c r="AC26" s="398"/>
      <c r="AD26" s="398"/>
      <c r="AE26" s="398"/>
      <c r="AF26" s="398"/>
      <c r="AG26" s="398"/>
      <c r="AH26" s="398"/>
      <c r="AI26" s="398"/>
      <c r="AJ26" s="398"/>
      <c r="AK26" s="398"/>
    </row>
    <row r="27" spans="1:37" x14ac:dyDescent="0.2">
      <c r="A27" s="115"/>
      <c r="B27" s="115"/>
      <c r="C27" s="115"/>
      <c r="D27" s="115"/>
      <c r="E27" s="115"/>
      <c r="F27" s="115"/>
      <c r="G27" s="115"/>
      <c r="H27" s="115"/>
      <c r="I27" s="115"/>
      <c r="J27" s="115"/>
      <c r="K27" s="115"/>
      <c r="L27" s="115"/>
      <c r="M27" s="115"/>
      <c r="N27" s="115"/>
      <c r="O27" s="115"/>
      <c r="P27" s="115"/>
      <c r="Q27" s="115"/>
      <c r="R27" s="789" t="s">
        <v>797</v>
      </c>
      <c r="S27" s="789"/>
      <c r="T27" s="789"/>
      <c r="U27" s="789"/>
      <c r="V27" s="391"/>
      <c r="W27" s="115"/>
      <c r="X27" s="115"/>
      <c r="Y27" s="115"/>
      <c r="Z27" s="115"/>
      <c r="AE27" s="115"/>
      <c r="AF27" s="115"/>
    </row>
    <row r="28" spans="1:37" ht="12.75" customHeight="1" x14ac:dyDescent="0.2">
      <c r="R28" s="789" t="s">
        <v>798</v>
      </c>
      <c r="S28" s="789"/>
      <c r="T28" s="789"/>
      <c r="U28" s="789"/>
    </row>
    <row r="29" spans="1:37" x14ac:dyDescent="0.2">
      <c r="R29" s="830" t="s">
        <v>77</v>
      </c>
      <c r="S29" s="830"/>
      <c r="T29" s="830"/>
      <c r="U29" s="830"/>
    </row>
  </sheetData>
  <mergeCells count="25">
    <mergeCell ref="Y14:AB14"/>
    <mergeCell ref="AB7:AD7"/>
    <mergeCell ref="B8:B9"/>
    <mergeCell ref="C8:F9"/>
    <mergeCell ref="G9:J9"/>
    <mergeCell ref="K9:N9"/>
    <mergeCell ref="O9:R9"/>
    <mergeCell ref="G8:R8"/>
    <mergeCell ref="U7:V7"/>
    <mergeCell ref="S8:V9"/>
    <mergeCell ref="A12:C12"/>
    <mergeCell ref="A8:A10"/>
    <mergeCell ref="R27:U27"/>
    <mergeCell ref="R28:U28"/>
    <mergeCell ref="R29:U29"/>
    <mergeCell ref="G1:O1"/>
    <mergeCell ref="A2:U2"/>
    <mergeCell ref="A3:U3"/>
    <mergeCell ref="A5:U5"/>
    <mergeCell ref="R26:U26"/>
    <mergeCell ref="A19:D19"/>
    <mergeCell ref="A22:B22"/>
    <mergeCell ref="A23:B23"/>
    <mergeCell ref="A7:E7"/>
    <mergeCell ref="A18:B18"/>
  </mergeCells>
  <printOptions horizontalCentered="1"/>
  <pageMargins left="0.39370078740157483" right="0.39370078740157483" top="0.19685039370078741" bottom="0.19685039370078741" header="0.31496062992125984" footer="0.31496062992125984"/>
  <pageSetup paperSize="9" scale="86" orientation="landscape" r:id="rId1"/>
  <colBreaks count="1" manualBreakCount="1">
    <brk id="23"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view="pageBreakPreview" topLeftCell="A7" zoomScale="90" zoomScaleSheetLayoutView="90" workbookViewId="0">
      <selection activeCell="I28" sqref="I28"/>
    </sheetView>
  </sheetViews>
  <sheetFormatPr defaultColWidth="9.140625" defaultRowHeight="12.75" x14ac:dyDescent="0.2"/>
  <cols>
    <col min="1" max="1" width="4" style="153" customWidth="1"/>
    <col min="2" max="2" width="10.7109375" style="153" customWidth="1"/>
    <col min="3" max="3" width="10.85546875" style="251" customWidth="1"/>
    <col min="4" max="4" width="13.7109375" style="251" customWidth="1"/>
    <col min="5" max="5" width="8.42578125" style="251" customWidth="1"/>
    <col min="6" max="6" width="7.5703125" style="251" customWidth="1"/>
    <col min="7" max="7" width="8" style="251" customWidth="1"/>
    <col min="8" max="8" width="8.42578125" style="251" customWidth="1"/>
    <col min="9" max="9" width="8" style="251" customWidth="1"/>
    <col min="10" max="13" width="8.85546875" style="251" customWidth="1"/>
    <col min="14" max="16" width="8.85546875" style="153" customWidth="1"/>
    <col min="17" max="16384" width="9.140625" style="153"/>
  </cols>
  <sheetData>
    <row r="1" spans="1:16" x14ac:dyDescent="0.2">
      <c r="H1" s="1227"/>
      <c r="I1" s="1227"/>
      <c r="L1" s="262" t="s">
        <v>520</v>
      </c>
    </row>
    <row r="2" spans="1:16" x14ac:dyDescent="0.2">
      <c r="A2" s="1227" t="s">
        <v>472</v>
      </c>
      <c r="B2" s="1227"/>
      <c r="C2" s="1227"/>
      <c r="D2" s="1227"/>
      <c r="E2" s="1227"/>
      <c r="F2" s="1227"/>
      <c r="G2" s="1227"/>
      <c r="H2" s="1227"/>
      <c r="I2" s="1227"/>
      <c r="J2" s="1227"/>
      <c r="K2" s="1227"/>
      <c r="L2" s="1227"/>
      <c r="M2" s="1227"/>
    </row>
    <row r="3" spans="1:16" s="179" customFormat="1" ht="15.75" x14ac:dyDescent="0.2">
      <c r="A3" s="1229" t="s">
        <v>671</v>
      </c>
      <c r="B3" s="1229"/>
      <c r="C3" s="1229"/>
      <c r="D3" s="1229"/>
      <c r="E3" s="1229"/>
      <c r="F3" s="1229"/>
      <c r="G3" s="1229"/>
      <c r="H3" s="1229"/>
      <c r="I3" s="1229"/>
      <c r="J3" s="1229"/>
      <c r="K3" s="1229"/>
      <c r="L3" s="1229"/>
      <c r="M3" s="1229"/>
    </row>
    <row r="4" spans="1:16" s="179" customFormat="1" ht="20.25" customHeight="1" x14ac:dyDescent="0.2">
      <c r="A4" s="1229" t="s">
        <v>670</v>
      </c>
      <c r="B4" s="1229"/>
      <c r="C4" s="1229"/>
      <c r="D4" s="1229"/>
      <c r="E4" s="1229"/>
      <c r="F4" s="1229"/>
      <c r="G4" s="1229"/>
      <c r="H4" s="1229"/>
      <c r="I4" s="1229"/>
      <c r="J4" s="1229"/>
      <c r="K4" s="1229"/>
      <c r="L4" s="1229"/>
      <c r="M4" s="1229"/>
    </row>
    <row r="5" spans="1:16" x14ac:dyDescent="0.2">
      <c r="A5" s="1231" t="s">
        <v>829</v>
      </c>
      <c r="B5" s="1231"/>
      <c r="C5" s="1231"/>
      <c r="D5" s="1231"/>
      <c r="E5" s="263"/>
      <c r="F5" s="263"/>
      <c r="G5" s="263"/>
      <c r="H5" s="263"/>
      <c r="I5" s="263"/>
      <c r="J5" s="263"/>
    </row>
    <row r="6" spans="1:16" s="180" customFormat="1" ht="19.5" customHeight="1" x14ac:dyDescent="0.2">
      <c r="A6" s="153"/>
      <c r="B6" s="153"/>
      <c r="C6" s="251"/>
      <c r="D6" s="251"/>
      <c r="E6" s="251"/>
      <c r="F6" s="251"/>
      <c r="G6" s="251"/>
      <c r="H6" s="251"/>
      <c r="I6" s="251"/>
      <c r="J6" s="251"/>
      <c r="K6" s="926" t="s">
        <v>899</v>
      </c>
      <c r="L6" s="926"/>
      <c r="M6" s="926"/>
    </row>
    <row r="7" spans="1:16" s="180" customFormat="1" ht="20.25" customHeight="1" x14ac:dyDescent="0.2">
      <c r="A7" s="1134" t="s">
        <v>68</v>
      </c>
      <c r="B7" s="1134" t="s">
        <v>1</v>
      </c>
      <c r="C7" s="1093" t="s">
        <v>269</v>
      </c>
      <c r="D7" s="1093" t="s">
        <v>270</v>
      </c>
      <c r="E7" s="1228" t="s">
        <v>271</v>
      </c>
      <c r="F7" s="1228"/>
      <c r="G7" s="1228"/>
      <c r="H7" s="1228"/>
      <c r="I7" s="1228"/>
      <c r="J7" s="1228"/>
      <c r="K7" s="1228"/>
      <c r="L7" s="1228"/>
      <c r="M7" s="1228"/>
      <c r="N7" s="1228"/>
      <c r="O7" s="1228"/>
      <c r="P7" s="1228"/>
    </row>
    <row r="8" spans="1:16" s="180" customFormat="1" ht="33.75" customHeight="1" x14ac:dyDescent="0.2">
      <c r="A8" s="1230"/>
      <c r="B8" s="1230"/>
      <c r="C8" s="1092"/>
      <c r="D8" s="1092"/>
      <c r="E8" s="81" t="s">
        <v>272</v>
      </c>
      <c r="F8" s="81" t="s">
        <v>273</v>
      </c>
      <c r="G8" s="81" t="s">
        <v>274</v>
      </c>
      <c r="H8" s="81" t="s">
        <v>275</v>
      </c>
      <c r="I8" s="81" t="s">
        <v>276</v>
      </c>
      <c r="J8" s="81" t="s">
        <v>277</v>
      </c>
      <c r="K8" s="81" t="s">
        <v>278</v>
      </c>
      <c r="L8" s="81" t="s">
        <v>279</v>
      </c>
      <c r="M8" s="81" t="s">
        <v>280</v>
      </c>
      <c r="N8" s="81" t="s">
        <v>926</v>
      </c>
      <c r="O8" s="81" t="s">
        <v>927</v>
      </c>
      <c r="P8" s="81" t="s">
        <v>928</v>
      </c>
    </row>
    <row r="9" spans="1:16" s="180" customFormat="1" ht="14.1" customHeight="1" x14ac:dyDescent="0.2">
      <c r="A9" s="181">
        <v>1</v>
      </c>
      <c r="B9" s="181">
        <v>2</v>
      </c>
      <c r="C9" s="181">
        <v>3</v>
      </c>
      <c r="D9" s="181">
        <v>4</v>
      </c>
      <c r="E9" s="181">
        <v>5</v>
      </c>
      <c r="F9" s="181">
        <v>6</v>
      </c>
      <c r="G9" s="181">
        <v>7</v>
      </c>
      <c r="H9" s="181">
        <v>8</v>
      </c>
      <c r="I9" s="181">
        <v>9</v>
      </c>
      <c r="J9" s="181">
        <v>10</v>
      </c>
      <c r="K9" s="181">
        <v>11</v>
      </c>
      <c r="L9" s="181">
        <v>12</v>
      </c>
      <c r="M9" s="181">
        <v>13</v>
      </c>
      <c r="N9" s="181">
        <v>11</v>
      </c>
      <c r="O9" s="181">
        <v>12</v>
      </c>
      <c r="P9" s="181">
        <v>13</v>
      </c>
    </row>
    <row r="10" spans="1:16" ht="14.1" customHeight="1" x14ac:dyDescent="0.2">
      <c r="A10" s="163">
        <v>1</v>
      </c>
      <c r="B10" s="160" t="s">
        <v>800</v>
      </c>
      <c r="C10" s="256">
        <v>1498</v>
      </c>
      <c r="D10" s="256">
        <v>1242</v>
      </c>
      <c r="E10" s="256">
        <v>1242</v>
      </c>
      <c r="F10" s="256">
        <v>1242</v>
      </c>
      <c r="G10" s="256">
        <v>1241</v>
      </c>
      <c r="H10" s="256">
        <v>1241</v>
      </c>
      <c r="I10" s="256">
        <v>1241</v>
      </c>
      <c r="J10" s="256">
        <v>1241</v>
      </c>
      <c r="K10" s="256">
        <v>1241</v>
      </c>
      <c r="L10" s="256">
        <v>1241</v>
      </c>
      <c r="M10" s="256">
        <v>1241</v>
      </c>
      <c r="N10" s="256">
        <v>1182</v>
      </c>
      <c r="O10" s="256">
        <v>677</v>
      </c>
      <c r="P10" s="256">
        <v>347</v>
      </c>
    </row>
    <row r="11" spans="1:16" ht="14.1" customHeight="1" x14ac:dyDescent="0.2">
      <c r="A11" s="163">
        <v>2</v>
      </c>
      <c r="B11" s="160" t="s">
        <v>801</v>
      </c>
      <c r="C11" s="256">
        <v>480</v>
      </c>
      <c r="D11" s="256">
        <v>1495</v>
      </c>
      <c r="E11" s="256">
        <v>1493</v>
      </c>
      <c r="F11" s="256">
        <v>1493</v>
      </c>
      <c r="G11" s="256">
        <v>1482</v>
      </c>
      <c r="H11" s="256">
        <v>1481</v>
      </c>
      <c r="I11" s="256">
        <v>1481</v>
      </c>
      <c r="J11" s="256">
        <v>1481</v>
      </c>
      <c r="K11" s="256">
        <v>1481</v>
      </c>
      <c r="L11" s="256">
        <v>1481</v>
      </c>
      <c r="M11" s="256">
        <v>1481</v>
      </c>
      <c r="N11" s="256">
        <v>1481</v>
      </c>
      <c r="O11" s="256">
        <v>1481</v>
      </c>
      <c r="P11" s="256">
        <v>1479</v>
      </c>
    </row>
    <row r="12" spans="1:16" ht="14.1" customHeight="1" x14ac:dyDescent="0.2">
      <c r="A12" s="163">
        <v>3</v>
      </c>
      <c r="B12" s="160" t="s">
        <v>802</v>
      </c>
      <c r="C12" s="256">
        <v>1406</v>
      </c>
      <c r="D12" s="256">
        <v>1420</v>
      </c>
      <c r="E12" s="256">
        <v>1415</v>
      </c>
      <c r="F12" s="256">
        <v>1415</v>
      </c>
      <c r="G12" s="256">
        <v>1415</v>
      </c>
      <c r="H12" s="256">
        <v>1415</v>
      </c>
      <c r="I12" s="256">
        <v>1415</v>
      </c>
      <c r="J12" s="256">
        <v>1415</v>
      </c>
      <c r="K12" s="256">
        <v>1415</v>
      </c>
      <c r="L12" s="256">
        <v>1396</v>
      </c>
      <c r="M12" s="256">
        <v>1396</v>
      </c>
      <c r="N12" s="256">
        <v>1396</v>
      </c>
      <c r="O12" s="256">
        <v>1393</v>
      </c>
      <c r="P12" s="256">
        <v>1285</v>
      </c>
    </row>
    <row r="13" spans="1:16" ht="14.1" customHeight="1" x14ac:dyDescent="0.2">
      <c r="A13" s="163">
        <v>4</v>
      </c>
      <c r="B13" s="160" t="s">
        <v>803</v>
      </c>
      <c r="C13" s="256">
        <v>1488</v>
      </c>
      <c r="D13" s="256">
        <v>768</v>
      </c>
      <c r="E13" s="256">
        <v>659</v>
      </c>
      <c r="F13" s="256">
        <v>659</v>
      </c>
      <c r="G13" s="256">
        <v>658</v>
      </c>
      <c r="H13" s="256">
        <v>657</v>
      </c>
      <c r="I13" s="256">
        <v>656</v>
      </c>
      <c r="J13" s="256">
        <v>648</v>
      </c>
      <c r="K13" s="256">
        <v>647</v>
      </c>
      <c r="L13" s="256">
        <v>645</v>
      </c>
      <c r="M13" s="256">
        <v>645</v>
      </c>
      <c r="N13" s="256">
        <v>640</v>
      </c>
      <c r="O13" s="256">
        <v>638</v>
      </c>
      <c r="P13" s="256">
        <v>272</v>
      </c>
    </row>
    <row r="14" spans="1:16" ht="14.1" customHeight="1" x14ac:dyDescent="0.2">
      <c r="A14" s="163">
        <v>5</v>
      </c>
      <c r="B14" s="160" t="s">
        <v>804</v>
      </c>
      <c r="C14" s="256">
        <v>1116</v>
      </c>
      <c r="D14" s="256">
        <v>1473</v>
      </c>
      <c r="E14" s="256">
        <v>1473</v>
      </c>
      <c r="F14" s="256">
        <v>1473</v>
      </c>
      <c r="G14" s="256">
        <v>1471</v>
      </c>
      <c r="H14" s="256">
        <v>1471</v>
      </c>
      <c r="I14" s="256">
        <v>1471</v>
      </c>
      <c r="J14" s="256">
        <v>1471</v>
      </c>
      <c r="K14" s="256">
        <v>1471</v>
      </c>
      <c r="L14" s="256">
        <v>1471</v>
      </c>
      <c r="M14" s="256">
        <v>1468</v>
      </c>
      <c r="N14" s="256">
        <v>1345</v>
      </c>
      <c r="O14" s="256">
        <v>1238</v>
      </c>
      <c r="P14" s="256">
        <v>1190</v>
      </c>
    </row>
    <row r="15" spans="1:16" ht="14.1" customHeight="1" x14ac:dyDescent="0.2">
      <c r="A15" s="163">
        <v>6</v>
      </c>
      <c r="B15" s="160" t="s">
        <v>805</v>
      </c>
      <c r="C15" s="256">
        <v>1243</v>
      </c>
      <c r="D15" s="256">
        <v>1604</v>
      </c>
      <c r="E15" s="256">
        <v>1570</v>
      </c>
      <c r="F15" s="256">
        <v>1570</v>
      </c>
      <c r="G15" s="256">
        <v>1568</v>
      </c>
      <c r="H15" s="256">
        <v>1567</v>
      </c>
      <c r="I15" s="256">
        <v>1565</v>
      </c>
      <c r="J15" s="256">
        <v>1554</v>
      </c>
      <c r="K15" s="256">
        <v>1552</v>
      </c>
      <c r="L15" s="256">
        <v>1409</v>
      </c>
      <c r="M15" s="256">
        <v>1376</v>
      </c>
      <c r="N15" s="256">
        <v>995</v>
      </c>
      <c r="O15" s="256">
        <v>847</v>
      </c>
      <c r="P15" s="256">
        <v>753</v>
      </c>
    </row>
    <row r="16" spans="1:16" ht="14.1" customHeight="1" x14ac:dyDescent="0.2">
      <c r="A16" s="163">
        <v>7</v>
      </c>
      <c r="B16" s="160" t="s">
        <v>806</v>
      </c>
      <c r="C16" s="256">
        <v>829</v>
      </c>
      <c r="D16" s="256">
        <v>829</v>
      </c>
      <c r="E16" s="256">
        <v>829</v>
      </c>
      <c r="F16" s="256">
        <v>829</v>
      </c>
      <c r="G16" s="256">
        <v>829</v>
      </c>
      <c r="H16" s="256">
        <v>829</v>
      </c>
      <c r="I16" s="256">
        <v>829</v>
      </c>
      <c r="J16" s="256">
        <v>829</v>
      </c>
      <c r="K16" s="256">
        <v>829</v>
      </c>
      <c r="L16" s="256">
        <v>829</v>
      </c>
      <c r="M16" s="256">
        <v>829</v>
      </c>
      <c r="N16" s="256">
        <v>829</v>
      </c>
      <c r="O16" s="256">
        <v>505</v>
      </c>
      <c r="P16" s="256">
        <v>339</v>
      </c>
    </row>
    <row r="17" spans="1:16" ht="14.1" customHeight="1" x14ac:dyDescent="0.2">
      <c r="A17" s="163">
        <v>8</v>
      </c>
      <c r="B17" s="160" t="s">
        <v>807</v>
      </c>
      <c r="C17" s="256">
        <v>784</v>
      </c>
      <c r="D17" s="256">
        <v>1110</v>
      </c>
      <c r="E17" s="256">
        <v>1104</v>
      </c>
      <c r="F17" s="256">
        <v>1104</v>
      </c>
      <c r="G17" s="256">
        <v>1104</v>
      </c>
      <c r="H17" s="256">
        <v>1104</v>
      </c>
      <c r="I17" s="256">
        <v>1104</v>
      </c>
      <c r="J17" s="256">
        <v>1104</v>
      </c>
      <c r="K17" s="256">
        <v>1103</v>
      </c>
      <c r="L17" s="256">
        <v>1101</v>
      </c>
      <c r="M17" s="256">
        <v>722</v>
      </c>
      <c r="N17" s="256">
        <v>600</v>
      </c>
      <c r="O17" s="256">
        <v>571</v>
      </c>
      <c r="P17" s="256">
        <v>453</v>
      </c>
    </row>
    <row r="18" spans="1:16" ht="14.1" customHeight="1" x14ac:dyDescent="0.2">
      <c r="A18" s="163">
        <v>9</v>
      </c>
      <c r="B18" s="160" t="s">
        <v>808</v>
      </c>
      <c r="C18" s="256">
        <v>1690</v>
      </c>
      <c r="D18" s="256">
        <v>486</v>
      </c>
      <c r="E18" s="256">
        <v>466</v>
      </c>
      <c r="F18" s="256">
        <v>466</v>
      </c>
      <c r="G18" s="256">
        <v>466</v>
      </c>
      <c r="H18" s="256">
        <v>465</v>
      </c>
      <c r="I18" s="256">
        <v>461</v>
      </c>
      <c r="J18" s="256">
        <v>461</v>
      </c>
      <c r="K18" s="256">
        <v>461</v>
      </c>
      <c r="L18" s="256">
        <v>460</v>
      </c>
      <c r="M18" s="256">
        <v>460</v>
      </c>
      <c r="N18" s="256">
        <v>388</v>
      </c>
      <c r="O18" s="256">
        <v>387</v>
      </c>
      <c r="P18" s="256">
        <v>318</v>
      </c>
    </row>
    <row r="19" spans="1:16" ht="14.1" customHeight="1" x14ac:dyDescent="0.2">
      <c r="A19" s="163">
        <v>10</v>
      </c>
      <c r="B19" s="160" t="s">
        <v>809</v>
      </c>
      <c r="C19" s="256">
        <v>1472</v>
      </c>
      <c r="D19" s="256">
        <v>1497</v>
      </c>
      <c r="E19" s="256">
        <v>1492</v>
      </c>
      <c r="F19" s="256">
        <v>1485</v>
      </c>
      <c r="G19" s="256">
        <v>1485</v>
      </c>
      <c r="H19" s="256">
        <v>1481</v>
      </c>
      <c r="I19" s="256">
        <v>1476</v>
      </c>
      <c r="J19" s="256">
        <v>1473</v>
      </c>
      <c r="K19" s="256">
        <v>1469</v>
      </c>
      <c r="L19" s="256">
        <v>1438</v>
      </c>
      <c r="M19" s="256">
        <v>1356</v>
      </c>
      <c r="N19" s="256">
        <v>1287</v>
      </c>
      <c r="O19" s="256">
        <v>1134</v>
      </c>
      <c r="P19" s="256">
        <v>754</v>
      </c>
    </row>
    <row r="20" spans="1:16" ht="14.1" customHeight="1" x14ac:dyDescent="0.2">
      <c r="A20" s="163">
        <v>11</v>
      </c>
      <c r="B20" s="160" t="s">
        <v>810</v>
      </c>
      <c r="C20" s="264">
        <v>489</v>
      </c>
      <c r="D20" s="308">
        <v>469</v>
      </c>
      <c r="E20" s="308">
        <v>467</v>
      </c>
      <c r="F20" s="308">
        <v>464</v>
      </c>
      <c r="G20" s="308">
        <v>459</v>
      </c>
      <c r="H20" s="308">
        <v>433</v>
      </c>
      <c r="I20" s="308">
        <v>396</v>
      </c>
      <c r="J20" s="308">
        <v>390</v>
      </c>
      <c r="K20" s="308">
        <v>381</v>
      </c>
      <c r="L20" s="308">
        <v>316</v>
      </c>
      <c r="M20" s="308">
        <v>238</v>
      </c>
      <c r="N20" s="308">
        <v>234</v>
      </c>
      <c r="O20" s="308">
        <v>224</v>
      </c>
      <c r="P20" s="308">
        <v>128</v>
      </c>
    </row>
    <row r="21" spans="1:16" ht="14.1" customHeight="1" x14ac:dyDescent="0.2">
      <c r="A21" s="163">
        <v>12</v>
      </c>
      <c r="B21" s="160" t="s">
        <v>811</v>
      </c>
      <c r="C21" s="264">
        <v>543</v>
      </c>
      <c r="D21" s="308">
        <v>557</v>
      </c>
      <c r="E21" s="308">
        <v>555</v>
      </c>
      <c r="F21" s="308">
        <v>555</v>
      </c>
      <c r="G21" s="308">
        <v>555</v>
      </c>
      <c r="H21" s="308">
        <v>267</v>
      </c>
      <c r="I21" s="308">
        <v>267</v>
      </c>
      <c r="J21" s="308">
        <v>267</v>
      </c>
      <c r="K21" s="308">
        <v>267</v>
      </c>
      <c r="L21" s="308">
        <v>267</v>
      </c>
      <c r="M21" s="308">
        <v>267</v>
      </c>
      <c r="N21" s="308">
        <v>267</v>
      </c>
      <c r="O21" s="308">
        <v>267</v>
      </c>
      <c r="P21" s="308">
        <v>131</v>
      </c>
    </row>
    <row r="22" spans="1:16" s="182" customFormat="1" ht="14.1" customHeight="1" x14ac:dyDescent="0.2">
      <c r="A22" s="163">
        <v>13</v>
      </c>
      <c r="B22" s="160" t="s">
        <v>812</v>
      </c>
      <c r="C22" s="264">
        <v>1227</v>
      </c>
      <c r="D22" s="308">
        <v>1206</v>
      </c>
      <c r="E22" s="308">
        <v>1196</v>
      </c>
      <c r="F22" s="308">
        <v>1179</v>
      </c>
      <c r="G22" s="308">
        <v>1170</v>
      </c>
      <c r="H22" s="308">
        <v>1084</v>
      </c>
      <c r="I22" s="308">
        <v>1075</v>
      </c>
      <c r="J22" s="308">
        <v>1012</v>
      </c>
      <c r="K22" s="308">
        <v>927</v>
      </c>
      <c r="L22" s="308">
        <v>869</v>
      </c>
      <c r="M22" s="308">
        <v>858</v>
      </c>
      <c r="N22" s="308">
        <v>846</v>
      </c>
      <c r="O22" s="308">
        <v>579</v>
      </c>
      <c r="P22" s="308">
        <v>270</v>
      </c>
    </row>
    <row r="23" spans="1:16" s="182" customFormat="1" ht="14.1" customHeight="1" x14ac:dyDescent="0.2">
      <c r="A23" s="163">
        <v>14</v>
      </c>
      <c r="B23" s="160" t="s">
        <v>813</v>
      </c>
      <c r="C23" s="271">
        <v>1440</v>
      </c>
      <c r="D23" s="308">
        <v>1438</v>
      </c>
      <c r="E23" s="308">
        <v>1432</v>
      </c>
      <c r="F23" s="308">
        <v>1425</v>
      </c>
      <c r="G23" s="308">
        <v>1422</v>
      </c>
      <c r="H23" s="308">
        <v>1369</v>
      </c>
      <c r="I23" s="308">
        <v>1329</v>
      </c>
      <c r="J23" s="308">
        <v>1218</v>
      </c>
      <c r="K23" s="308">
        <v>1152</v>
      </c>
      <c r="L23" s="308">
        <v>1152</v>
      </c>
      <c r="M23" s="308">
        <v>1152</v>
      </c>
      <c r="N23" s="308">
        <v>1152</v>
      </c>
      <c r="O23" s="308">
        <v>1051</v>
      </c>
      <c r="P23" s="308">
        <v>694</v>
      </c>
    </row>
    <row r="24" spans="1:16" s="182" customFormat="1" ht="14.1" customHeight="1" x14ac:dyDescent="0.2">
      <c r="A24" s="163">
        <v>15</v>
      </c>
      <c r="B24" s="160" t="s">
        <v>814</v>
      </c>
      <c r="C24" s="271">
        <v>781</v>
      </c>
      <c r="D24" s="309">
        <v>763</v>
      </c>
      <c r="E24" s="308">
        <v>753</v>
      </c>
      <c r="F24" s="308">
        <v>752</v>
      </c>
      <c r="G24" s="308">
        <v>752</v>
      </c>
      <c r="H24" s="308">
        <v>752</v>
      </c>
      <c r="I24" s="308">
        <v>752</v>
      </c>
      <c r="J24" s="308">
        <v>749</v>
      </c>
      <c r="K24" s="308">
        <v>733</v>
      </c>
      <c r="L24" s="308">
        <v>543</v>
      </c>
      <c r="M24" s="308">
        <v>535</v>
      </c>
      <c r="N24" s="308">
        <v>410</v>
      </c>
      <c r="O24" s="308">
        <v>314</v>
      </c>
      <c r="P24" s="308">
        <v>214</v>
      </c>
    </row>
    <row r="25" spans="1:16" ht="14.1" customHeight="1" x14ac:dyDescent="0.2">
      <c r="A25" s="163">
        <v>16</v>
      </c>
      <c r="B25" s="160" t="s">
        <v>815</v>
      </c>
      <c r="C25" s="264">
        <v>811</v>
      </c>
      <c r="D25" s="309">
        <v>813</v>
      </c>
      <c r="E25" s="308">
        <v>811</v>
      </c>
      <c r="F25" s="308">
        <v>811</v>
      </c>
      <c r="G25" s="308">
        <v>811</v>
      </c>
      <c r="H25" s="308">
        <v>810</v>
      </c>
      <c r="I25" s="308">
        <v>810</v>
      </c>
      <c r="J25" s="308">
        <v>809</v>
      </c>
      <c r="K25" s="308">
        <v>767</v>
      </c>
      <c r="L25" s="308">
        <v>680</v>
      </c>
      <c r="M25" s="308">
        <v>679</v>
      </c>
      <c r="N25" s="308">
        <v>679</v>
      </c>
      <c r="O25" s="308">
        <v>469</v>
      </c>
      <c r="P25" s="308">
        <v>129</v>
      </c>
    </row>
    <row r="26" spans="1:16" ht="14.1" customHeight="1" x14ac:dyDescent="0.2">
      <c r="A26" s="163">
        <v>17</v>
      </c>
      <c r="B26" s="160" t="s">
        <v>816</v>
      </c>
      <c r="C26" s="264">
        <v>518</v>
      </c>
      <c r="D26" s="308">
        <v>493</v>
      </c>
      <c r="E26" s="308">
        <v>425</v>
      </c>
      <c r="F26" s="308">
        <v>425</v>
      </c>
      <c r="G26" s="308">
        <v>425</v>
      </c>
      <c r="H26" s="308">
        <v>425</v>
      </c>
      <c r="I26" s="308">
        <v>415</v>
      </c>
      <c r="J26" s="308">
        <v>405</v>
      </c>
      <c r="K26" s="308">
        <v>405</v>
      </c>
      <c r="L26" s="308">
        <v>405</v>
      </c>
      <c r="M26" s="308">
        <v>288</v>
      </c>
      <c r="N26" s="308">
        <v>288</v>
      </c>
      <c r="O26" s="308">
        <v>226</v>
      </c>
      <c r="P26" s="308">
        <v>226</v>
      </c>
    </row>
    <row r="27" spans="1:16" ht="14.1" customHeight="1" x14ac:dyDescent="0.2">
      <c r="A27" s="163">
        <v>18</v>
      </c>
      <c r="B27" s="160" t="s">
        <v>817</v>
      </c>
      <c r="C27" s="264">
        <v>1869</v>
      </c>
      <c r="D27" s="308">
        <v>1900</v>
      </c>
      <c r="E27" s="308">
        <v>1896</v>
      </c>
      <c r="F27" s="308">
        <v>1893</v>
      </c>
      <c r="G27" s="308">
        <v>1889</v>
      </c>
      <c r="H27" s="308">
        <v>1876</v>
      </c>
      <c r="I27" s="308">
        <v>1850</v>
      </c>
      <c r="J27" s="308">
        <v>1664</v>
      </c>
      <c r="K27" s="308">
        <v>1514</v>
      </c>
      <c r="L27" s="308">
        <v>1133</v>
      </c>
      <c r="M27" s="308">
        <v>924</v>
      </c>
      <c r="N27" s="308">
        <v>902</v>
      </c>
      <c r="O27" s="308">
        <v>835</v>
      </c>
      <c r="P27" s="308">
        <v>386</v>
      </c>
    </row>
    <row r="28" spans="1:16" ht="14.1" customHeight="1" x14ac:dyDescent="0.2">
      <c r="A28" s="163">
        <v>19</v>
      </c>
      <c r="B28" s="160" t="s">
        <v>799</v>
      </c>
      <c r="C28" s="264">
        <v>766</v>
      </c>
      <c r="D28" s="308">
        <v>768</v>
      </c>
      <c r="E28" s="308">
        <v>604</v>
      </c>
      <c r="F28" s="308">
        <v>411</v>
      </c>
      <c r="G28" s="308">
        <v>410</v>
      </c>
      <c r="H28" s="308">
        <v>400</v>
      </c>
      <c r="I28" s="308">
        <v>253</v>
      </c>
      <c r="J28" s="308">
        <v>222</v>
      </c>
      <c r="K28" s="308">
        <v>126</v>
      </c>
      <c r="L28" s="308">
        <v>115</v>
      </c>
      <c r="M28" s="308">
        <v>109</v>
      </c>
      <c r="N28" s="308">
        <v>88</v>
      </c>
      <c r="O28" s="308">
        <v>87</v>
      </c>
      <c r="P28" s="308">
        <v>44</v>
      </c>
    </row>
    <row r="29" spans="1:16" ht="14.1" customHeight="1" x14ac:dyDescent="0.2">
      <c r="A29" s="163">
        <v>20</v>
      </c>
      <c r="B29" s="160" t="s">
        <v>818</v>
      </c>
      <c r="C29" s="264">
        <v>1786</v>
      </c>
      <c r="D29" s="308">
        <v>1564</v>
      </c>
      <c r="E29" s="308">
        <v>1107</v>
      </c>
      <c r="F29" s="308">
        <v>1042</v>
      </c>
      <c r="G29" s="308">
        <v>1030</v>
      </c>
      <c r="H29" s="308">
        <v>1017</v>
      </c>
      <c r="I29" s="308">
        <v>952</v>
      </c>
      <c r="J29" s="308">
        <v>924</v>
      </c>
      <c r="K29" s="308">
        <v>669</v>
      </c>
      <c r="L29" s="308">
        <v>586</v>
      </c>
      <c r="M29" s="308">
        <v>486</v>
      </c>
      <c r="N29" s="308">
        <v>275</v>
      </c>
      <c r="O29" s="308">
        <v>203</v>
      </c>
      <c r="P29" s="308">
        <v>162</v>
      </c>
    </row>
    <row r="30" spans="1:16" ht="14.1" customHeight="1" x14ac:dyDescent="0.2">
      <c r="A30" s="164">
        <v>21</v>
      </c>
      <c r="B30" s="160" t="s">
        <v>819</v>
      </c>
      <c r="C30" s="264">
        <v>373</v>
      </c>
      <c r="D30" s="308">
        <v>318</v>
      </c>
      <c r="E30" s="308">
        <v>315</v>
      </c>
      <c r="F30" s="308">
        <v>315</v>
      </c>
      <c r="G30" s="308">
        <v>313</v>
      </c>
      <c r="H30" s="308">
        <v>308</v>
      </c>
      <c r="I30" s="308">
        <v>307</v>
      </c>
      <c r="J30" s="308">
        <v>301</v>
      </c>
      <c r="K30" s="308">
        <v>299</v>
      </c>
      <c r="L30" s="308">
        <v>295</v>
      </c>
      <c r="M30" s="308">
        <v>286</v>
      </c>
      <c r="N30" s="308">
        <v>268</v>
      </c>
      <c r="O30" s="308">
        <v>267</v>
      </c>
      <c r="P30" s="308">
        <v>191</v>
      </c>
    </row>
    <row r="31" spans="1:16" ht="14.1" customHeight="1" x14ac:dyDescent="0.2">
      <c r="A31" s="164">
        <v>22</v>
      </c>
      <c r="B31" s="160" t="s">
        <v>820</v>
      </c>
      <c r="C31" s="264">
        <v>521</v>
      </c>
      <c r="D31" s="308">
        <v>490</v>
      </c>
      <c r="E31" s="308">
        <v>432</v>
      </c>
      <c r="F31" s="308">
        <v>428</v>
      </c>
      <c r="G31" s="308">
        <v>425</v>
      </c>
      <c r="H31" s="308">
        <v>421</v>
      </c>
      <c r="I31" s="308">
        <v>413</v>
      </c>
      <c r="J31" s="308">
        <v>405</v>
      </c>
      <c r="K31" s="308">
        <v>389</v>
      </c>
      <c r="L31" s="308">
        <v>384</v>
      </c>
      <c r="M31" s="308">
        <v>323</v>
      </c>
      <c r="N31" s="308">
        <v>275</v>
      </c>
      <c r="O31" s="308">
        <v>269</v>
      </c>
      <c r="P31" s="308">
        <v>155</v>
      </c>
    </row>
    <row r="32" spans="1:16" ht="14.1" customHeight="1" x14ac:dyDescent="0.2">
      <c r="A32" s="1117" t="s">
        <v>821</v>
      </c>
      <c r="B32" s="1117"/>
      <c r="C32" s="300">
        <f>SUM(C10:C31)</f>
        <v>23130</v>
      </c>
      <c r="D32" s="300">
        <f t="shared" ref="D32:P32" si="0">SUM(D10:D31)</f>
        <v>22703</v>
      </c>
      <c r="E32" s="300">
        <f t="shared" si="0"/>
        <v>21736</v>
      </c>
      <c r="F32" s="300">
        <f t="shared" si="0"/>
        <v>21436</v>
      </c>
      <c r="G32" s="300">
        <f t="shared" si="0"/>
        <v>21380</v>
      </c>
      <c r="H32" s="300">
        <f t="shared" si="0"/>
        <v>20873</v>
      </c>
      <c r="I32" s="300">
        <f t="shared" si="0"/>
        <v>20518</v>
      </c>
      <c r="J32" s="300">
        <f t="shared" si="0"/>
        <v>20043</v>
      </c>
      <c r="K32" s="300">
        <f t="shared" si="0"/>
        <v>19298</v>
      </c>
      <c r="L32" s="300">
        <f t="shared" si="0"/>
        <v>18216</v>
      </c>
      <c r="M32" s="300">
        <f t="shared" si="0"/>
        <v>17119</v>
      </c>
      <c r="N32" s="300">
        <f t="shared" si="0"/>
        <v>15827</v>
      </c>
      <c r="O32" s="300">
        <f t="shared" si="0"/>
        <v>13662</v>
      </c>
      <c r="P32" s="300">
        <f t="shared" si="0"/>
        <v>9920</v>
      </c>
    </row>
    <row r="34" spans="1:13" x14ac:dyDescent="0.2">
      <c r="H34" s="154"/>
      <c r="I34" s="154"/>
      <c r="J34" s="154"/>
      <c r="K34" s="154"/>
      <c r="L34" s="154"/>
      <c r="M34" s="154"/>
    </row>
    <row r="35" spans="1:13" x14ac:dyDescent="0.2">
      <c r="H35" s="789" t="s">
        <v>10</v>
      </c>
      <c r="I35" s="789"/>
      <c r="J35" s="789"/>
      <c r="K35" s="789"/>
      <c r="L35" s="154"/>
      <c r="M35" s="154"/>
    </row>
    <row r="36" spans="1:13" x14ac:dyDescent="0.2">
      <c r="H36" s="789" t="s">
        <v>797</v>
      </c>
      <c r="I36" s="789"/>
      <c r="J36" s="789"/>
      <c r="K36" s="789"/>
      <c r="L36" s="154"/>
      <c r="M36" s="154"/>
    </row>
    <row r="37" spans="1:13" x14ac:dyDescent="0.2">
      <c r="A37" s="153" t="s">
        <v>9</v>
      </c>
      <c r="H37" s="789" t="s">
        <v>798</v>
      </c>
      <c r="I37" s="789"/>
      <c r="J37" s="789"/>
      <c r="K37" s="789"/>
    </row>
  </sheetData>
  <mergeCells count="15">
    <mergeCell ref="H1:I1"/>
    <mergeCell ref="A3:M3"/>
    <mergeCell ref="A4:M4"/>
    <mergeCell ref="K6:M6"/>
    <mergeCell ref="A7:A8"/>
    <mergeCell ref="B7:B8"/>
    <mergeCell ref="C7:C8"/>
    <mergeCell ref="D7:D8"/>
    <mergeCell ref="A5:D5"/>
    <mergeCell ref="A32:B32"/>
    <mergeCell ref="A2:M2"/>
    <mergeCell ref="H37:K37"/>
    <mergeCell ref="H35:K35"/>
    <mergeCell ref="H36:K36"/>
    <mergeCell ref="E7:P7"/>
  </mergeCell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view="pageBreakPreview" zoomScale="90" zoomScaleSheetLayoutView="90" workbookViewId="0">
      <selection activeCell="H7" sqref="H7"/>
    </sheetView>
  </sheetViews>
  <sheetFormatPr defaultColWidth="9.140625" defaultRowHeight="12.75" x14ac:dyDescent="0.2"/>
  <cols>
    <col min="1" max="1" width="4.5703125" style="153" customWidth="1"/>
    <col min="2" max="2" width="10.5703125" style="153" customWidth="1"/>
    <col min="3" max="3" width="11" style="251" customWidth="1"/>
    <col min="4" max="4" width="14.85546875" style="251" customWidth="1"/>
    <col min="5" max="11" width="8.28515625" style="251" customWidth="1"/>
    <col min="12" max="12" width="8.28515625" style="784" customWidth="1"/>
    <col min="13" max="13" width="8.28515625" style="251" customWidth="1"/>
    <col min="14" max="16" width="8.28515625" style="153" customWidth="1"/>
    <col min="17" max="16384" width="9.140625" style="153"/>
  </cols>
  <sheetData>
    <row r="1" spans="1:16" x14ac:dyDescent="0.2">
      <c r="H1" s="1227"/>
      <c r="I1" s="1227"/>
      <c r="L1" s="1232" t="s">
        <v>539</v>
      </c>
      <c r="M1" s="1232"/>
    </row>
    <row r="2" spans="1:16" x14ac:dyDescent="0.2">
      <c r="C2" s="1227" t="s">
        <v>672</v>
      </c>
      <c r="D2" s="1227"/>
      <c r="E2" s="1227"/>
      <c r="F2" s="1227"/>
      <c r="G2" s="1227"/>
      <c r="H2" s="1227"/>
      <c r="I2" s="1227"/>
      <c r="J2" s="1227"/>
      <c r="L2" s="785"/>
    </row>
    <row r="3" spans="1:16" s="179" customFormat="1" ht="15.75" x14ac:dyDescent="0.2">
      <c r="A3" s="1229" t="s">
        <v>671</v>
      </c>
      <c r="B3" s="1229"/>
      <c r="C3" s="1229"/>
      <c r="D3" s="1229"/>
      <c r="E3" s="1229"/>
      <c r="F3" s="1229"/>
      <c r="G3" s="1229"/>
      <c r="H3" s="1229"/>
      <c r="I3" s="1229"/>
      <c r="J3" s="1229"/>
      <c r="K3" s="1229"/>
      <c r="L3" s="1229"/>
      <c r="M3" s="1229"/>
    </row>
    <row r="4" spans="1:16" s="179" customFormat="1" ht="20.25" customHeight="1" x14ac:dyDescent="0.2">
      <c r="A4" s="1229" t="s">
        <v>929</v>
      </c>
      <c r="B4" s="1229"/>
      <c r="C4" s="1229"/>
      <c r="D4" s="1229"/>
      <c r="E4" s="1229"/>
      <c r="F4" s="1229"/>
      <c r="G4" s="1229"/>
      <c r="H4" s="1229"/>
      <c r="I4" s="1229"/>
      <c r="J4" s="1229"/>
      <c r="K4" s="1229"/>
      <c r="L4" s="1229"/>
      <c r="M4" s="1229"/>
      <c r="N4" s="1229"/>
      <c r="O4" s="1229"/>
      <c r="P4" s="1229"/>
    </row>
    <row r="5" spans="1:16" x14ac:dyDescent="0.2">
      <c r="A5" s="1231" t="s">
        <v>829</v>
      </c>
      <c r="B5" s="1231"/>
      <c r="C5" s="1231"/>
      <c r="D5" s="1231"/>
      <c r="E5" s="263"/>
      <c r="F5" s="263"/>
      <c r="G5" s="263"/>
      <c r="H5" s="263"/>
      <c r="I5" s="263"/>
      <c r="J5" s="263"/>
      <c r="K5" s="982" t="s">
        <v>899</v>
      </c>
      <c r="L5" s="982"/>
      <c r="M5" s="982"/>
      <c r="N5" s="982"/>
      <c r="O5" s="982"/>
      <c r="P5" s="982"/>
    </row>
    <row r="6" spans="1:16" s="180" customFormat="1" ht="20.25" customHeight="1" x14ac:dyDescent="0.2">
      <c r="A6" s="1134" t="s">
        <v>68</v>
      </c>
      <c r="B6" s="1134" t="s">
        <v>1</v>
      </c>
      <c r="C6" s="1093" t="s">
        <v>269</v>
      </c>
      <c r="D6" s="1093" t="s">
        <v>538</v>
      </c>
      <c r="E6" s="1233" t="s">
        <v>724</v>
      </c>
      <c r="F6" s="1233"/>
      <c r="G6" s="1233"/>
      <c r="H6" s="1233"/>
      <c r="I6" s="1233"/>
      <c r="J6" s="1233"/>
      <c r="K6" s="1233"/>
      <c r="L6" s="1233"/>
      <c r="M6" s="1233"/>
      <c r="N6" s="1233"/>
      <c r="O6" s="1233"/>
      <c r="P6" s="1233"/>
    </row>
    <row r="7" spans="1:16" s="180" customFormat="1" ht="45" customHeight="1" x14ac:dyDescent="0.2">
      <c r="A7" s="1230"/>
      <c r="B7" s="1230"/>
      <c r="C7" s="1092"/>
      <c r="D7" s="1092"/>
      <c r="E7" s="81" t="s">
        <v>272</v>
      </c>
      <c r="F7" s="81" t="s">
        <v>273</v>
      </c>
      <c r="G7" s="81" t="s">
        <v>274</v>
      </c>
      <c r="H7" s="81" t="s">
        <v>275</v>
      </c>
      <c r="I7" s="81" t="s">
        <v>276</v>
      </c>
      <c r="J7" s="81" t="s">
        <v>277</v>
      </c>
      <c r="K7" s="81" t="s">
        <v>278</v>
      </c>
      <c r="L7" s="81" t="s">
        <v>279</v>
      </c>
      <c r="M7" s="81" t="s">
        <v>280</v>
      </c>
      <c r="N7" s="81" t="s">
        <v>926</v>
      </c>
      <c r="O7" s="81" t="s">
        <v>927</v>
      </c>
      <c r="P7" s="81" t="s">
        <v>928</v>
      </c>
    </row>
    <row r="8" spans="1:16" s="180" customFormat="1" ht="14.1" customHeight="1" x14ac:dyDescent="0.2">
      <c r="A8" s="181">
        <v>1</v>
      </c>
      <c r="B8" s="181">
        <v>2</v>
      </c>
      <c r="C8" s="181">
        <v>3</v>
      </c>
      <c r="D8" s="181">
        <v>4</v>
      </c>
      <c r="E8" s="181">
        <v>5</v>
      </c>
      <c r="F8" s="181">
        <v>6</v>
      </c>
      <c r="G8" s="181">
        <v>7</v>
      </c>
      <c r="H8" s="181">
        <v>8</v>
      </c>
      <c r="I8" s="181">
        <v>9</v>
      </c>
      <c r="J8" s="181">
        <v>10</v>
      </c>
      <c r="K8" s="181">
        <v>11</v>
      </c>
      <c r="L8" s="181">
        <v>12</v>
      </c>
      <c r="M8" s="181">
        <v>13</v>
      </c>
      <c r="N8" s="181">
        <v>14</v>
      </c>
      <c r="O8" s="181">
        <v>15</v>
      </c>
      <c r="P8" s="181">
        <v>16</v>
      </c>
    </row>
    <row r="9" spans="1:16" s="180" customFormat="1" ht="14.1" customHeight="1" x14ac:dyDescent="0.2">
      <c r="A9" s="163">
        <v>1</v>
      </c>
      <c r="B9" s="160" t="s">
        <v>800</v>
      </c>
      <c r="C9" s="256">
        <v>1498</v>
      </c>
      <c r="D9" s="181"/>
      <c r="E9" s="174" t="s">
        <v>874</v>
      </c>
      <c r="F9" s="174" t="s">
        <v>874</v>
      </c>
      <c r="G9" s="174" t="s">
        <v>874</v>
      </c>
      <c r="H9" s="174" t="s">
        <v>874</v>
      </c>
      <c r="I9" s="174" t="s">
        <v>874</v>
      </c>
      <c r="J9" s="174" t="s">
        <v>874</v>
      </c>
      <c r="K9" s="174" t="s">
        <v>874</v>
      </c>
      <c r="L9" s="256">
        <v>0</v>
      </c>
      <c r="M9" s="256">
        <v>5</v>
      </c>
      <c r="N9" s="256">
        <v>8</v>
      </c>
      <c r="O9" s="256">
        <v>4</v>
      </c>
      <c r="P9" s="256">
        <v>4</v>
      </c>
    </row>
    <row r="10" spans="1:16" s="180" customFormat="1" ht="14.1" customHeight="1" x14ac:dyDescent="0.2">
      <c r="A10" s="163">
        <v>2</v>
      </c>
      <c r="B10" s="160" t="s">
        <v>801</v>
      </c>
      <c r="C10" s="256">
        <v>480</v>
      </c>
      <c r="D10" s="181"/>
      <c r="E10" s="174" t="s">
        <v>874</v>
      </c>
      <c r="F10" s="174" t="s">
        <v>874</v>
      </c>
      <c r="G10" s="174" t="s">
        <v>874</v>
      </c>
      <c r="H10" s="174" t="s">
        <v>874</v>
      </c>
      <c r="I10" s="174" t="s">
        <v>874</v>
      </c>
      <c r="J10" s="174" t="s">
        <v>874</v>
      </c>
      <c r="K10" s="174" t="s">
        <v>874</v>
      </c>
      <c r="L10" s="256">
        <v>0</v>
      </c>
      <c r="M10" s="256">
        <v>131</v>
      </c>
      <c r="N10" s="256">
        <v>172</v>
      </c>
      <c r="O10" s="256">
        <v>204</v>
      </c>
      <c r="P10" s="256">
        <v>243</v>
      </c>
    </row>
    <row r="11" spans="1:16" s="180" customFormat="1" ht="14.1" customHeight="1" x14ac:dyDescent="0.2">
      <c r="A11" s="163">
        <v>3</v>
      </c>
      <c r="B11" s="160" t="s">
        <v>802</v>
      </c>
      <c r="C11" s="256">
        <v>1406</v>
      </c>
      <c r="D11" s="181"/>
      <c r="E11" s="174" t="s">
        <v>874</v>
      </c>
      <c r="F11" s="174" t="s">
        <v>874</v>
      </c>
      <c r="G11" s="174" t="s">
        <v>874</v>
      </c>
      <c r="H11" s="174" t="s">
        <v>874</v>
      </c>
      <c r="I11" s="174" t="s">
        <v>874</v>
      </c>
      <c r="J11" s="174" t="s">
        <v>874</v>
      </c>
      <c r="K11" s="174" t="s">
        <v>874</v>
      </c>
      <c r="L11" s="256">
        <v>0</v>
      </c>
      <c r="M11" s="256">
        <v>32</v>
      </c>
      <c r="N11" s="256">
        <v>344</v>
      </c>
      <c r="O11" s="256">
        <v>348</v>
      </c>
      <c r="P11" s="256">
        <v>820</v>
      </c>
    </row>
    <row r="12" spans="1:16" s="180" customFormat="1" ht="14.1" customHeight="1" x14ac:dyDescent="0.2">
      <c r="A12" s="163">
        <v>4</v>
      </c>
      <c r="B12" s="160" t="s">
        <v>803</v>
      </c>
      <c r="C12" s="256">
        <v>1488</v>
      </c>
      <c r="D12" s="181"/>
      <c r="E12" s="174" t="s">
        <v>874</v>
      </c>
      <c r="F12" s="174" t="s">
        <v>874</v>
      </c>
      <c r="G12" s="174" t="s">
        <v>874</v>
      </c>
      <c r="H12" s="174" t="s">
        <v>874</v>
      </c>
      <c r="I12" s="174" t="s">
        <v>874</v>
      </c>
      <c r="J12" s="174" t="s">
        <v>874</v>
      </c>
      <c r="K12" s="174" t="s">
        <v>874</v>
      </c>
      <c r="L12" s="256">
        <v>0</v>
      </c>
      <c r="M12" s="256">
        <v>8</v>
      </c>
      <c r="N12" s="256">
        <v>535</v>
      </c>
      <c r="O12" s="256">
        <v>616</v>
      </c>
      <c r="P12" s="256">
        <v>1060</v>
      </c>
    </row>
    <row r="13" spans="1:16" s="180" customFormat="1" ht="14.1" customHeight="1" x14ac:dyDescent="0.2">
      <c r="A13" s="163">
        <v>5</v>
      </c>
      <c r="B13" s="160" t="s">
        <v>804</v>
      </c>
      <c r="C13" s="256">
        <v>1116</v>
      </c>
      <c r="D13" s="181"/>
      <c r="E13" s="174" t="s">
        <v>874</v>
      </c>
      <c r="F13" s="174" t="s">
        <v>874</v>
      </c>
      <c r="G13" s="174" t="s">
        <v>874</v>
      </c>
      <c r="H13" s="174" t="s">
        <v>874</v>
      </c>
      <c r="I13" s="174" t="s">
        <v>874</v>
      </c>
      <c r="J13" s="174" t="s">
        <v>874</v>
      </c>
      <c r="K13" s="174" t="s">
        <v>874</v>
      </c>
      <c r="L13" s="256">
        <v>0</v>
      </c>
      <c r="M13" s="256">
        <v>12</v>
      </c>
      <c r="N13" s="256">
        <v>23</v>
      </c>
      <c r="O13" s="256">
        <v>59</v>
      </c>
      <c r="P13" s="256">
        <v>188</v>
      </c>
    </row>
    <row r="14" spans="1:16" s="180" customFormat="1" ht="14.1" customHeight="1" x14ac:dyDescent="0.2">
      <c r="A14" s="163">
        <v>6</v>
      </c>
      <c r="B14" s="160" t="s">
        <v>805</v>
      </c>
      <c r="C14" s="256">
        <v>1243</v>
      </c>
      <c r="D14" s="181"/>
      <c r="E14" s="174" t="s">
        <v>874</v>
      </c>
      <c r="F14" s="174" t="s">
        <v>874</v>
      </c>
      <c r="G14" s="174" t="s">
        <v>874</v>
      </c>
      <c r="H14" s="174" t="s">
        <v>874</v>
      </c>
      <c r="I14" s="174" t="s">
        <v>874</v>
      </c>
      <c r="J14" s="174" t="s">
        <v>874</v>
      </c>
      <c r="K14" s="174" t="s">
        <v>874</v>
      </c>
      <c r="L14" s="256">
        <v>0</v>
      </c>
      <c r="M14" s="256">
        <v>0</v>
      </c>
      <c r="N14" s="256">
        <v>0</v>
      </c>
      <c r="O14" s="256">
        <v>0</v>
      </c>
      <c r="P14" s="256">
        <v>0</v>
      </c>
    </row>
    <row r="15" spans="1:16" s="180" customFormat="1" ht="14.1" customHeight="1" x14ac:dyDescent="0.2">
      <c r="A15" s="163">
        <v>7</v>
      </c>
      <c r="B15" s="160" t="s">
        <v>806</v>
      </c>
      <c r="C15" s="256">
        <v>829</v>
      </c>
      <c r="D15" s="181"/>
      <c r="E15" s="174" t="s">
        <v>874</v>
      </c>
      <c r="F15" s="174" t="s">
        <v>874</v>
      </c>
      <c r="G15" s="174" t="s">
        <v>874</v>
      </c>
      <c r="H15" s="174" t="s">
        <v>874</v>
      </c>
      <c r="I15" s="174" t="s">
        <v>874</v>
      </c>
      <c r="J15" s="174" t="s">
        <v>874</v>
      </c>
      <c r="K15" s="174" t="s">
        <v>874</v>
      </c>
      <c r="L15" s="256">
        <v>0</v>
      </c>
      <c r="M15" s="256">
        <v>0</v>
      </c>
      <c r="N15" s="256">
        <v>0</v>
      </c>
      <c r="O15" s="256">
        <v>114</v>
      </c>
      <c r="P15" s="256">
        <v>0</v>
      </c>
    </row>
    <row r="16" spans="1:16" s="180" customFormat="1" ht="14.1" customHeight="1" x14ac:dyDescent="0.2">
      <c r="A16" s="163">
        <v>8</v>
      </c>
      <c r="B16" s="160" t="s">
        <v>807</v>
      </c>
      <c r="C16" s="256">
        <v>784</v>
      </c>
      <c r="D16" s="181"/>
      <c r="E16" s="174" t="s">
        <v>874</v>
      </c>
      <c r="F16" s="174" t="s">
        <v>874</v>
      </c>
      <c r="G16" s="174" t="s">
        <v>874</v>
      </c>
      <c r="H16" s="174" t="s">
        <v>874</v>
      </c>
      <c r="I16" s="174" t="s">
        <v>874</v>
      </c>
      <c r="J16" s="174" t="s">
        <v>874</v>
      </c>
      <c r="K16" s="174" t="s">
        <v>874</v>
      </c>
      <c r="L16" s="256">
        <v>0</v>
      </c>
      <c r="M16" s="256">
        <v>0</v>
      </c>
      <c r="N16" s="256">
        <v>0</v>
      </c>
      <c r="O16" s="256">
        <v>0</v>
      </c>
      <c r="P16" s="256">
        <v>179</v>
      </c>
    </row>
    <row r="17" spans="1:16" s="180" customFormat="1" ht="14.1" customHeight="1" x14ac:dyDescent="0.2">
      <c r="A17" s="163">
        <v>9</v>
      </c>
      <c r="B17" s="160" t="s">
        <v>808</v>
      </c>
      <c r="C17" s="256">
        <v>1690</v>
      </c>
      <c r="D17" s="181"/>
      <c r="E17" s="174" t="s">
        <v>874</v>
      </c>
      <c r="F17" s="174" t="s">
        <v>874</v>
      </c>
      <c r="G17" s="174" t="s">
        <v>874</v>
      </c>
      <c r="H17" s="174" t="s">
        <v>874</v>
      </c>
      <c r="I17" s="174" t="s">
        <v>874</v>
      </c>
      <c r="J17" s="174" t="s">
        <v>874</v>
      </c>
      <c r="K17" s="174" t="s">
        <v>874</v>
      </c>
      <c r="L17" s="256">
        <v>0</v>
      </c>
      <c r="M17" s="256">
        <v>69</v>
      </c>
      <c r="N17" s="256">
        <v>66</v>
      </c>
      <c r="O17" s="256">
        <v>115</v>
      </c>
      <c r="P17" s="256">
        <v>194</v>
      </c>
    </row>
    <row r="18" spans="1:16" s="180" customFormat="1" ht="14.1" customHeight="1" x14ac:dyDescent="0.2">
      <c r="A18" s="163">
        <v>10</v>
      </c>
      <c r="B18" s="160" t="s">
        <v>809</v>
      </c>
      <c r="C18" s="256">
        <v>1472</v>
      </c>
      <c r="D18" s="181"/>
      <c r="E18" s="174" t="s">
        <v>874</v>
      </c>
      <c r="F18" s="174" t="s">
        <v>874</v>
      </c>
      <c r="G18" s="174" t="s">
        <v>874</v>
      </c>
      <c r="H18" s="174" t="s">
        <v>874</v>
      </c>
      <c r="I18" s="174" t="s">
        <v>874</v>
      </c>
      <c r="J18" s="174" t="s">
        <v>874</v>
      </c>
      <c r="K18" s="174" t="s">
        <v>874</v>
      </c>
      <c r="L18" s="256">
        <v>0</v>
      </c>
      <c r="M18" s="256">
        <v>87</v>
      </c>
      <c r="N18" s="256">
        <v>171</v>
      </c>
      <c r="O18" s="256">
        <v>258</v>
      </c>
      <c r="P18" s="256">
        <v>301</v>
      </c>
    </row>
    <row r="19" spans="1:16" ht="14.1" customHeight="1" x14ac:dyDescent="0.2">
      <c r="A19" s="163">
        <v>11</v>
      </c>
      <c r="B19" s="160" t="s">
        <v>810</v>
      </c>
      <c r="C19" s="256">
        <v>489</v>
      </c>
      <c r="D19" s="62"/>
      <c r="E19" s="174" t="s">
        <v>874</v>
      </c>
      <c r="F19" s="174" t="s">
        <v>874</v>
      </c>
      <c r="G19" s="174" t="s">
        <v>874</v>
      </c>
      <c r="H19" s="174" t="s">
        <v>874</v>
      </c>
      <c r="I19" s="174" t="s">
        <v>874</v>
      </c>
      <c r="J19" s="174" t="s">
        <v>874</v>
      </c>
      <c r="K19" s="174" t="s">
        <v>874</v>
      </c>
      <c r="L19" s="256">
        <v>0</v>
      </c>
      <c r="M19" s="256">
        <v>54</v>
      </c>
      <c r="N19" s="256">
        <v>0</v>
      </c>
      <c r="O19" s="256">
        <v>0</v>
      </c>
      <c r="P19" s="256">
        <v>301</v>
      </c>
    </row>
    <row r="20" spans="1:16" ht="14.1" customHeight="1" x14ac:dyDescent="0.2">
      <c r="A20" s="163">
        <v>12</v>
      </c>
      <c r="B20" s="160" t="s">
        <v>811</v>
      </c>
      <c r="C20" s="256">
        <v>543</v>
      </c>
      <c r="D20" s="62"/>
      <c r="E20" s="174" t="s">
        <v>874</v>
      </c>
      <c r="F20" s="174" t="s">
        <v>874</v>
      </c>
      <c r="G20" s="174" t="s">
        <v>874</v>
      </c>
      <c r="H20" s="174" t="s">
        <v>874</v>
      </c>
      <c r="I20" s="174" t="s">
        <v>874</v>
      </c>
      <c r="J20" s="174" t="s">
        <v>874</v>
      </c>
      <c r="K20" s="174" t="s">
        <v>874</v>
      </c>
      <c r="L20" s="256">
        <v>0</v>
      </c>
      <c r="M20" s="256">
        <v>20</v>
      </c>
      <c r="N20" s="256">
        <v>0</v>
      </c>
      <c r="O20" s="256">
        <v>0</v>
      </c>
      <c r="P20" s="256">
        <v>106</v>
      </c>
    </row>
    <row r="21" spans="1:16" s="182" customFormat="1" ht="14.1" customHeight="1" x14ac:dyDescent="0.2">
      <c r="A21" s="163">
        <v>13</v>
      </c>
      <c r="B21" s="160" t="s">
        <v>812</v>
      </c>
      <c r="C21" s="256">
        <v>1227</v>
      </c>
      <c r="D21" s="62"/>
      <c r="E21" s="174" t="s">
        <v>874</v>
      </c>
      <c r="F21" s="174" t="s">
        <v>874</v>
      </c>
      <c r="G21" s="174" t="s">
        <v>874</v>
      </c>
      <c r="H21" s="174" t="s">
        <v>874</v>
      </c>
      <c r="I21" s="174" t="s">
        <v>874</v>
      </c>
      <c r="J21" s="174" t="s">
        <v>874</v>
      </c>
      <c r="K21" s="174" t="s">
        <v>874</v>
      </c>
      <c r="L21" s="256">
        <v>0</v>
      </c>
      <c r="M21" s="256">
        <v>107</v>
      </c>
      <c r="N21" s="256">
        <v>0</v>
      </c>
      <c r="O21" s="256">
        <v>0</v>
      </c>
      <c r="P21" s="256">
        <v>10</v>
      </c>
    </row>
    <row r="22" spans="1:16" s="182" customFormat="1" ht="14.1" customHeight="1" x14ac:dyDescent="0.2">
      <c r="A22" s="163">
        <v>14</v>
      </c>
      <c r="B22" s="160" t="s">
        <v>813</v>
      </c>
      <c r="C22" s="256">
        <v>1440</v>
      </c>
      <c r="D22" s="247"/>
      <c r="E22" s="174" t="s">
        <v>874</v>
      </c>
      <c r="F22" s="174" t="s">
        <v>874</v>
      </c>
      <c r="G22" s="174" t="s">
        <v>874</v>
      </c>
      <c r="H22" s="174" t="s">
        <v>874</v>
      </c>
      <c r="I22" s="174" t="s">
        <v>874</v>
      </c>
      <c r="J22" s="174" t="s">
        <v>874</v>
      </c>
      <c r="K22" s="174" t="s">
        <v>874</v>
      </c>
      <c r="L22" s="256">
        <v>0</v>
      </c>
      <c r="M22" s="256">
        <v>160</v>
      </c>
      <c r="N22" s="256">
        <v>0</v>
      </c>
      <c r="O22" s="256">
        <v>0</v>
      </c>
      <c r="P22" s="256">
        <v>170</v>
      </c>
    </row>
    <row r="23" spans="1:16" s="182" customFormat="1" ht="14.1" customHeight="1" x14ac:dyDescent="0.2">
      <c r="A23" s="163">
        <v>15</v>
      </c>
      <c r="B23" s="160" t="s">
        <v>814</v>
      </c>
      <c r="C23" s="256">
        <v>781</v>
      </c>
      <c r="D23" s="247"/>
      <c r="E23" s="174" t="s">
        <v>874</v>
      </c>
      <c r="F23" s="174" t="s">
        <v>874</v>
      </c>
      <c r="G23" s="174" t="s">
        <v>874</v>
      </c>
      <c r="H23" s="174" t="s">
        <v>874</v>
      </c>
      <c r="I23" s="174" t="s">
        <v>874</v>
      </c>
      <c r="J23" s="174" t="s">
        <v>874</v>
      </c>
      <c r="K23" s="174" t="s">
        <v>874</v>
      </c>
      <c r="L23" s="256">
        <v>0</v>
      </c>
      <c r="M23" s="256">
        <v>57</v>
      </c>
      <c r="N23" s="256">
        <v>0</v>
      </c>
      <c r="O23" s="256">
        <v>0</v>
      </c>
      <c r="P23" s="256">
        <v>610</v>
      </c>
    </row>
    <row r="24" spans="1:16" ht="14.1" customHeight="1" x14ac:dyDescent="0.2">
      <c r="A24" s="163">
        <v>16</v>
      </c>
      <c r="B24" s="160" t="s">
        <v>815</v>
      </c>
      <c r="C24" s="256">
        <v>811</v>
      </c>
      <c r="D24" s="62"/>
      <c r="E24" s="174" t="s">
        <v>874</v>
      </c>
      <c r="F24" s="174" t="s">
        <v>874</v>
      </c>
      <c r="G24" s="174" t="s">
        <v>874</v>
      </c>
      <c r="H24" s="174" t="s">
        <v>874</v>
      </c>
      <c r="I24" s="174" t="s">
        <v>874</v>
      </c>
      <c r="J24" s="174" t="s">
        <v>874</v>
      </c>
      <c r="K24" s="174" t="s">
        <v>874</v>
      </c>
      <c r="L24" s="256">
        <v>0</v>
      </c>
      <c r="M24" s="256">
        <v>71</v>
      </c>
      <c r="N24" s="256">
        <v>0</v>
      </c>
      <c r="O24" s="256">
        <v>0</v>
      </c>
      <c r="P24" s="256">
        <v>75</v>
      </c>
    </row>
    <row r="25" spans="1:16" ht="14.1" customHeight="1" x14ac:dyDescent="0.2">
      <c r="A25" s="163">
        <v>17</v>
      </c>
      <c r="B25" s="160" t="s">
        <v>816</v>
      </c>
      <c r="C25" s="256">
        <v>518</v>
      </c>
      <c r="D25" s="62"/>
      <c r="E25" s="174" t="s">
        <v>874</v>
      </c>
      <c r="F25" s="174" t="s">
        <v>874</v>
      </c>
      <c r="G25" s="174" t="s">
        <v>874</v>
      </c>
      <c r="H25" s="174" t="s">
        <v>874</v>
      </c>
      <c r="I25" s="174" t="s">
        <v>874</v>
      </c>
      <c r="J25" s="174" t="s">
        <v>874</v>
      </c>
      <c r="K25" s="174" t="s">
        <v>874</v>
      </c>
      <c r="L25" s="256">
        <v>0</v>
      </c>
      <c r="M25" s="256">
        <v>14</v>
      </c>
      <c r="N25" s="256">
        <v>0</v>
      </c>
      <c r="O25" s="256">
        <v>0</v>
      </c>
      <c r="P25" s="256">
        <v>283</v>
      </c>
    </row>
    <row r="26" spans="1:16" ht="14.1" customHeight="1" x14ac:dyDescent="0.2">
      <c r="A26" s="163">
        <v>18</v>
      </c>
      <c r="B26" s="160" t="s">
        <v>817</v>
      </c>
      <c r="C26" s="256">
        <v>1869</v>
      </c>
      <c r="D26" s="62"/>
      <c r="E26" s="174" t="s">
        <v>874</v>
      </c>
      <c r="F26" s="174" t="s">
        <v>874</v>
      </c>
      <c r="G26" s="174" t="s">
        <v>874</v>
      </c>
      <c r="H26" s="174" t="s">
        <v>874</v>
      </c>
      <c r="I26" s="174" t="s">
        <v>874</v>
      </c>
      <c r="J26" s="174" t="s">
        <v>874</v>
      </c>
      <c r="K26" s="174" t="s">
        <v>874</v>
      </c>
      <c r="L26" s="256">
        <v>0</v>
      </c>
      <c r="M26" s="256">
        <v>11</v>
      </c>
      <c r="N26" s="256">
        <v>0</v>
      </c>
      <c r="O26" s="256">
        <v>0</v>
      </c>
      <c r="P26" s="256">
        <v>84</v>
      </c>
    </row>
    <row r="27" spans="1:16" ht="14.1" customHeight="1" x14ac:dyDescent="0.2">
      <c r="A27" s="163">
        <v>19</v>
      </c>
      <c r="B27" s="160" t="s">
        <v>799</v>
      </c>
      <c r="C27" s="256">
        <v>766</v>
      </c>
      <c r="D27" s="62"/>
      <c r="E27" s="174" t="s">
        <v>874</v>
      </c>
      <c r="F27" s="174" t="s">
        <v>874</v>
      </c>
      <c r="G27" s="174" t="s">
        <v>874</v>
      </c>
      <c r="H27" s="174" t="s">
        <v>874</v>
      </c>
      <c r="I27" s="174" t="s">
        <v>874</v>
      </c>
      <c r="J27" s="174" t="s">
        <v>874</v>
      </c>
      <c r="K27" s="174" t="s">
        <v>874</v>
      </c>
      <c r="L27" s="256">
        <v>0</v>
      </c>
      <c r="M27" s="256">
        <v>20</v>
      </c>
      <c r="N27" s="256">
        <v>0</v>
      </c>
      <c r="O27" s="256">
        <v>0</v>
      </c>
      <c r="P27" s="256">
        <v>19</v>
      </c>
    </row>
    <row r="28" spans="1:16" ht="14.1" customHeight="1" x14ac:dyDescent="0.2">
      <c r="A28" s="163">
        <v>20</v>
      </c>
      <c r="B28" s="160" t="s">
        <v>818</v>
      </c>
      <c r="C28" s="256">
        <v>1786</v>
      </c>
      <c r="D28" s="62"/>
      <c r="E28" s="174" t="s">
        <v>874</v>
      </c>
      <c r="F28" s="174" t="s">
        <v>874</v>
      </c>
      <c r="G28" s="174" t="s">
        <v>874</v>
      </c>
      <c r="H28" s="174" t="s">
        <v>874</v>
      </c>
      <c r="I28" s="174" t="s">
        <v>874</v>
      </c>
      <c r="J28" s="174" t="s">
        <v>874</v>
      </c>
      <c r="K28" s="174" t="s">
        <v>874</v>
      </c>
      <c r="L28" s="256">
        <v>0</v>
      </c>
      <c r="M28" s="256">
        <v>0</v>
      </c>
      <c r="N28" s="256">
        <v>0</v>
      </c>
      <c r="O28" s="256">
        <v>0</v>
      </c>
      <c r="P28" s="256">
        <v>254</v>
      </c>
    </row>
    <row r="29" spans="1:16" ht="14.1" customHeight="1" x14ac:dyDescent="0.2">
      <c r="A29" s="164">
        <v>21</v>
      </c>
      <c r="B29" s="160" t="s">
        <v>819</v>
      </c>
      <c r="C29" s="256">
        <v>373</v>
      </c>
      <c r="D29" s="62"/>
      <c r="E29" s="174" t="s">
        <v>874</v>
      </c>
      <c r="F29" s="174" t="s">
        <v>874</v>
      </c>
      <c r="G29" s="174" t="s">
        <v>874</v>
      </c>
      <c r="H29" s="174" t="s">
        <v>874</v>
      </c>
      <c r="I29" s="174" t="s">
        <v>874</v>
      </c>
      <c r="J29" s="174" t="s">
        <v>874</v>
      </c>
      <c r="K29" s="174" t="s">
        <v>874</v>
      </c>
      <c r="L29" s="256">
        <v>0</v>
      </c>
      <c r="M29" s="256">
        <v>0</v>
      </c>
      <c r="N29" s="256">
        <v>0</v>
      </c>
      <c r="O29" s="256">
        <v>0</v>
      </c>
      <c r="P29" s="256">
        <v>0</v>
      </c>
    </row>
    <row r="30" spans="1:16" ht="14.1" customHeight="1" x14ac:dyDescent="0.2">
      <c r="A30" s="164">
        <v>22</v>
      </c>
      <c r="B30" s="160" t="s">
        <v>820</v>
      </c>
      <c r="C30" s="256">
        <v>521</v>
      </c>
      <c r="D30" s="62"/>
      <c r="E30" s="174" t="s">
        <v>874</v>
      </c>
      <c r="F30" s="174" t="s">
        <v>874</v>
      </c>
      <c r="G30" s="174" t="s">
        <v>874</v>
      </c>
      <c r="H30" s="174" t="s">
        <v>874</v>
      </c>
      <c r="I30" s="174" t="s">
        <v>874</v>
      </c>
      <c r="J30" s="174" t="s">
        <v>874</v>
      </c>
      <c r="K30" s="174" t="s">
        <v>874</v>
      </c>
      <c r="L30" s="256">
        <v>0</v>
      </c>
      <c r="M30" s="256">
        <v>0</v>
      </c>
      <c r="N30" s="256">
        <v>0</v>
      </c>
      <c r="O30" s="256">
        <v>0</v>
      </c>
      <c r="P30" s="256">
        <v>35</v>
      </c>
    </row>
    <row r="31" spans="1:16" ht="14.1" customHeight="1" x14ac:dyDescent="0.2">
      <c r="A31" s="1117" t="s">
        <v>821</v>
      </c>
      <c r="B31" s="1117"/>
      <c r="C31" s="300">
        <f>SUM(C9:C30)</f>
        <v>23130</v>
      </c>
      <c r="D31" s="300">
        <f>SUM(D9:D30)</f>
        <v>0</v>
      </c>
      <c r="E31" s="404" t="s">
        <v>874</v>
      </c>
      <c r="F31" s="404" t="s">
        <v>874</v>
      </c>
      <c r="G31" s="404" t="s">
        <v>874</v>
      </c>
      <c r="H31" s="404" t="s">
        <v>874</v>
      </c>
      <c r="I31" s="404" t="s">
        <v>874</v>
      </c>
      <c r="J31" s="404" t="s">
        <v>874</v>
      </c>
      <c r="K31" s="404" t="s">
        <v>874</v>
      </c>
      <c r="L31" s="300">
        <f t="shared" ref="L31:P31" si="0">SUM(L9:L30)</f>
        <v>0</v>
      </c>
      <c r="M31" s="300">
        <f t="shared" si="0"/>
        <v>858</v>
      </c>
      <c r="N31" s="300">
        <f t="shared" si="0"/>
        <v>1319</v>
      </c>
      <c r="O31" s="300">
        <f t="shared" si="0"/>
        <v>1718</v>
      </c>
      <c r="P31" s="300">
        <f t="shared" si="0"/>
        <v>4936</v>
      </c>
    </row>
    <row r="32" spans="1:16" x14ac:dyDescent="0.2">
      <c r="A32" s="1234" t="s">
        <v>974</v>
      </c>
      <c r="B32" s="1234"/>
      <c r="C32" s="1234"/>
      <c r="D32" s="1234"/>
      <c r="E32" s="1234"/>
      <c r="F32" s="1234"/>
      <c r="G32" s="1234"/>
      <c r="H32" s="1234"/>
      <c r="I32" s="1234"/>
      <c r="J32" s="1234"/>
      <c r="K32" s="1234"/>
      <c r="L32" s="1234"/>
    </row>
    <row r="33" spans="1:16" ht="9.6" customHeight="1" x14ac:dyDescent="0.2">
      <c r="A33" s="1235"/>
      <c r="B33" s="1235"/>
      <c r="C33" s="1235"/>
      <c r="D33" s="1235"/>
      <c r="E33" s="1235"/>
      <c r="F33" s="1235"/>
      <c r="G33" s="1235"/>
      <c r="H33" s="1235"/>
      <c r="I33" s="1235"/>
      <c r="J33" s="1235"/>
      <c r="K33" s="1235"/>
      <c r="L33" s="1235"/>
    </row>
    <row r="34" spans="1:16" ht="9" customHeight="1" x14ac:dyDescent="0.2">
      <c r="A34" s="1235"/>
      <c r="B34" s="1235"/>
      <c r="C34" s="1235"/>
      <c r="D34" s="1235"/>
      <c r="E34" s="1235"/>
      <c r="F34" s="1235"/>
      <c r="G34" s="1235"/>
      <c r="H34" s="1235"/>
      <c r="I34" s="1235"/>
      <c r="J34" s="1235"/>
      <c r="K34" s="1235"/>
      <c r="L34" s="1235"/>
      <c r="M34" s="789" t="s">
        <v>10</v>
      </c>
      <c r="N34" s="789"/>
      <c r="O34" s="789"/>
      <c r="P34" s="789"/>
    </row>
    <row r="35" spans="1:16" ht="9.6" customHeight="1" x14ac:dyDescent="0.2">
      <c r="A35" s="1235"/>
      <c r="B35" s="1235"/>
      <c r="C35" s="1235"/>
      <c r="D35" s="1235"/>
      <c r="E35" s="1235"/>
      <c r="F35" s="1235"/>
      <c r="G35" s="1235"/>
      <c r="H35" s="1235"/>
      <c r="I35" s="1235"/>
      <c r="J35" s="1235"/>
      <c r="K35" s="1235"/>
      <c r="L35" s="1235"/>
      <c r="M35" s="789" t="s">
        <v>797</v>
      </c>
      <c r="N35" s="789"/>
      <c r="O35" s="789"/>
      <c r="P35" s="789"/>
    </row>
    <row r="36" spans="1:16" x14ac:dyDescent="0.2">
      <c r="A36" s="153" t="s">
        <v>9</v>
      </c>
      <c r="M36" s="789" t="s">
        <v>798</v>
      </c>
      <c r="N36" s="789"/>
      <c r="O36" s="789"/>
      <c r="P36" s="789"/>
    </row>
    <row r="37" spans="1:16" x14ac:dyDescent="0.2">
      <c r="M37" s="830" t="s">
        <v>77</v>
      </c>
      <c r="N37" s="830"/>
      <c r="O37" s="830"/>
      <c r="P37" s="830"/>
    </row>
  </sheetData>
  <mergeCells count="18">
    <mergeCell ref="M36:P36"/>
    <mergeCell ref="M37:P37"/>
    <mergeCell ref="M34:P34"/>
    <mergeCell ref="E6:P6"/>
    <mergeCell ref="A4:P4"/>
    <mergeCell ref="A31:B31"/>
    <mergeCell ref="M35:P35"/>
    <mergeCell ref="A6:A7"/>
    <mergeCell ref="B6:B7"/>
    <mergeCell ref="C6:C7"/>
    <mergeCell ref="D6:D7"/>
    <mergeCell ref="A32:L35"/>
    <mergeCell ref="K5:P5"/>
    <mergeCell ref="L1:M1"/>
    <mergeCell ref="H1:I1"/>
    <mergeCell ref="A3:M3"/>
    <mergeCell ref="C2:J2"/>
    <mergeCell ref="A5:D5"/>
  </mergeCell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view="pageBreakPreview" topLeftCell="A10" zoomScale="95" zoomScaleSheetLayoutView="95" workbookViewId="0">
      <selection activeCell="F33" sqref="F33"/>
    </sheetView>
  </sheetViews>
  <sheetFormatPr defaultColWidth="9.140625" defaultRowHeight="12.75" x14ac:dyDescent="0.2"/>
  <cols>
    <col min="1" max="1" width="4.42578125" style="114" customWidth="1"/>
    <col min="2" max="2" width="10.42578125" style="114" customWidth="1"/>
    <col min="3" max="3" width="8.42578125" style="123" customWidth="1"/>
    <col min="4" max="4" width="7.5703125" style="123" customWidth="1"/>
    <col min="5" max="5" width="12.140625" style="123" customWidth="1"/>
    <col min="6" max="6" width="14.85546875" style="123" customWidth="1"/>
    <col min="7" max="7" width="14" style="123" customWidth="1"/>
    <col min="8" max="8" width="13.5703125" style="123" customWidth="1"/>
    <col min="9" max="9" width="15.5703125" style="123" customWidth="1"/>
    <col min="10" max="10" width="8.5703125" style="123" customWidth="1"/>
    <col min="11" max="11" width="11.7109375" style="123" customWidth="1"/>
    <col min="12" max="12" width="8.5703125" style="123" customWidth="1"/>
    <col min="13" max="13" width="11" style="123" customWidth="1"/>
    <col min="14" max="16384" width="9.140625" style="114"/>
  </cols>
  <sheetData>
    <row r="1" spans="1:16" ht="17.25" customHeight="1" x14ac:dyDescent="0.2">
      <c r="C1" s="1064" t="s">
        <v>0</v>
      </c>
      <c r="D1" s="1064"/>
      <c r="E1" s="1064"/>
      <c r="F1" s="1064"/>
      <c r="G1" s="1064"/>
      <c r="H1" s="1064"/>
      <c r="I1" s="1064"/>
      <c r="J1" s="183"/>
      <c r="K1" s="183"/>
      <c r="L1" s="1064" t="s">
        <v>522</v>
      </c>
      <c r="M1" s="1064"/>
      <c r="N1" s="150"/>
      <c r="O1" s="150"/>
      <c r="P1" s="150"/>
    </row>
    <row r="2" spans="1:16" ht="19.5" customHeight="1" x14ac:dyDescent="0.2">
      <c r="B2" s="1065" t="s">
        <v>631</v>
      </c>
      <c r="C2" s="1065"/>
      <c r="D2" s="1065"/>
      <c r="E2" s="1065"/>
      <c r="F2" s="1065"/>
      <c r="G2" s="1065"/>
      <c r="H2" s="1065"/>
      <c r="I2" s="1065"/>
      <c r="J2" s="1065"/>
      <c r="K2" s="1065"/>
      <c r="L2" s="1065"/>
      <c r="M2" s="184"/>
      <c r="N2" s="151"/>
      <c r="O2" s="151"/>
      <c r="P2" s="151"/>
    </row>
    <row r="3" spans="1:16" ht="17.25" customHeight="1" x14ac:dyDescent="0.2">
      <c r="A3" s="1243" t="s">
        <v>521</v>
      </c>
      <c r="B3" s="1243"/>
      <c r="C3" s="1243"/>
      <c r="D3" s="1243"/>
      <c r="E3" s="1243"/>
      <c r="F3" s="1243"/>
      <c r="G3" s="1243"/>
      <c r="H3" s="1243"/>
      <c r="I3" s="1243"/>
      <c r="J3" s="1243"/>
      <c r="K3" s="1243"/>
      <c r="L3" s="1243"/>
      <c r="M3" s="1243"/>
    </row>
    <row r="4" spans="1:16" ht="17.25" customHeight="1" x14ac:dyDescent="0.2">
      <c r="A4" s="839" t="s">
        <v>833</v>
      </c>
      <c r="B4" s="839"/>
      <c r="C4" s="839"/>
      <c r="D4" s="839"/>
      <c r="E4" s="839"/>
      <c r="F4" s="839"/>
      <c r="G4" s="839"/>
      <c r="H4" s="982" t="s">
        <v>899</v>
      </c>
      <c r="I4" s="982"/>
      <c r="J4" s="982"/>
      <c r="K4" s="982"/>
      <c r="L4" s="982"/>
      <c r="M4" s="982"/>
      <c r="N4" s="143"/>
    </row>
    <row r="5" spans="1:16" ht="9" customHeight="1" x14ac:dyDescent="0.2">
      <c r="A5" s="1244" t="s">
        <v>68</v>
      </c>
      <c r="B5" s="1244" t="s">
        <v>290</v>
      </c>
      <c r="C5" s="1237" t="s">
        <v>409</v>
      </c>
      <c r="D5" s="1247"/>
      <c r="E5" s="1247"/>
      <c r="F5" s="1247"/>
      <c r="G5" s="1248"/>
      <c r="H5" s="1237" t="s">
        <v>406</v>
      </c>
      <c r="I5" s="1238"/>
      <c r="J5" s="1238"/>
      <c r="K5" s="1238"/>
      <c r="L5" s="1239"/>
      <c r="M5" s="1244" t="s">
        <v>291</v>
      </c>
    </row>
    <row r="6" spans="1:16" ht="14.25" customHeight="1" x14ac:dyDescent="0.2">
      <c r="A6" s="1245"/>
      <c r="B6" s="1245"/>
      <c r="C6" s="1249"/>
      <c r="D6" s="1250"/>
      <c r="E6" s="1250"/>
      <c r="F6" s="1250"/>
      <c r="G6" s="1251"/>
      <c r="H6" s="1240"/>
      <c r="I6" s="1241"/>
      <c r="J6" s="1241"/>
      <c r="K6" s="1241"/>
      <c r="L6" s="1242"/>
      <c r="M6" s="1245"/>
    </row>
    <row r="7" spans="1:16" ht="45.75" customHeight="1" x14ac:dyDescent="0.2">
      <c r="A7" s="1246"/>
      <c r="B7" s="1246"/>
      <c r="C7" s="704" t="s">
        <v>292</v>
      </c>
      <c r="D7" s="704" t="s">
        <v>293</v>
      </c>
      <c r="E7" s="704" t="s">
        <v>395</v>
      </c>
      <c r="F7" s="704" t="s">
        <v>294</v>
      </c>
      <c r="G7" s="704" t="s">
        <v>295</v>
      </c>
      <c r="H7" s="705" t="s">
        <v>405</v>
      </c>
      <c r="I7" s="705" t="s">
        <v>410</v>
      </c>
      <c r="J7" s="705" t="s">
        <v>407</v>
      </c>
      <c r="K7" s="705" t="s">
        <v>408</v>
      </c>
      <c r="L7" s="705" t="s">
        <v>41</v>
      </c>
      <c r="M7" s="1246"/>
    </row>
    <row r="8" spans="1:16" ht="14.1" customHeight="1" x14ac:dyDescent="0.2">
      <c r="A8" s="663">
        <v>1</v>
      </c>
      <c r="B8" s="663">
        <v>2</v>
      </c>
      <c r="C8" s="663">
        <v>3</v>
      </c>
      <c r="D8" s="663">
        <v>4</v>
      </c>
      <c r="E8" s="663">
        <v>5</v>
      </c>
      <c r="F8" s="663">
        <v>6</v>
      </c>
      <c r="G8" s="663">
        <v>7</v>
      </c>
      <c r="H8" s="663">
        <v>8</v>
      </c>
      <c r="I8" s="663">
        <v>9</v>
      </c>
      <c r="J8" s="663">
        <v>10</v>
      </c>
      <c r="K8" s="663">
        <v>11</v>
      </c>
      <c r="L8" s="663">
        <v>12</v>
      </c>
      <c r="M8" s="663">
        <v>13</v>
      </c>
    </row>
    <row r="9" spans="1:16" ht="14.1" customHeight="1" x14ac:dyDescent="0.2">
      <c r="A9" s="163">
        <v>1</v>
      </c>
      <c r="B9" s="160" t="s">
        <v>800</v>
      </c>
      <c r="C9" s="1252" t="s">
        <v>839</v>
      </c>
      <c r="D9" s="1253"/>
      <c r="E9" s="1253"/>
      <c r="F9" s="1253"/>
      <c r="G9" s="1253"/>
      <c r="H9" s="1253"/>
      <c r="I9" s="1253"/>
      <c r="J9" s="1253"/>
      <c r="K9" s="1253"/>
      <c r="L9" s="1253"/>
      <c r="M9" s="1254"/>
    </row>
    <row r="10" spans="1:16" ht="14.1" customHeight="1" x14ac:dyDescent="0.2">
      <c r="A10" s="163">
        <v>2</v>
      </c>
      <c r="B10" s="160" t="s">
        <v>801</v>
      </c>
      <c r="C10" s="1255"/>
      <c r="D10" s="1256"/>
      <c r="E10" s="1256"/>
      <c r="F10" s="1256"/>
      <c r="G10" s="1256"/>
      <c r="H10" s="1256"/>
      <c r="I10" s="1256"/>
      <c r="J10" s="1256"/>
      <c r="K10" s="1256"/>
      <c r="L10" s="1256"/>
      <c r="M10" s="1257"/>
    </row>
    <row r="11" spans="1:16" ht="14.1" customHeight="1" x14ac:dyDescent="0.2">
      <c r="A11" s="163">
        <v>3</v>
      </c>
      <c r="B11" s="160" t="s">
        <v>802</v>
      </c>
      <c r="C11" s="1255"/>
      <c r="D11" s="1256"/>
      <c r="E11" s="1256"/>
      <c r="F11" s="1256"/>
      <c r="G11" s="1256"/>
      <c r="H11" s="1256"/>
      <c r="I11" s="1256"/>
      <c r="J11" s="1256"/>
      <c r="K11" s="1256"/>
      <c r="L11" s="1256"/>
      <c r="M11" s="1257"/>
    </row>
    <row r="12" spans="1:16" ht="14.1" customHeight="1" x14ac:dyDescent="0.2">
      <c r="A12" s="163">
        <v>4</v>
      </c>
      <c r="B12" s="160" t="s">
        <v>803</v>
      </c>
      <c r="C12" s="1255"/>
      <c r="D12" s="1256"/>
      <c r="E12" s="1256"/>
      <c r="F12" s="1256"/>
      <c r="G12" s="1256"/>
      <c r="H12" s="1256"/>
      <c r="I12" s="1256"/>
      <c r="J12" s="1256"/>
      <c r="K12" s="1256"/>
      <c r="L12" s="1256"/>
      <c r="M12" s="1257"/>
    </row>
    <row r="13" spans="1:16" ht="14.1" customHeight="1" x14ac:dyDescent="0.2">
      <c r="A13" s="163">
        <v>5</v>
      </c>
      <c r="B13" s="160" t="s">
        <v>804</v>
      </c>
      <c r="C13" s="1255"/>
      <c r="D13" s="1256"/>
      <c r="E13" s="1256"/>
      <c r="F13" s="1256"/>
      <c r="G13" s="1256"/>
      <c r="H13" s="1256"/>
      <c r="I13" s="1256"/>
      <c r="J13" s="1256"/>
      <c r="K13" s="1256"/>
      <c r="L13" s="1256"/>
      <c r="M13" s="1257"/>
    </row>
    <row r="14" spans="1:16" ht="14.1" customHeight="1" x14ac:dyDescent="0.2">
      <c r="A14" s="163">
        <v>6</v>
      </c>
      <c r="B14" s="160" t="s">
        <v>805</v>
      </c>
      <c r="C14" s="1255"/>
      <c r="D14" s="1256"/>
      <c r="E14" s="1256"/>
      <c r="F14" s="1256"/>
      <c r="G14" s="1256"/>
      <c r="H14" s="1256"/>
      <c r="I14" s="1256"/>
      <c r="J14" s="1256"/>
      <c r="K14" s="1256"/>
      <c r="L14" s="1256"/>
      <c r="M14" s="1257"/>
    </row>
    <row r="15" spans="1:16" ht="14.1" customHeight="1" x14ac:dyDescent="0.2">
      <c r="A15" s="163">
        <v>7</v>
      </c>
      <c r="B15" s="160" t="s">
        <v>806</v>
      </c>
      <c r="C15" s="1255"/>
      <c r="D15" s="1256"/>
      <c r="E15" s="1256"/>
      <c r="F15" s="1256"/>
      <c r="G15" s="1256"/>
      <c r="H15" s="1256"/>
      <c r="I15" s="1256"/>
      <c r="J15" s="1256"/>
      <c r="K15" s="1256"/>
      <c r="L15" s="1256"/>
      <c r="M15" s="1257"/>
    </row>
    <row r="16" spans="1:16" ht="14.1" customHeight="1" x14ac:dyDescent="0.2">
      <c r="A16" s="163">
        <v>8</v>
      </c>
      <c r="B16" s="160" t="s">
        <v>807</v>
      </c>
      <c r="C16" s="1255"/>
      <c r="D16" s="1256"/>
      <c r="E16" s="1256"/>
      <c r="F16" s="1256"/>
      <c r="G16" s="1256"/>
      <c r="H16" s="1256"/>
      <c r="I16" s="1256"/>
      <c r="J16" s="1256"/>
      <c r="K16" s="1256"/>
      <c r="L16" s="1256"/>
      <c r="M16" s="1257"/>
    </row>
    <row r="17" spans="1:13" ht="14.1" customHeight="1" x14ac:dyDescent="0.2">
      <c r="A17" s="163">
        <v>9</v>
      </c>
      <c r="B17" s="160" t="s">
        <v>808</v>
      </c>
      <c r="C17" s="1255"/>
      <c r="D17" s="1256"/>
      <c r="E17" s="1256"/>
      <c r="F17" s="1256"/>
      <c r="G17" s="1256"/>
      <c r="H17" s="1256"/>
      <c r="I17" s="1256"/>
      <c r="J17" s="1256"/>
      <c r="K17" s="1256"/>
      <c r="L17" s="1256"/>
      <c r="M17" s="1257"/>
    </row>
    <row r="18" spans="1:13" ht="14.1" customHeight="1" x14ac:dyDescent="0.2">
      <c r="A18" s="163">
        <v>10</v>
      </c>
      <c r="B18" s="160" t="s">
        <v>809</v>
      </c>
      <c r="C18" s="1255"/>
      <c r="D18" s="1256"/>
      <c r="E18" s="1256"/>
      <c r="F18" s="1256"/>
      <c r="G18" s="1256"/>
      <c r="H18" s="1256"/>
      <c r="I18" s="1256"/>
      <c r="J18" s="1256"/>
      <c r="K18" s="1256"/>
      <c r="L18" s="1256"/>
      <c r="M18" s="1257"/>
    </row>
    <row r="19" spans="1:13" ht="14.1" customHeight="1" x14ac:dyDescent="0.2">
      <c r="A19" s="163">
        <v>11</v>
      </c>
      <c r="B19" s="160" t="s">
        <v>810</v>
      </c>
      <c r="C19" s="1255"/>
      <c r="D19" s="1256"/>
      <c r="E19" s="1256"/>
      <c r="F19" s="1256"/>
      <c r="G19" s="1256"/>
      <c r="H19" s="1256"/>
      <c r="I19" s="1256"/>
      <c r="J19" s="1256"/>
      <c r="K19" s="1256"/>
      <c r="L19" s="1256"/>
      <c r="M19" s="1257"/>
    </row>
    <row r="20" spans="1:13" ht="14.1" customHeight="1" x14ac:dyDescent="0.2">
      <c r="A20" s="163">
        <v>12</v>
      </c>
      <c r="B20" s="160" t="s">
        <v>811</v>
      </c>
      <c r="C20" s="1255"/>
      <c r="D20" s="1256"/>
      <c r="E20" s="1256"/>
      <c r="F20" s="1256"/>
      <c r="G20" s="1256"/>
      <c r="H20" s="1256"/>
      <c r="I20" s="1256"/>
      <c r="J20" s="1256"/>
      <c r="K20" s="1256"/>
      <c r="L20" s="1256"/>
      <c r="M20" s="1257"/>
    </row>
    <row r="21" spans="1:13" ht="14.1" customHeight="1" x14ac:dyDescent="0.2">
      <c r="A21" s="163">
        <v>13</v>
      </c>
      <c r="B21" s="160" t="s">
        <v>812</v>
      </c>
      <c r="C21" s="1255"/>
      <c r="D21" s="1256"/>
      <c r="E21" s="1256"/>
      <c r="F21" s="1256"/>
      <c r="G21" s="1256"/>
      <c r="H21" s="1256"/>
      <c r="I21" s="1256"/>
      <c r="J21" s="1256"/>
      <c r="K21" s="1256"/>
      <c r="L21" s="1256"/>
      <c r="M21" s="1257"/>
    </row>
    <row r="22" spans="1:13" ht="14.1" customHeight="1" x14ac:dyDescent="0.2">
      <c r="A22" s="163">
        <v>14</v>
      </c>
      <c r="B22" s="160" t="s">
        <v>813</v>
      </c>
      <c r="C22" s="1255"/>
      <c r="D22" s="1256"/>
      <c r="E22" s="1256"/>
      <c r="F22" s="1256"/>
      <c r="G22" s="1256"/>
      <c r="H22" s="1256"/>
      <c r="I22" s="1256"/>
      <c r="J22" s="1256"/>
      <c r="K22" s="1256"/>
      <c r="L22" s="1256"/>
      <c r="M22" s="1257"/>
    </row>
    <row r="23" spans="1:13" ht="14.1" customHeight="1" x14ac:dyDescent="0.2">
      <c r="A23" s="163">
        <v>15</v>
      </c>
      <c r="B23" s="160" t="s">
        <v>814</v>
      </c>
      <c r="C23" s="1255"/>
      <c r="D23" s="1256"/>
      <c r="E23" s="1256"/>
      <c r="F23" s="1256"/>
      <c r="G23" s="1256"/>
      <c r="H23" s="1256"/>
      <c r="I23" s="1256"/>
      <c r="J23" s="1256"/>
      <c r="K23" s="1256"/>
      <c r="L23" s="1256"/>
      <c r="M23" s="1257"/>
    </row>
    <row r="24" spans="1:13" ht="14.1" customHeight="1" x14ac:dyDescent="0.2">
      <c r="A24" s="163">
        <v>16</v>
      </c>
      <c r="B24" s="160" t="s">
        <v>815</v>
      </c>
      <c r="C24" s="1255"/>
      <c r="D24" s="1256"/>
      <c r="E24" s="1256"/>
      <c r="F24" s="1256"/>
      <c r="G24" s="1256"/>
      <c r="H24" s="1256"/>
      <c r="I24" s="1256"/>
      <c r="J24" s="1256"/>
      <c r="K24" s="1256"/>
      <c r="L24" s="1256"/>
      <c r="M24" s="1257"/>
    </row>
    <row r="25" spans="1:13" ht="14.1" customHeight="1" x14ac:dyDescent="0.2">
      <c r="A25" s="163">
        <v>17</v>
      </c>
      <c r="B25" s="160" t="s">
        <v>816</v>
      </c>
      <c r="C25" s="1255"/>
      <c r="D25" s="1256"/>
      <c r="E25" s="1256"/>
      <c r="F25" s="1256"/>
      <c r="G25" s="1256"/>
      <c r="H25" s="1256"/>
      <c r="I25" s="1256"/>
      <c r="J25" s="1256"/>
      <c r="K25" s="1256"/>
      <c r="L25" s="1256"/>
      <c r="M25" s="1257"/>
    </row>
    <row r="26" spans="1:13" ht="14.1" customHeight="1" x14ac:dyDescent="0.2">
      <c r="A26" s="163">
        <v>18</v>
      </c>
      <c r="B26" s="160" t="s">
        <v>817</v>
      </c>
      <c r="C26" s="1255"/>
      <c r="D26" s="1256"/>
      <c r="E26" s="1256"/>
      <c r="F26" s="1256"/>
      <c r="G26" s="1256"/>
      <c r="H26" s="1256"/>
      <c r="I26" s="1256"/>
      <c r="J26" s="1256"/>
      <c r="K26" s="1256"/>
      <c r="L26" s="1256"/>
      <c r="M26" s="1257"/>
    </row>
    <row r="27" spans="1:13" ht="14.1" customHeight="1" x14ac:dyDescent="0.2">
      <c r="A27" s="163">
        <v>19</v>
      </c>
      <c r="B27" s="160" t="s">
        <v>799</v>
      </c>
      <c r="C27" s="1255"/>
      <c r="D27" s="1256"/>
      <c r="E27" s="1256"/>
      <c r="F27" s="1256"/>
      <c r="G27" s="1256"/>
      <c r="H27" s="1256"/>
      <c r="I27" s="1256"/>
      <c r="J27" s="1256"/>
      <c r="K27" s="1256"/>
      <c r="L27" s="1256"/>
      <c r="M27" s="1257"/>
    </row>
    <row r="28" spans="1:13" ht="14.1" customHeight="1" x14ac:dyDescent="0.2">
      <c r="A28" s="163">
        <v>20</v>
      </c>
      <c r="B28" s="160" t="s">
        <v>818</v>
      </c>
      <c r="C28" s="1255"/>
      <c r="D28" s="1256"/>
      <c r="E28" s="1256"/>
      <c r="F28" s="1256"/>
      <c r="G28" s="1256"/>
      <c r="H28" s="1256"/>
      <c r="I28" s="1256"/>
      <c r="J28" s="1256"/>
      <c r="K28" s="1256"/>
      <c r="L28" s="1256"/>
      <c r="M28" s="1257"/>
    </row>
    <row r="29" spans="1:13" ht="14.1" customHeight="1" x14ac:dyDescent="0.2">
      <c r="A29" s="164">
        <v>21</v>
      </c>
      <c r="B29" s="160" t="s">
        <v>819</v>
      </c>
      <c r="C29" s="1255"/>
      <c r="D29" s="1256"/>
      <c r="E29" s="1256"/>
      <c r="F29" s="1256"/>
      <c r="G29" s="1256"/>
      <c r="H29" s="1256"/>
      <c r="I29" s="1256"/>
      <c r="J29" s="1256"/>
      <c r="K29" s="1256"/>
      <c r="L29" s="1256"/>
      <c r="M29" s="1257"/>
    </row>
    <row r="30" spans="1:13" ht="14.1" customHeight="1" x14ac:dyDescent="0.2">
      <c r="A30" s="164">
        <v>22</v>
      </c>
      <c r="B30" s="160" t="s">
        <v>820</v>
      </c>
      <c r="C30" s="1258"/>
      <c r="D30" s="1259"/>
      <c r="E30" s="1259"/>
      <c r="F30" s="1259"/>
      <c r="G30" s="1259"/>
      <c r="H30" s="1259"/>
      <c r="I30" s="1259"/>
      <c r="J30" s="1259"/>
      <c r="K30" s="1259"/>
      <c r="L30" s="1259"/>
      <c r="M30" s="1260"/>
    </row>
    <row r="31" spans="1:13" ht="14.1" customHeight="1" x14ac:dyDescent="0.2">
      <c r="A31" s="1117" t="s">
        <v>821</v>
      </c>
      <c r="B31" s="1117"/>
      <c r="C31" s="298"/>
      <c r="D31" s="298"/>
      <c r="E31" s="298"/>
      <c r="F31" s="298"/>
      <c r="G31" s="298"/>
      <c r="H31" s="298"/>
      <c r="I31" s="298"/>
      <c r="J31" s="298"/>
      <c r="K31" s="298"/>
      <c r="L31" s="298"/>
      <c r="M31" s="298"/>
    </row>
    <row r="32" spans="1:13" ht="16.5" customHeight="1" x14ac:dyDescent="0.2">
      <c r="B32" s="185"/>
      <c r="C32" s="1236"/>
      <c r="D32" s="1236"/>
      <c r="E32" s="1236"/>
      <c r="F32" s="1236"/>
    </row>
    <row r="33" spans="1:13" x14ac:dyDescent="0.2">
      <c r="A33" s="153"/>
      <c r="B33" s="153"/>
      <c r="C33" s="178"/>
      <c r="D33" s="178"/>
      <c r="G33" s="154"/>
      <c r="H33" s="154"/>
      <c r="I33" s="154"/>
      <c r="J33" s="154"/>
      <c r="K33" s="154"/>
      <c r="L33" s="154"/>
    </row>
    <row r="34" spans="1:13" ht="15" customHeight="1" x14ac:dyDescent="0.2">
      <c r="A34" s="153"/>
      <c r="B34" s="153"/>
      <c r="C34" s="178"/>
      <c r="D34" s="178"/>
      <c r="G34" s="154"/>
      <c r="H34" s="789" t="s">
        <v>10</v>
      </c>
      <c r="I34" s="789"/>
      <c r="J34" s="789"/>
      <c r="K34" s="789"/>
      <c r="L34" s="154"/>
      <c r="M34" s="154"/>
    </row>
    <row r="35" spans="1:13" ht="15" customHeight="1" x14ac:dyDescent="0.2">
      <c r="A35" s="153"/>
      <c r="B35" s="153"/>
      <c r="C35" s="178"/>
      <c r="D35" s="178"/>
      <c r="G35" s="154"/>
      <c r="H35" s="789" t="s">
        <v>797</v>
      </c>
      <c r="I35" s="789"/>
      <c r="J35" s="789"/>
      <c r="K35" s="789"/>
      <c r="L35" s="154"/>
      <c r="M35" s="154"/>
    </row>
    <row r="36" spans="1:13" x14ac:dyDescent="0.2">
      <c r="A36" s="153" t="s">
        <v>9</v>
      </c>
      <c r="C36" s="178"/>
      <c r="D36" s="178"/>
      <c r="G36" s="178"/>
      <c r="H36" s="789" t="s">
        <v>798</v>
      </c>
      <c r="I36" s="789"/>
      <c r="J36" s="789"/>
      <c r="K36" s="789"/>
      <c r="L36" s="178"/>
    </row>
    <row r="37" spans="1:13" x14ac:dyDescent="0.2">
      <c r="H37" s="830" t="s">
        <v>77</v>
      </c>
      <c r="I37" s="830"/>
      <c r="J37" s="830"/>
      <c r="K37" s="830"/>
    </row>
  </sheetData>
  <mergeCells count="18">
    <mergeCell ref="L1:M1"/>
    <mergeCell ref="C1:I1"/>
    <mergeCell ref="C32:F32"/>
    <mergeCell ref="H5:L6"/>
    <mergeCell ref="H4:M4"/>
    <mergeCell ref="A3:M3"/>
    <mergeCell ref="A4:G4"/>
    <mergeCell ref="M5:M7"/>
    <mergeCell ref="A5:A7"/>
    <mergeCell ref="B5:B7"/>
    <mergeCell ref="C5:G6"/>
    <mergeCell ref="A31:B31"/>
    <mergeCell ref="C9:M30"/>
    <mergeCell ref="H34:K34"/>
    <mergeCell ref="H35:K35"/>
    <mergeCell ref="H36:K36"/>
    <mergeCell ref="H37:K37"/>
    <mergeCell ref="B2:L2"/>
  </mergeCells>
  <printOptions horizontalCentered="1"/>
  <pageMargins left="0.39370078740157483" right="0.39370078740157483" top="0.19685039370078741" bottom="0.19685039370078741" header="0.31496062992125984" footer="0.31496062992125984"/>
  <pageSetup paperSize="9" orientation="landscape" r:id="rId1"/>
  <colBreaks count="1" manualBreakCount="1">
    <brk id="13"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topLeftCell="A16" zoomScale="96" zoomScaleSheetLayoutView="96" workbookViewId="0">
      <selection activeCell="I24" sqref="I24"/>
    </sheetView>
  </sheetViews>
  <sheetFormatPr defaultRowHeight="12.75" x14ac:dyDescent="0.2"/>
  <cols>
    <col min="1" max="1" width="29" customWidth="1"/>
    <col min="2" max="2" width="25.5703125" customWidth="1"/>
    <col min="3" max="3" width="26.28515625" customWidth="1"/>
    <col min="4" max="4" width="20" customWidth="1"/>
    <col min="5" max="5" width="22.5703125" customWidth="1"/>
    <col min="6" max="6" width="17.42578125" customWidth="1"/>
  </cols>
  <sheetData>
    <row r="1" spans="1:12" ht="18" x14ac:dyDescent="0.35">
      <c r="A1" s="886" t="s">
        <v>0</v>
      </c>
      <c r="B1" s="886"/>
      <c r="C1" s="886"/>
      <c r="D1" s="886"/>
      <c r="E1" s="886"/>
      <c r="F1" s="68" t="s">
        <v>524</v>
      </c>
      <c r="G1" s="66"/>
      <c r="H1" s="66"/>
      <c r="I1" s="66"/>
      <c r="J1" s="66"/>
      <c r="K1" s="66"/>
      <c r="L1" s="66"/>
    </row>
    <row r="2" spans="1:12" ht="17.25" customHeight="1" x14ac:dyDescent="0.35">
      <c r="A2" s="887" t="s">
        <v>631</v>
      </c>
      <c r="B2" s="887"/>
      <c r="C2" s="887"/>
      <c r="D2" s="887"/>
      <c r="E2" s="887"/>
      <c r="F2" s="887"/>
      <c r="G2" s="67"/>
      <c r="H2" s="67"/>
      <c r="I2" s="67"/>
      <c r="J2" s="67"/>
      <c r="K2" s="67"/>
      <c r="L2" s="67"/>
    </row>
    <row r="3" spans="1:12" ht="15.75" customHeight="1" x14ac:dyDescent="0.2">
      <c r="A3" s="1261" t="s">
        <v>523</v>
      </c>
      <c r="B3" s="1261"/>
      <c r="C3" s="1261"/>
      <c r="D3" s="1261"/>
      <c r="E3" s="1261"/>
      <c r="F3" s="1261"/>
      <c r="G3" s="1261"/>
    </row>
    <row r="4" spans="1:12" ht="15.75" customHeight="1" x14ac:dyDescent="0.3">
      <c r="A4" s="43" t="s">
        <v>828</v>
      </c>
      <c r="B4" s="69"/>
      <c r="C4" s="69"/>
      <c r="D4" s="69"/>
      <c r="E4" s="69"/>
      <c r="F4" s="69"/>
      <c r="G4" s="69"/>
    </row>
    <row r="5" spans="1:12" s="449" customFormat="1" ht="27.75" customHeight="1" x14ac:dyDescent="0.2">
      <c r="A5" s="546"/>
      <c r="B5" s="547" t="s">
        <v>319</v>
      </c>
      <c r="C5" s="547" t="s">
        <v>856</v>
      </c>
      <c r="D5" s="547" t="s">
        <v>320</v>
      </c>
      <c r="E5" s="547" t="s">
        <v>321</v>
      </c>
      <c r="F5" s="548"/>
    </row>
    <row r="6" spans="1:12" s="449" customFormat="1" ht="14.1" customHeight="1" x14ac:dyDescent="0.2">
      <c r="A6" s="186" t="s">
        <v>322</v>
      </c>
      <c r="B6" s="186" t="s">
        <v>857</v>
      </c>
      <c r="C6" s="11" t="s">
        <v>858</v>
      </c>
      <c r="D6" s="186" t="s">
        <v>859</v>
      </c>
      <c r="E6" s="186" t="s">
        <v>860</v>
      </c>
      <c r="F6" s="549"/>
    </row>
    <row r="7" spans="1:12" s="449" customFormat="1" ht="14.1" customHeight="1" x14ac:dyDescent="0.2">
      <c r="A7" s="186" t="s">
        <v>323</v>
      </c>
      <c r="B7" s="186" t="s">
        <v>861</v>
      </c>
      <c r="C7" s="186" t="s">
        <v>862</v>
      </c>
      <c r="D7" s="186" t="s">
        <v>861</v>
      </c>
      <c r="E7" s="186" t="s">
        <v>863</v>
      </c>
      <c r="F7" s="549"/>
    </row>
    <row r="8" spans="1:12" s="449" customFormat="1" ht="14.1" customHeight="1" x14ac:dyDescent="0.2">
      <c r="A8" s="186" t="s">
        <v>324</v>
      </c>
      <c r="B8" s="186"/>
      <c r="C8" s="11"/>
      <c r="D8" s="186"/>
      <c r="E8" s="186"/>
      <c r="F8" s="549"/>
    </row>
    <row r="9" spans="1:12" s="449" customFormat="1" ht="14.1" customHeight="1" x14ac:dyDescent="0.2">
      <c r="A9" s="301" t="s">
        <v>849</v>
      </c>
      <c r="B9" s="322" t="s">
        <v>874</v>
      </c>
      <c r="C9" s="322" t="s">
        <v>874</v>
      </c>
      <c r="D9" s="322" t="s">
        <v>874</v>
      </c>
      <c r="E9" s="322" t="s">
        <v>874</v>
      </c>
      <c r="F9" s="549"/>
    </row>
    <row r="10" spans="1:12" s="449" customFormat="1" ht="14.1" customHeight="1" x14ac:dyDescent="0.2">
      <c r="A10" s="187" t="s">
        <v>960</v>
      </c>
      <c r="B10" s="316" t="s">
        <v>864</v>
      </c>
      <c r="C10" s="11" t="s">
        <v>880</v>
      </c>
      <c r="D10" s="186"/>
      <c r="E10" s="186"/>
      <c r="F10" s="549"/>
    </row>
    <row r="11" spans="1:12" s="449" customFormat="1" ht="14.1" customHeight="1" x14ac:dyDescent="0.2">
      <c r="A11" s="187" t="s">
        <v>961</v>
      </c>
      <c r="B11" s="322" t="s">
        <v>874</v>
      </c>
      <c r="C11" s="322" t="s">
        <v>874</v>
      </c>
      <c r="D11" s="322" t="s">
        <v>874</v>
      </c>
      <c r="E11" s="322" t="s">
        <v>874</v>
      </c>
      <c r="F11" s="549"/>
    </row>
    <row r="12" spans="1:12" s="449" customFormat="1" ht="14.1" customHeight="1" x14ac:dyDescent="0.2">
      <c r="A12" s="187" t="s">
        <v>962</v>
      </c>
      <c r="B12" s="550" t="s">
        <v>865</v>
      </c>
      <c r="C12" s="551" t="s">
        <v>866</v>
      </c>
      <c r="D12" s="186"/>
      <c r="E12" s="186"/>
      <c r="F12" s="549"/>
    </row>
    <row r="13" spans="1:12" s="449" customFormat="1" ht="14.1" customHeight="1" x14ac:dyDescent="0.2">
      <c r="A13" s="187" t="s">
        <v>963</v>
      </c>
      <c r="B13" s="186"/>
      <c r="C13" s="11"/>
      <c r="D13" s="186"/>
      <c r="E13" s="186"/>
      <c r="F13" s="549"/>
    </row>
    <row r="14" spans="1:12" s="449" customFormat="1" ht="14.1" customHeight="1" x14ac:dyDescent="0.2">
      <c r="A14" s="187" t="s">
        <v>964</v>
      </c>
      <c r="B14" s="186"/>
      <c r="C14" s="11"/>
      <c r="D14" s="186"/>
      <c r="E14" s="186"/>
      <c r="F14" s="549"/>
    </row>
    <row r="15" spans="1:12" s="449" customFormat="1" ht="14.1" customHeight="1" x14ac:dyDescent="0.2">
      <c r="A15" s="187" t="s">
        <v>965</v>
      </c>
      <c r="B15" s="186"/>
      <c r="C15" s="11"/>
      <c r="D15" s="186"/>
      <c r="E15" s="186"/>
      <c r="F15" s="549"/>
    </row>
    <row r="16" spans="1:12" s="449" customFormat="1" ht="14.1" customHeight="1" x14ac:dyDescent="0.2">
      <c r="A16" s="187" t="s">
        <v>966</v>
      </c>
      <c r="B16" s="186"/>
      <c r="C16" s="11"/>
      <c r="D16" s="186"/>
      <c r="E16" s="186"/>
      <c r="F16" s="549"/>
    </row>
    <row r="17" spans="1:7" s="449" customFormat="1" ht="15.75" customHeight="1" x14ac:dyDescent="0.2">
      <c r="A17" s="1262" t="s">
        <v>325</v>
      </c>
      <c r="B17" s="1262"/>
      <c r="C17" s="1262"/>
      <c r="D17" s="1262"/>
      <c r="E17" s="1262"/>
      <c r="F17" s="1262"/>
      <c r="G17" s="1262"/>
    </row>
    <row r="18" spans="1:7" s="449" customFormat="1" x14ac:dyDescent="0.2">
      <c r="A18" s="548"/>
      <c r="B18" s="548"/>
      <c r="C18" s="548"/>
      <c r="D18" s="548"/>
      <c r="E18" s="889" t="s">
        <v>899</v>
      </c>
      <c r="F18" s="889"/>
      <c r="G18" s="31"/>
    </row>
    <row r="19" spans="1:7" s="449" customFormat="1" ht="31.5" customHeight="1" x14ac:dyDescent="0.2">
      <c r="A19" s="547" t="s">
        <v>412</v>
      </c>
      <c r="B19" s="547" t="s">
        <v>1</v>
      </c>
      <c r="C19" s="546" t="s">
        <v>326</v>
      </c>
      <c r="D19" s="552" t="s">
        <v>327</v>
      </c>
      <c r="E19" s="547" t="s">
        <v>328</v>
      </c>
      <c r="F19" s="547" t="s">
        <v>329</v>
      </c>
      <c r="G19" s="13"/>
    </row>
    <row r="20" spans="1:7" s="449" customFormat="1" ht="13.5" customHeight="1" x14ac:dyDescent="0.2">
      <c r="A20" s="186" t="s">
        <v>330</v>
      </c>
      <c r="B20" s="1263" t="s">
        <v>839</v>
      </c>
      <c r="C20" s="1264"/>
      <c r="D20" s="1264"/>
      <c r="E20" s="1264"/>
      <c r="F20" s="1265"/>
    </row>
    <row r="21" spans="1:7" s="449" customFormat="1" ht="13.5" customHeight="1" x14ac:dyDescent="0.2">
      <c r="A21" s="186" t="s">
        <v>331</v>
      </c>
      <c r="B21" s="1266"/>
      <c r="C21" s="1267"/>
      <c r="D21" s="1267"/>
      <c r="E21" s="1267"/>
      <c r="F21" s="1268"/>
    </row>
    <row r="22" spans="1:7" s="449" customFormat="1" ht="13.5" customHeight="1" x14ac:dyDescent="0.2">
      <c r="A22" s="186" t="s">
        <v>332</v>
      </c>
      <c r="B22" s="1266"/>
      <c r="C22" s="1267"/>
      <c r="D22" s="1267"/>
      <c r="E22" s="1267"/>
      <c r="F22" s="1268"/>
    </row>
    <row r="23" spans="1:7" s="449" customFormat="1" ht="25.5" x14ac:dyDescent="0.2">
      <c r="A23" s="186" t="s">
        <v>333</v>
      </c>
      <c r="B23" s="1266"/>
      <c r="C23" s="1267"/>
      <c r="D23" s="1267"/>
      <c r="E23" s="1267"/>
      <c r="F23" s="1268"/>
    </row>
    <row r="24" spans="1:7" s="449" customFormat="1" ht="27" customHeight="1" x14ac:dyDescent="0.2">
      <c r="A24" s="186" t="s">
        <v>334</v>
      </c>
      <c r="B24" s="1266"/>
      <c r="C24" s="1267"/>
      <c r="D24" s="1267"/>
      <c r="E24" s="1267"/>
      <c r="F24" s="1268"/>
    </row>
    <row r="25" spans="1:7" s="449" customFormat="1" ht="14.1" customHeight="1" x14ac:dyDescent="0.2">
      <c r="A25" s="186" t="s">
        <v>335</v>
      </c>
      <c r="B25" s="1266"/>
      <c r="C25" s="1267"/>
      <c r="D25" s="1267"/>
      <c r="E25" s="1267"/>
      <c r="F25" s="1268"/>
    </row>
    <row r="26" spans="1:7" s="449" customFormat="1" ht="14.1" customHeight="1" x14ac:dyDescent="0.2">
      <c r="A26" s="186" t="s">
        <v>336</v>
      </c>
      <c r="B26" s="1266"/>
      <c r="C26" s="1267"/>
      <c r="D26" s="1267"/>
      <c r="E26" s="1267"/>
      <c r="F26" s="1268"/>
    </row>
    <row r="27" spans="1:7" s="449" customFormat="1" ht="14.1" customHeight="1" x14ac:dyDescent="0.2">
      <c r="A27" s="186" t="s">
        <v>337</v>
      </c>
      <c r="B27" s="1266"/>
      <c r="C27" s="1267"/>
      <c r="D27" s="1267"/>
      <c r="E27" s="1267"/>
      <c r="F27" s="1268"/>
    </row>
    <row r="28" spans="1:7" s="449" customFormat="1" ht="14.1" customHeight="1" x14ac:dyDescent="0.2">
      <c r="A28" s="186" t="s">
        <v>338</v>
      </c>
      <c r="B28" s="1266"/>
      <c r="C28" s="1267"/>
      <c r="D28" s="1267"/>
      <c r="E28" s="1267"/>
      <c r="F28" s="1268"/>
    </row>
    <row r="29" spans="1:7" s="449" customFormat="1" ht="14.1" customHeight="1" x14ac:dyDescent="0.2">
      <c r="A29" s="186" t="s">
        <v>339</v>
      </c>
      <c r="B29" s="1266"/>
      <c r="C29" s="1267"/>
      <c r="D29" s="1267"/>
      <c r="E29" s="1267"/>
      <c r="F29" s="1268"/>
    </row>
    <row r="30" spans="1:7" s="449" customFormat="1" ht="14.1" customHeight="1" x14ac:dyDescent="0.2">
      <c r="A30" s="186" t="s">
        <v>340</v>
      </c>
      <c r="B30" s="1266"/>
      <c r="C30" s="1267"/>
      <c r="D30" s="1267"/>
      <c r="E30" s="1267"/>
      <c r="F30" s="1268"/>
    </row>
    <row r="31" spans="1:7" s="449" customFormat="1" ht="14.1" customHeight="1" x14ac:dyDescent="0.2">
      <c r="A31" s="186" t="s">
        <v>341</v>
      </c>
      <c r="B31" s="1266"/>
      <c r="C31" s="1267"/>
      <c r="D31" s="1267"/>
      <c r="E31" s="1267"/>
      <c r="F31" s="1268"/>
    </row>
    <row r="32" spans="1:7" s="449" customFormat="1" ht="14.1" customHeight="1" x14ac:dyDescent="0.2">
      <c r="A32" s="186" t="s">
        <v>342</v>
      </c>
      <c r="B32" s="1266"/>
      <c r="C32" s="1267"/>
      <c r="D32" s="1267"/>
      <c r="E32" s="1267"/>
      <c r="F32" s="1268"/>
    </row>
    <row r="33" spans="1:7" s="449" customFormat="1" ht="14.1" customHeight="1" x14ac:dyDescent="0.2">
      <c r="A33" s="186" t="s">
        <v>343</v>
      </c>
      <c r="B33" s="1266"/>
      <c r="C33" s="1267"/>
      <c r="D33" s="1267"/>
      <c r="E33" s="1267"/>
      <c r="F33" s="1268"/>
    </row>
    <row r="34" spans="1:7" s="449" customFormat="1" ht="14.1" customHeight="1" x14ac:dyDescent="0.2">
      <c r="A34" s="186" t="s">
        <v>344</v>
      </c>
      <c r="B34" s="1266"/>
      <c r="C34" s="1267"/>
      <c r="D34" s="1267"/>
      <c r="E34" s="1267"/>
      <c r="F34" s="1268"/>
    </row>
    <row r="35" spans="1:7" s="449" customFormat="1" ht="14.1" customHeight="1" x14ac:dyDescent="0.2">
      <c r="A35" s="186" t="s">
        <v>345</v>
      </c>
      <c r="B35" s="1266"/>
      <c r="C35" s="1267"/>
      <c r="D35" s="1267"/>
      <c r="E35" s="1267"/>
      <c r="F35" s="1268"/>
    </row>
    <row r="36" spans="1:7" s="449" customFormat="1" ht="14.1" customHeight="1" x14ac:dyDescent="0.2">
      <c r="A36" s="186" t="s">
        <v>41</v>
      </c>
      <c r="B36" s="1266"/>
      <c r="C36" s="1267"/>
      <c r="D36" s="1267"/>
      <c r="E36" s="1267"/>
      <c r="F36" s="1268"/>
    </row>
    <row r="37" spans="1:7" s="449" customFormat="1" x14ac:dyDescent="0.2">
      <c r="A37" s="70" t="s">
        <v>14</v>
      </c>
      <c r="B37" s="1269"/>
      <c r="C37" s="1270"/>
      <c r="D37" s="1270"/>
      <c r="E37" s="1270"/>
      <c r="F37" s="1271"/>
    </row>
    <row r="40" spans="1:7" ht="15" customHeight="1" x14ac:dyDescent="0.2">
      <c r="A40" s="46"/>
      <c r="B40" s="46"/>
      <c r="C40" s="891" t="s">
        <v>797</v>
      </c>
      <c r="D40" s="891"/>
      <c r="E40" s="891"/>
      <c r="F40" s="891"/>
      <c r="G40" s="47"/>
    </row>
    <row r="41" spans="1:7" ht="15" customHeight="1" x14ac:dyDescent="0.2">
      <c r="A41" s="46"/>
      <c r="B41" s="46"/>
      <c r="C41" s="891" t="s">
        <v>798</v>
      </c>
      <c r="D41" s="891"/>
      <c r="E41" s="891"/>
      <c r="F41" s="891"/>
      <c r="G41" s="47"/>
    </row>
  </sheetData>
  <mergeCells count="8">
    <mergeCell ref="C40:F40"/>
    <mergeCell ref="C41:F41"/>
    <mergeCell ref="A1:E1"/>
    <mergeCell ref="A2:F2"/>
    <mergeCell ref="A3:G3"/>
    <mergeCell ref="A17:G17"/>
    <mergeCell ref="E18:F18"/>
    <mergeCell ref="B20:F37"/>
  </mergeCells>
  <hyperlinks>
    <hyperlink ref="B12" r:id="rId1"/>
    <hyperlink ref="C12" r:id="rId2"/>
  </hyperlinks>
  <printOptions horizontalCentered="1"/>
  <pageMargins left="0.39370078740157483" right="0.39370078740157483" top="0.19685039370078741" bottom="0.19685039370078741" header="0.31496062992125984" footer="0.31496062992125984"/>
  <pageSetup paperSize="9" scale="91" orientation="landscape" r:id="rId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2"/>
  <sheetViews>
    <sheetView view="pageBreakPreview" zoomScale="90" zoomScaleSheetLayoutView="90" workbookViewId="0">
      <selection activeCell="B4" sqref="B4:J22"/>
    </sheetView>
  </sheetViews>
  <sheetFormatPr defaultRowHeight="12.75" x14ac:dyDescent="0.2"/>
  <sheetData>
    <row r="2" spans="2:10" x14ac:dyDescent="0.2">
      <c r="B2" s="8"/>
    </row>
    <row r="4" spans="2:10" ht="12.75" customHeight="1" x14ac:dyDescent="0.2">
      <c r="B4" s="1272" t="s">
        <v>695</v>
      </c>
      <c r="C4" s="1272"/>
      <c r="D4" s="1272"/>
      <c r="E4" s="1272"/>
      <c r="F4" s="1272"/>
      <c r="G4" s="1272"/>
      <c r="H4" s="1272"/>
      <c r="I4" s="1272"/>
      <c r="J4" s="1272"/>
    </row>
    <row r="5" spans="2:10" ht="12.75" customHeight="1" x14ac:dyDescent="0.2">
      <c r="B5" s="1272"/>
      <c r="C5" s="1272"/>
      <c r="D5" s="1272"/>
      <c r="E5" s="1272"/>
      <c r="F5" s="1272"/>
      <c r="G5" s="1272"/>
      <c r="H5" s="1272"/>
      <c r="I5" s="1272"/>
      <c r="J5" s="1272"/>
    </row>
    <row r="6" spans="2:10" ht="12.75" customHeight="1" x14ac:dyDescent="0.2">
      <c r="B6" s="1272"/>
      <c r="C6" s="1272"/>
      <c r="D6" s="1272"/>
      <c r="E6" s="1272"/>
      <c r="F6" s="1272"/>
      <c r="G6" s="1272"/>
      <c r="H6" s="1272"/>
      <c r="I6" s="1272"/>
      <c r="J6" s="1272"/>
    </row>
    <row r="7" spans="2:10" ht="12.75" customHeight="1" x14ac:dyDescent="0.2">
      <c r="B7" s="1272"/>
      <c r="C7" s="1272"/>
      <c r="D7" s="1272"/>
      <c r="E7" s="1272"/>
      <c r="F7" s="1272"/>
      <c r="G7" s="1272"/>
      <c r="H7" s="1272"/>
      <c r="I7" s="1272"/>
      <c r="J7" s="1272"/>
    </row>
    <row r="8" spans="2:10" ht="12.75" customHeight="1" x14ac:dyDescent="0.2">
      <c r="B8" s="1272"/>
      <c r="C8" s="1272"/>
      <c r="D8" s="1272"/>
      <c r="E8" s="1272"/>
      <c r="F8" s="1272"/>
      <c r="G8" s="1272"/>
      <c r="H8" s="1272"/>
      <c r="I8" s="1272"/>
      <c r="J8" s="1272"/>
    </row>
    <row r="9" spans="2:10" ht="12.75" customHeight="1" x14ac:dyDescent="0.2">
      <c r="B9" s="1272"/>
      <c r="C9" s="1272"/>
      <c r="D9" s="1272"/>
      <c r="E9" s="1272"/>
      <c r="F9" s="1272"/>
      <c r="G9" s="1272"/>
      <c r="H9" s="1272"/>
      <c r="I9" s="1272"/>
      <c r="J9" s="1272"/>
    </row>
    <row r="10" spans="2:10" ht="12.75" customHeight="1" x14ac:dyDescent="0.2">
      <c r="B10" s="1272"/>
      <c r="C10" s="1272"/>
      <c r="D10" s="1272"/>
      <c r="E10" s="1272"/>
      <c r="F10" s="1272"/>
      <c r="G10" s="1272"/>
      <c r="H10" s="1272"/>
      <c r="I10" s="1272"/>
      <c r="J10" s="1272"/>
    </row>
    <row r="11" spans="2:10" ht="12.75" customHeight="1" x14ac:dyDescent="0.2">
      <c r="B11" s="1272"/>
      <c r="C11" s="1272"/>
      <c r="D11" s="1272"/>
      <c r="E11" s="1272"/>
      <c r="F11" s="1272"/>
      <c r="G11" s="1272"/>
      <c r="H11" s="1272"/>
      <c r="I11" s="1272"/>
      <c r="J11" s="1272"/>
    </row>
    <row r="12" spans="2:10" ht="12.75" customHeight="1" x14ac:dyDescent="0.2">
      <c r="B12" s="1272"/>
      <c r="C12" s="1272"/>
      <c r="D12" s="1272"/>
      <c r="E12" s="1272"/>
      <c r="F12" s="1272"/>
      <c r="G12" s="1272"/>
      <c r="H12" s="1272"/>
      <c r="I12" s="1272"/>
      <c r="J12" s="1272"/>
    </row>
    <row r="13" spans="2:10" ht="12.75" customHeight="1" x14ac:dyDescent="0.2">
      <c r="B13" s="1272"/>
      <c r="C13" s="1272"/>
      <c r="D13" s="1272"/>
      <c r="E13" s="1272"/>
      <c r="F13" s="1272"/>
      <c r="G13" s="1272"/>
      <c r="H13" s="1272"/>
      <c r="I13" s="1272"/>
      <c r="J13" s="1272"/>
    </row>
    <row r="14" spans="2:10" x14ac:dyDescent="0.2">
      <c r="B14" s="1272"/>
      <c r="C14" s="1272"/>
      <c r="D14" s="1272"/>
      <c r="E14" s="1272"/>
      <c r="F14" s="1272"/>
      <c r="G14" s="1272"/>
      <c r="H14" s="1272"/>
      <c r="I14" s="1272"/>
      <c r="J14" s="1272"/>
    </row>
    <row r="15" spans="2:10" x14ac:dyDescent="0.2">
      <c r="B15" s="1272"/>
      <c r="C15" s="1272"/>
      <c r="D15" s="1272"/>
      <c r="E15" s="1272"/>
      <c r="F15" s="1272"/>
      <c r="G15" s="1272"/>
      <c r="H15" s="1272"/>
      <c r="I15" s="1272"/>
      <c r="J15" s="1272"/>
    </row>
    <row r="16" spans="2:10" x14ac:dyDescent="0.2">
      <c r="B16" s="1272"/>
      <c r="C16" s="1272"/>
      <c r="D16" s="1272"/>
      <c r="E16" s="1272"/>
      <c r="F16" s="1272"/>
      <c r="G16" s="1272"/>
      <c r="H16" s="1272"/>
      <c r="I16" s="1272"/>
      <c r="J16" s="1272"/>
    </row>
    <row r="17" spans="2:10" x14ac:dyDescent="0.2">
      <c r="B17" s="1272"/>
      <c r="C17" s="1272"/>
      <c r="D17" s="1272"/>
      <c r="E17" s="1272"/>
      <c r="F17" s="1272"/>
      <c r="G17" s="1272"/>
      <c r="H17" s="1272"/>
      <c r="I17" s="1272"/>
      <c r="J17" s="1272"/>
    </row>
    <row r="18" spans="2:10" x14ac:dyDescent="0.2">
      <c r="B18" s="1272"/>
      <c r="C18" s="1272"/>
      <c r="D18" s="1272"/>
      <c r="E18" s="1272"/>
      <c r="F18" s="1272"/>
      <c r="G18" s="1272"/>
      <c r="H18" s="1272"/>
      <c r="I18" s="1272"/>
      <c r="J18" s="1272"/>
    </row>
    <row r="19" spans="2:10" x14ac:dyDescent="0.2">
      <c r="B19" s="1272"/>
      <c r="C19" s="1272"/>
      <c r="D19" s="1272"/>
      <c r="E19" s="1272"/>
      <c r="F19" s="1272"/>
      <c r="G19" s="1272"/>
      <c r="H19" s="1272"/>
      <c r="I19" s="1272"/>
      <c r="J19" s="1272"/>
    </row>
    <row r="20" spans="2:10" x14ac:dyDescent="0.2">
      <c r="B20" s="1272"/>
      <c r="C20" s="1272"/>
      <c r="D20" s="1272"/>
      <c r="E20" s="1272"/>
      <c r="F20" s="1272"/>
      <c r="G20" s="1272"/>
      <c r="H20" s="1272"/>
      <c r="I20" s="1272"/>
      <c r="J20" s="1272"/>
    </row>
    <row r="21" spans="2:10" x14ac:dyDescent="0.2">
      <c r="B21" s="1272"/>
      <c r="C21" s="1272"/>
      <c r="D21" s="1272"/>
      <c r="E21" s="1272"/>
      <c r="F21" s="1272"/>
      <c r="G21" s="1272"/>
      <c r="H21" s="1272"/>
      <c r="I21" s="1272"/>
      <c r="J21" s="1272"/>
    </row>
    <row r="22" spans="2:10" x14ac:dyDescent="0.2">
      <c r="B22" s="1272"/>
      <c r="C22" s="1272"/>
      <c r="D22" s="1272"/>
      <c r="E22" s="1272"/>
      <c r="F22" s="1272"/>
      <c r="G22" s="1272"/>
      <c r="H22" s="1272"/>
      <c r="I22" s="1272"/>
      <c r="J22" s="1272"/>
    </row>
  </sheetData>
  <mergeCells count="1">
    <mergeCell ref="B4:J22"/>
  </mergeCell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view="pageBreakPreview" topLeftCell="A19" zoomScaleNormal="90" zoomScaleSheetLayoutView="100" workbookViewId="0">
      <selection activeCell="G44" sqref="G44"/>
    </sheetView>
  </sheetViews>
  <sheetFormatPr defaultColWidth="9.140625" defaultRowHeight="15" x14ac:dyDescent="0.2"/>
  <cols>
    <col min="1" max="1" width="4.5703125" style="370" customWidth="1"/>
    <col min="2" max="2" width="13.42578125" style="370" customWidth="1"/>
    <col min="3" max="3" width="10.28515625" style="370" customWidth="1"/>
    <col min="4" max="4" width="9.5703125" style="370" customWidth="1"/>
    <col min="5" max="5" width="10" style="370" customWidth="1"/>
    <col min="6" max="6" width="14.7109375" style="370" customWidth="1"/>
    <col min="7" max="7" width="11.5703125" style="370" customWidth="1"/>
    <col min="8" max="8" width="16" style="370" customWidth="1"/>
    <col min="9" max="9" width="12.7109375" style="370" customWidth="1"/>
    <col min="10" max="10" width="13.85546875" style="370" customWidth="1"/>
    <col min="11" max="11" width="14.85546875" style="370" customWidth="1"/>
    <col min="12" max="12" width="10.5703125" style="370" customWidth="1"/>
    <col min="13" max="16384" width="9.140625" style="370"/>
  </cols>
  <sheetData>
    <row r="1" spans="1:20" ht="11.25" customHeight="1" x14ac:dyDescent="0.2">
      <c r="C1" s="1281"/>
      <c r="D1" s="1281"/>
      <c r="E1" s="1281"/>
      <c r="F1" s="1281"/>
      <c r="G1" s="1281"/>
      <c r="H1" s="1281"/>
      <c r="I1" s="371"/>
      <c r="J1" s="1282" t="s">
        <v>525</v>
      </c>
      <c r="K1" s="1282"/>
    </row>
    <row r="2" spans="1:20" s="355" customFormat="1" ht="14.25" customHeight="1" x14ac:dyDescent="0.2">
      <c r="A2" s="1283" t="s">
        <v>0</v>
      </c>
      <c r="B2" s="1283"/>
      <c r="C2" s="1283"/>
      <c r="D2" s="1283"/>
      <c r="E2" s="1283"/>
      <c r="F2" s="1283"/>
      <c r="G2" s="1283"/>
      <c r="H2" s="1283"/>
      <c r="I2" s="1283"/>
      <c r="J2" s="1283"/>
      <c r="K2" s="1283"/>
    </row>
    <row r="3" spans="1:20" s="355" customFormat="1" ht="11.25" customHeight="1" x14ac:dyDescent="0.2">
      <c r="A3" s="1280" t="s">
        <v>631</v>
      </c>
      <c r="B3" s="1280"/>
      <c r="C3" s="1280"/>
      <c r="D3" s="1280"/>
      <c r="E3" s="1280"/>
      <c r="F3" s="1280"/>
      <c r="G3" s="1280"/>
      <c r="H3" s="1280"/>
      <c r="I3" s="1280"/>
      <c r="J3" s="1280"/>
      <c r="K3" s="1280"/>
    </row>
    <row r="4" spans="1:20" s="355" customFormat="1" ht="14.25" customHeight="1" x14ac:dyDescent="0.2">
      <c r="A4" s="1274" t="s">
        <v>696</v>
      </c>
      <c r="B4" s="1274"/>
      <c r="C4" s="1274"/>
      <c r="D4" s="1274"/>
      <c r="E4" s="1274"/>
      <c r="F4" s="1274"/>
      <c r="G4" s="1274"/>
      <c r="H4" s="1274"/>
      <c r="I4" s="1274"/>
      <c r="J4" s="1274"/>
      <c r="K4" s="1274"/>
    </row>
    <row r="5" spans="1:20" ht="12.75" customHeight="1" x14ac:dyDescent="0.2">
      <c r="A5" s="1273" t="s">
        <v>829</v>
      </c>
      <c r="B5" s="1273"/>
      <c r="C5" s="1273"/>
      <c r="D5" s="1273"/>
      <c r="E5" s="1273"/>
      <c r="F5" s="375"/>
      <c r="G5" s="375"/>
      <c r="H5" s="375"/>
      <c r="I5" s="375"/>
      <c r="J5" s="375"/>
      <c r="K5" s="1287" t="s">
        <v>867</v>
      </c>
      <c r="L5" s="1287"/>
    </row>
    <row r="6" spans="1:20" ht="10.5" customHeight="1" x14ac:dyDescent="0.2">
      <c r="A6" s="1276" t="s">
        <v>68</v>
      </c>
      <c r="B6" s="1276" t="s">
        <v>69</v>
      </c>
      <c r="C6" s="1276" t="s">
        <v>70</v>
      </c>
      <c r="D6" s="1276" t="s">
        <v>150</v>
      </c>
      <c r="E6" s="1276"/>
      <c r="F6" s="1276"/>
      <c r="G6" s="1276"/>
      <c r="H6" s="1276"/>
      <c r="I6" s="1277" t="s">
        <v>238</v>
      </c>
      <c r="J6" s="1276" t="s">
        <v>71</v>
      </c>
      <c r="K6" s="1276" t="s">
        <v>470</v>
      </c>
      <c r="L6" s="1275" t="s">
        <v>72</v>
      </c>
      <c r="S6" s="372"/>
      <c r="T6" s="372"/>
    </row>
    <row r="7" spans="1:20" ht="12" customHeight="1" x14ac:dyDescent="0.2">
      <c r="A7" s="1276"/>
      <c r="B7" s="1276"/>
      <c r="C7" s="1276"/>
      <c r="D7" s="1276" t="s">
        <v>73</v>
      </c>
      <c r="E7" s="1276" t="s">
        <v>74</v>
      </c>
      <c r="F7" s="1276"/>
      <c r="G7" s="1276"/>
      <c r="H7" s="357" t="s">
        <v>869</v>
      </c>
      <c r="I7" s="1278"/>
      <c r="J7" s="1276"/>
      <c r="K7" s="1276"/>
      <c r="L7" s="1275"/>
    </row>
    <row r="8" spans="1:20" ht="22.5" x14ac:dyDescent="0.2">
      <c r="A8" s="1276"/>
      <c r="B8" s="1276"/>
      <c r="C8" s="1276"/>
      <c r="D8" s="1276"/>
      <c r="E8" s="357" t="s">
        <v>75</v>
      </c>
      <c r="F8" s="357" t="s">
        <v>76</v>
      </c>
      <c r="G8" s="357" t="s">
        <v>14</v>
      </c>
      <c r="H8" s="357"/>
      <c r="I8" s="1279"/>
      <c r="J8" s="1276"/>
      <c r="K8" s="1276"/>
      <c r="L8" s="1275"/>
    </row>
    <row r="9" spans="1:20" s="377" customFormat="1" ht="12.75" customHeight="1" x14ac:dyDescent="0.2">
      <c r="A9" s="358">
        <v>1</v>
      </c>
      <c r="B9" s="358">
        <v>2</v>
      </c>
      <c r="C9" s="358">
        <v>3</v>
      </c>
      <c r="D9" s="358">
        <v>4</v>
      </c>
      <c r="E9" s="358">
        <v>5</v>
      </c>
      <c r="F9" s="358">
        <v>6</v>
      </c>
      <c r="G9" s="358">
        <v>7</v>
      </c>
      <c r="H9" s="358">
        <v>8</v>
      </c>
      <c r="I9" s="358">
        <v>9</v>
      </c>
      <c r="J9" s="358">
        <v>10</v>
      </c>
      <c r="K9" s="358">
        <v>11</v>
      </c>
      <c r="L9" s="358">
        <v>12</v>
      </c>
    </row>
    <row r="10" spans="1:20" ht="12.75" customHeight="1" x14ac:dyDescent="0.2">
      <c r="A10" s="360">
        <v>1</v>
      </c>
      <c r="B10" s="361" t="s">
        <v>697</v>
      </c>
      <c r="C10" s="373">
        <v>30</v>
      </c>
      <c r="D10" s="373">
        <v>0</v>
      </c>
      <c r="E10" s="373">
        <v>5</v>
      </c>
      <c r="F10" s="373">
        <v>5</v>
      </c>
      <c r="G10" s="373">
        <f>SUM(E10:F10)</f>
        <v>10</v>
      </c>
      <c r="H10" s="373">
        <f>D10+G10</f>
        <v>10</v>
      </c>
      <c r="I10" s="373">
        <f>C10-H10</f>
        <v>20</v>
      </c>
      <c r="J10" s="373">
        <v>20</v>
      </c>
      <c r="K10" s="373">
        <v>0</v>
      </c>
      <c r="L10" s="373"/>
    </row>
    <row r="11" spans="1:20" ht="12.75" customHeight="1" x14ac:dyDescent="0.2">
      <c r="A11" s="360">
        <v>2</v>
      </c>
      <c r="B11" s="361" t="s">
        <v>698</v>
      </c>
      <c r="C11" s="373">
        <v>31</v>
      </c>
      <c r="D11" s="373">
        <v>0</v>
      </c>
      <c r="E11" s="373">
        <v>4</v>
      </c>
      <c r="F11" s="373">
        <v>0</v>
      </c>
      <c r="G11" s="373">
        <f t="shared" ref="G11:G21" si="0">SUM(E11:F11)</f>
        <v>4</v>
      </c>
      <c r="H11" s="373">
        <f t="shared" ref="H11:H21" si="1">D11+G11</f>
        <v>4</v>
      </c>
      <c r="I11" s="373">
        <f t="shared" ref="I11:I21" si="2">C11-H11</f>
        <v>27</v>
      </c>
      <c r="J11" s="373">
        <v>27</v>
      </c>
      <c r="K11" s="373">
        <v>0</v>
      </c>
      <c r="L11" s="373"/>
    </row>
    <row r="12" spans="1:20" ht="12.75" customHeight="1" x14ac:dyDescent="0.2">
      <c r="A12" s="360">
        <v>3</v>
      </c>
      <c r="B12" s="361" t="s">
        <v>699</v>
      </c>
      <c r="C12" s="373">
        <v>30</v>
      </c>
      <c r="D12" s="373">
        <v>26</v>
      </c>
      <c r="E12" s="373">
        <v>0</v>
      </c>
      <c r="F12" s="373">
        <v>0</v>
      </c>
      <c r="G12" s="373">
        <f t="shared" si="0"/>
        <v>0</v>
      </c>
      <c r="H12" s="373">
        <f t="shared" si="1"/>
        <v>26</v>
      </c>
      <c r="I12" s="373">
        <f t="shared" si="2"/>
        <v>4</v>
      </c>
      <c r="J12" s="373">
        <v>4</v>
      </c>
      <c r="K12" s="373">
        <v>0</v>
      </c>
      <c r="L12" s="373"/>
    </row>
    <row r="13" spans="1:20" ht="12.75" customHeight="1" x14ac:dyDescent="0.2">
      <c r="A13" s="360">
        <v>4</v>
      </c>
      <c r="B13" s="361" t="s">
        <v>700</v>
      </c>
      <c r="C13" s="373">
        <v>31</v>
      </c>
      <c r="D13" s="373">
        <v>20</v>
      </c>
      <c r="E13" s="373">
        <v>2</v>
      </c>
      <c r="F13" s="373">
        <v>0</v>
      </c>
      <c r="G13" s="373">
        <f t="shared" si="0"/>
        <v>2</v>
      </c>
      <c r="H13" s="373">
        <f t="shared" si="1"/>
        <v>22</v>
      </c>
      <c r="I13" s="373">
        <f t="shared" si="2"/>
        <v>9</v>
      </c>
      <c r="J13" s="373">
        <v>9</v>
      </c>
      <c r="K13" s="373">
        <v>0</v>
      </c>
      <c r="L13" s="373"/>
    </row>
    <row r="14" spans="1:20" ht="12.75" customHeight="1" x14ac:dyDescent="0.2">
      <c r="A14" s="360">
        <v>5</v>
      </c>
      <c r="B14" s="361" t="s">
        <v>701</v>
      </c>
      <c r="C14" s="373">
        <v>31</v>
      </c>
      <c r="D14" s="373">
        <v>0</v>
      </c>
      <c r="E14" s="373">
        <v>4</v>
      </c>
      <c r="F14" s="373">
        <v>5</v>
      </c>
      <c r="G14" s="373">
        <f t="shared" si="0"/>
        <v>9</v>
      </c>
      <c r="H14" s="373">
        <f t="shared" si="1"/>
        <v>9</v>
      </c>
      <c r="I14" s="373">
        <f t="shared" si="2"/>
        <v>22</v>
      </c>
      <c r="J14" s="373">
        <v>22</v>
      </c>
      <c r="K14" s="373">
        <v>0</v>
      </c>
      <c r="L14" s="373"/>
    </row>
    <row r="15" spans="1:20" s="362" customFormat="1" ht="12.75" customHeight="1" x14ac:dyDescent="0.2">
      <c r="A15" s="360">
        <v>6</v>
      </c>
      <c r="B15" s="361" t="s">
        <v>702</v>
      </c>
      <c r="C15" s="360">
        <v>30</v>
      </c>
      <c r="D15" s="360">
        <v>0</v>
      </c>
      <c r="E15" s="360">
        <v>5</v>
      </c>
      <c r="F15" s="360">
        <v>1</v>
      </c>
      <c r="G15" s="373">
        <f t="shared" si="0"/>
        <v>6</v>
      </c>
      <c r="H15" s="373">
        <f t="shared" si="1"/>
        <v>6</v>
      </c>
      <c r="I15" s="373">
        <f t="shared" si="2"/>
        <v>24</v>
      </c>
      <c r="J15" s="373">
        <v>24</v>
      </c>
      <c r="K15" s="373">
        <v>0</v>
      </c>
      <c r="L15" s="360"/>
    </row>
    <row r="16" spans="1:20" s="362" customFormat="1" ht="12.75" customHeight="1" x14ac:dyDescent="0.2">
      <c r="A16" s="360">
        <v>7</v>
      </c>
      <c r="B16" s="361" t="s">
        <v>703</v>
      </c>
      <c r="C16" s="360">
        <v>31</v>
      </c>
      <c r="D16" s="360">
        <v>0</v>
      </c>
      <c r="E16" s="360">
        <v>4</v>
      </c>
      <c r="F16" s="360">
        <v>2</v>
      </c>
      <c r="G16" s="373">
        <f t="shared" si="0"/>
        <v>6</v>
      </c>
      <c r="H16" s="373">
        <f t="shared" si="1"/>
        <v>6</v>
      </c>
      <c r="I16" s="373">
        <f t="shared" si="2"/>
        <v>25</v>
      </c>
      <c r="J16" s="373">
        <v>25</v>
      </c>
      <c r="K16" s="373">
        <v>0</v>
      </c>
      <c r="L16" s="360"/>
    </row>
    <row r="17" spans="1:12" s="362" customFormat="1" ht="12.75" customHeight="1" x14ac:dyDescent="0.2">
      <c r="A17" s="360">
        <v>8</v>
      </c>
      <c r="B17" s="361" t="s">
        <v>704</v>
      </c>
      <c r="C17" s="360">
        <v>30</v>
      </c>
      <c r="D17" s="360">
        <v>5</v>
      </c>
      <c r="E17" s="360">
        <v>4</v>
      </c>
      <c r="F17" s="360">
        <v>2</v>
      </c>
      <c r="G17" s="373">
        <f t="shared" si="0"/>
        <v>6</v>
      </c>
      <c r="H17" s="373">
        <f t="shared" si="1"/>
        <v>11</v>
      </c>
      <c r="I17" s="373">
        <f t="shared" si="2"/>
        <v>19</v>
      </c>
      <c r="J17" s="373">
        <v>19</v>
      </c>
      <c r="K17" s="373">
        <v>0</v>
      </c>
      <c r="L17" s="360"/>
    </row>
    <row r="18" spans="1:12" s="362" customFormat="1" ht="12.75" customHeight="1" x14ac:dyDescent="0.2">
      <c r="A18" s="360">
        <v>9</v>
      </c>
      <c r="B18" s="361" t="s">
        <v>705</v>
      </c>
      <c r="C18" s="360">
        <v>31</v>
      </c>
      <c r="D18" s="360">
        <v>0</v>
      </c>
      <c r="E18" s="360">
        <v>5</v>
      </c>
      <c r="F18" s="360">
        <v>2</v>
      </c>
      <c r="G18" s="373">
        <f t="shared" si="0"/>
        <v>7</v>
      </c>
      <c r="H18" s="373">
        <f t="shared" si="1"/>
        <v>7</v>
      </c>
      <c r="I18" s="373">
        <f t="shared" si="2"/>
        <v>24</v>
      </c>
      <c r="J18" s="373">
        <v>24</v>
      </c>
      <c r="K18" s="373">
        <v>0</v>
      </c>
      <c r="L18" s="360"/>
    </row>
    <row r="19" spans="1:12" s="362" customFormat="1" ht="12.75" customHeight="1" x14ac:dyDescent="0.2">
      <c r="A19" s="360">
        <v>10</v>
      </c>
      <c r="B19" s="361" t="s">
        <v>706</v>
      </c>
      <c r="C19" s="360">
        <v>31</v>
      </c>
      <c r="D19" s="360">
        <v>13</v>
      </c>
      <c r="E19" s="360">
        <v>4</v>
      </c>
      <c r="F19" s="360">
        <v>2</v>
      </c>
      <c r="G19" s="373">
        <f t="shared" si="0"/>
        <v>6</v>
      </c>
      <c r="H19" s="373">
        <f t="shared" si="1"/>
        <v>19</v>
      </c>
      <c r="I19" s="373">
        <f t="shared" si="2"/>
        <v>12</v>
      </c>
      <c r="J19" s="373">
        <v>12</v>
      </c>
      <c r="K19" s="373">
        <v>0</v>
      </c>
      <c r="L19" s="360"/>
    </row>
    <row r="20" spans="1:12" s="362" customFormat="1" ht="12.75" customHeight="1" x14ac:dyDescent="0.2">
      <c r="A20" s="360">
        <v>11</v>
      </c>
      <c r="B20" s="361" t="s">
        <v>707</v>
      </c>
      <c r="C20" s="360">
        <v>28</v>
      </c>
      <c r="D20" s="360">
        <v>0</v>
      </c>
      <c r="E20" s="360">
        <v>4</v>
      </c>
      <c r="F20" s="360">
        <v>2</v>
      </c>
      <c r="G20" s="373">
        <f t="shared" si="0"/>
        <v>6</v>
      </c>
      <c r="H20" s="373">
        <f t="shared" si="1"/>
        <v>6</v>
      </c>
      <c r="I20" s="373">
        <f t="shared" si="2"/>
        <v>22</v>
      </c>
      <c r="J20" s="373">
        <v>22</v>
      </c>
      <c r="K20" s="373">
        <v>0</v>
      </c>
      <c r="L20" s="360"/>
    </row>
    <row r="21" spans="1:12" s="362" customFormat="1" ht="12.75" customHeight="1" x14ac:dyDescent="0.2">
      <c r="A21" s="360">
        <v>12</v>
      </c>
      <c r="B21" s="361" t="s">
        <v>708</v>
      </c>
      <c r="C21" s="360">
        <v>31</v>
      </c>
      <c r="D21" s="360">
        <v>12</v>
      </c>
      <c r="E21" s="360">
        <v>5</v>
      </c>
      <c r="F21" s="360">
        <v>2</v>
      </c>
      <c r="G21" s="373">
        <f t="shared" si="0"/>
        <v>7</v>
      </c>
      <c r="H21" s="373">
        <f t="shared" si="1"/>
        <v>19</v>
      </c>
      <c r="I21" s="373">
        <f t="shared" si="2"/>
        <v>12</v>
      </c>
      <c r="J21" s="373">
        <v>12</v>
      </c>
      <c r="K21" s="373">
        <v>0</v>
      </c>
      <c r="L21" s="360"/>
    </row>
    <row r="22" spans="1:12" s="363" customFormat="1" ht="12.75" customHeight="1" x14ac:dyDescent="0.2">
      <c r="A22" s="1285" t="s">
        <v>14</v>
      </c>
      <c r="B22" s="1286"/>
      <c r="C22" s="357">
        <v>365</v>
      </c>
      <c r="D22" s="357">
        <f>SUM(D10:D21)</f>
        <v>76</v>
      </c>
      <c r="E22" s="357">
        <f t="shared" ref="E22:L22" si="3">SUM(E10:E21)</f>
        <v>46</v>
      </c>
      <c r="F22" s="357">
        <f t="shared" si="3"/>
        <v>23</v>
      </c>
      <c r="G22" s="357">
        <f t="shared" si="3"/>
        <v>69</v>
      </c>
      <c r="H22" s="357">
        <f t="shared" si="3"/>
        <v>145</v>
      </c>
      <c r="I22" s="357">
        <f t="shared" si="3"/>
        <v>220</v>
      </c>
      <c r="J22" s="357">
        <f t="shared" si="3"/>
        <v>220</v>
      </c>
      <c r="K22" s="357">
        <f t="shared" si="3"/>
        <v>0</v>
      </c>
      <c r="L22" s="357">
        <f t="shared" si="3"/>
        <v>0</v>
      </c>
    </row>
    <row r="23" spans="1:12" s="362" customFormat="1" ht="9" customHeight="1" x14ac:dyDescent="0.2">
      <c r="A23" s="364"/>
      <c r="B23" s="365"/>
      <c r="C23" s="366"/>
      <c r="D23" s="364"/>
      <c r="E23" s="364"/>
      <c r="F23" s="364"/>
      <c r="G23" s="364"/>
      <c r="H23" s="364"/>
      <c r="I23" s="364"/>
      <c r="J23" s="364"/>
      <c r="K23" s="364"/>
      <c r="L23" s="364"/>
    </row>
    <row r="24" spans="1:12" s="362" customFormat="1" ht="17.100000000000001" customHeight="1" x14ac:dyDescent="0.2">
      <c r="A24" s="1274" t="s">
        <v>868</v>
      </c>
      <c r="B24" s="1274"/>
      <c r="C24" s="1274"/>
      <c r="D24" s="1274"/>
      <c r="E24" s="1274"/>
      <c r="F24" s="1274"/>
      <c r="G24" s="1274"/>
      <c r="H24" s="1274"/>
      <c r="I24" s="1274"/>
      <c r="J24" s="1274"/>
      <c r="K24" s="1274"/>
      <c r="L24" s="364"/>
    </row>
    <row r="25" spans="1:12" s="362" customFormat="1" ht="11.25" customHeight="1" x14ac:dyDescent="0.2">
      <c r="A25" s="1276" t="s">
        <v>68</v>
      </c>
      <c r="B25" s="1276" t="s">
        <v>69</v>
      </c>
      <c r="C25" s="1276" t="s">
        <v>70</v>
      </c>
      <c r="D25" s="1276" t="s">
        <v>150</v>
      </c>
      <c r="E25" s="1276"/>
      <c r="F25" s="1276"/>
      <c r="G25" s="1276"/>
      <c r="H25" s="1276"/>
      <c r="I25" s="1276" t="s">
        <v>238</v>
      </c>
      <c r="J25" s="1276" t="s">
        <v>71</v>
      </c>
      <c r="K25" s="1276" t="s">
        <v>470</v>
      </c>
      <c r="L25" s="1275" t="s">
        <v>72</v>
      </c>
    </row>
    <row r="26" spans="1:12" ht="13.5" customHeight="1" x14ac:dyDescent="0.2">
      <c r="A26" s="1276"/>
      <c r="B26" s="1276"/>
      <c r="C26" s="1276"/>
      <c r="D26" s="1276" t="s">
        <v>73</v>
      </c>
      <c r="E26" s="1276" t="s">
        <v>74</v>
      </c>
      <c r="F26" s="1276"/>
      <c r="G26" s="1276"/>
      <c r="H26" s="357" t="s">
        <v>869</v>
      </c>
      <c r="I26" s="1276"/>
      <c r="J26" s="1276"/>
      <c r="K26" s="1276"/>
      <c r="L26" s="1275"/>
    </row>
    <row r="27" spans="1:12" ht="22.5" x14ac:dyDescent="0.2">
      <c r="A27" s="1276"/>
      <c r="B27" s="1276"/>
      <c r="C27" s="1276"/>
      <c r="D27" s="1276"/>
      <c r="E27" s="357" t="s">
        <v>75</v>
      </c>
      <c r="F27" s="357" t="s">
        <v>76</v>
      </c>
      <c r="G27" s="357" t="s">
        <v>14</v>
      </c>
      <c r="H27" s="357"/>
      <c r="I27" s="1276"/>
      <c r="J27" s="1276"/>
      <c r="K27" s="1276"/>
      <c r="L27" s="1275"/>
    </row>
    <row r="28" spans="1:12" ht="12" customHeight="1" x14ac:dyDescent="0.2">
      <c r="A28" s="358">
        <v>1</v>
      </c>
      <c r="B28" s="358">
        <v>2</v>
      </c>
      <c r="C28" s="358">
        <v>3</v>
      </c>
      <c r="D28" s="358">
        <v>4</v>
      </c>
      <c r="E28" s="358">
        <v>5</v>
      </c>
      <c r="F28" s="358">
        <v>6</v>
      </c>
      <c r="G28" s="358">
        <v>7</v>
      </c>
      <c r="H28" s="358">
        <v>8</v>
      </c>
      <c r="I28" s="358">
        <v>9</v>
      </c>
      <c r="J28" s="358">
        <v>10</v>
      </c>
      <c r="K28" s="358">
        <v>11</v>
      </c>
      <c r="L28" s="358">
        <v>12</v>
      </c>
    </row>
    <row r="29" spans="1:12" ht="12" customHeight="1" x14ac:dyDescent="0.2">
      <c r="A29" s="360">
        <v>1</v>
      </c>
      <c r="B29" s="361" t="s">
        <v>697</v>
      </c>
      <c r="C29" s="373">
        <v>30</v>
      </c>
      <c r="D29" s="373">
        <v>0</v>
      </c>
      <c r="E29" s="373">
        <v>5</v>
      </c>
      <c r="F29" s="373">
        <v>5</v>
      </c>
      <c r="G29" s="373">
        <f>SUM(E29:F29)</f>
        <v>10</v>
      </c>
      <c r="H29" s="373">
        <f>D29+G29</f>
        <v>10</v>
      </c>
      <c r="I29" s="373">
        <f>C29-H29</f>
        <v>20</v>
      </c>
      <c r="J29" s="373">
        <v>20</v>
      </c>
      <c r="K29" s="373">
        <v>0</v>
      </c>
      <c r="L29" s="373"/>
    </row>
    <row r="30" spans="1:12" ht="12" customHeight="1" x14ac:dyDescent="0.2">
      <c r="A30" s="360">
        <v>2</v>
      </c>
      <c r="B30" s="361" t="s">
        <v>698</v>
      </c>
      <c r="C30" s="373">
        <v>31</v>
      </c>
      <c r="D30" s="373">
        <v>0</v>
      </c>
      <c r="E30" s="373">
        <v>4</v>
      </c>
      <c r="F30" s="373">
        <v>0</v>
      </c>
      <c r="G30" s="373">
        <f t="shared" ref="G30:G40" si="4">SUM(E30:F30)</f>
        <v>4</v>
      </c>
      <c r="H30" s="373">
        <f t="shared" ref="H30:H40" si="5">D30+G30</f>
        <v>4</v>
      </c>
      <c r="I30" s="373">
        <f t="shared" ref="I30:I40" si="6">C30-H30</f>
        <v>27</v>
      </c>
      <c r="J30" s="373">
        <v>27</v>
      </c>
      <c r="K30" s="373">
        <v>0</v>
      </c>
      <c r="L30" s="373"/>
    </row>
    <row r="31" spans="1:12" ht="12" customHeight="1" x14ac:dyDescent="0.2">
      <c r="A31" s="360">
        <v>3</v>
      </c>
      <c r="B31" s="361" t="s">
        <v>699</v>
      </c>
      <c r="C31" s="373">
        <v>30</v>
      </c>
      <c r="D31" s="373">
        <v>26</v>
      </c>
      <c r="E31" s="373">
        <v>0</v>
      </c>
      <c r="F31" s="373">
        <v>0</v>
      </c>
      <c r="G31" s="373">
        <f t="shared" si="4"/>
        <v>0</v>
      </c>
      <c r="H31" s="373">
        <f t="shared" si="5"/>
        <v>26</v>
      </c>
      <c r="I31" s="373">
        <f t="shared" si="6"/>
        <v>4</v>
      </c>
      <c r="J31" s="373">
        <v>4</v>
      </c>
      <c r="K31" s="373">
        <v>0</v>
      </c>
      <c r="L31" s="373"/>
    </row>
    <row r="32" spans="1:12" ht="12" customHeight="1" x14ac:dyDescent="0.2">
      <c r="A32" s="360">
        <v>4</v>
      </c>
      <c r="B32" s="361" t="s">
        <v>700</v>
      </c>
      <c r="C32" s="373">
        <v>31</v>
      </c>
      <c r="D32" s="373">
        <v>20</v>
      </c>
      <c r="E32" s="373">
        <v>2</v>
      </c>
      <c r="F32" s="373">
        <v>0</v>
      </c>
      <c r="G32" s="373">
        <f t="shared" si="4"/>
        <v>2</v>
      </c>
      <c r="H32" s="373">
        <f t="shared" si="5"/>
        <v>22</v>
      </c>
      <c r="I32" s="373">
        <f t="shared" si="6"/>
        <v>9</v>
      </c>
      <c r="J32" s="373">
        <v>9</v>
      </c>
      <c r="K32" s="373">
        <v>0</v>
      </c>
      <c r="L32" s="373"/>
    </row>
    <row r="33" spans="1:12" ht="12" customHeight="1" x14ac:dyDescent="0.2">
      <c r="A33" s="360">
        <v>5</v>
      </c>
      <c r="B33" s="361" t="s">
        <v>701</v>
      </c>
      <c r="C33" s="373">
        <v>31</v>
      </c>
      <c r="D33" s="373">
        <v>0</v>
      </c>
      <c r="E33" s="373">
        <v>4</v>
      </c>
      <c r="F33" s="373">
        <v>5</v>
      </c>
      <c r="G33" s="373">
        <f t="shared" si="4"/>
        <v>9</v>
      </c>
      <c r="H33" s="373">
        <f t="shared" si="5"/>
        <v>9</v>
      </c>
      <c r="I33" s="373">
        <f t="shared" si="6"/>
        <v>22</v>
      </c>
      <c r="J33" s="373">
        <v>22</v>
      </c>
      <c r="K33" s="373">
        <v>0</v>
      </c>
      <c r="L33" s="373"/>
    </row>
    <row r="34" spans="1:12" ht="12" customHeight="1" x14ac:dyDescent="0.2">
      <c r="A34" s="360">
        <v>6</v>
      </c>
      <c r="B34" s="361" t="s">
        <v>702</v>
      </c>
      <c r="C34" s="360">
        <v>30</v>
      </c>
      <c r="D34" s="360">
        <v>0</v>
      </c>
      <c r="E34" s="360">
        <v>5</v>
      </c>
      <c r="F34" s="360">
        <v>1</v>
      </c>
      <c r="G34" s="373">
        <f t="shared" si="4"/>
        <v>6</v>
      </c>
      <c r="H34" s="373">
        <f t="shared" si="5"/>
        <v>6</v>
      </c>
      <c r="I34" s="373">
        <f t="shared" si="6"/>
        <v>24</v>
      </c>
      <c r="J34" s="373">
        <v>24</v>
      </c>
      <c r="K34" s="373">
        <v>0</v>
      </c>
      <c r="L34" s="360"/>
    </row>
    <row r="35" spans="1:12" ht="12" customHeight="1" x14ac:dyDescent="0.2">
      <c r="A35" s="360">
        <v>7</v>
      </c>
      <c r="B35" s="361" t="s">
        <v>703</v>
      </c>
      <c r="C35" s="360">
        <v>31</v>
      </c>
      <c r="D35" s="360">
        <v>0</v>
      </c>
      <c r="E35" s="360">
        <v>4</v>
      </c>
      <c r="F35" s="360">
        <v>2</v>
      </c>
      <c r="G35" s="373">
        <f t="shared" si="4"/>
        <v>6</v>
      </c>
      <c r="H35" s="373">
        <f t="shared" si="5"/>
        <v>6</v>
      </c>
      <c r="I35" s="373">
        <f t="shared" si="6"/>
        <v>25</v>
      </c>
      <c r="J35" s="373">
        <v>25</v>
      </c>
      <c r="K35" s="373">
        <v>0</v>
      </c>
      <c r="L35" s="360"/>
    </row>
    <row r="36" spans="1:12" ht="12" customHeight="1" x14ac:dyDescent="0.2">
      <c r="A36" s="360">
        <v>8</v>
      </c>
      <c r="B36" s="361" t="s">
        <v>704</v>
      </c>
      <c r="C36" s="360">
        <v>30</v>
      </c>
      <c r="D36" s="360">
        <v>5</v>
      </c>
      <c r="E36" s="360">
        <v>4</v>
      </c>
      <c r="F36" s="360">
        <v>2</v>
      </c>
      <c r="G36" s="373">
        <f t="shared" si="4"/>
        <v>6</v>
      </c>
      <c r="H36" s="373">
        <f t="shared" si="5"/>
        <v>11</v>
      </c>
      <c r="I36" s="373">
        <f t="shared" si="6"/>
        <v>19</v>
      </c>
      <c r="J36" s="373">
        <v>19</v>
      </c>
      <c r="K36" s="373">
        <v>0</v>
      </c>
      <c r="L36" s="360"/>
    </row>
    <row r="37" spans="1:12" ht="12" customHeight="1" x14ac:dyDescent="0.2">
      <c r="A37" s="360">
        <v>9</v>
      </c>
      <c r="B37" s="361" t="s">
        <v>705</v>
      </c>
      <c r="C37" s="360">
        <v>31</v>
      </c>
      <c r="D37" s="360">
        <v>0</v>
      </c>
      <c r="E37" s="360">
        <v>5</v>
      </c>
      <c r="F37" s="360">
        <v>2</v>
      </c>
      <c r="G37" s="373">
        <f t="shared" si="4"/>
        <v>7</v>
      </c>
      <c r="H37" s="373">
        <f t="shared" si="5"/>
        <v>7</v>
      </c>
      <c r="I37" s="373">
        <f t="shared" si="6"/>
        <v>24</v>
      </c>
      <c r="J37" s="373">
        <v>24</v>
      </c>
      <c r="K37" s="373">
        <v>0</v>
      </c>
      <c r="L37" s="360"/>
    </row>
    <row r="38" spans="1:12" ht="12" customHeight="1" x14ac:dyDescent="0.2">
      <c r="A38" s="360">
        <v>10</v>
      </c>
      <c r="B38" s="361" t="s">
        <v>706</v>
      </c>
      <c r="C38" s="360">
        <v>31</v>
      </c>
      <c r="D38" s="360">
        <v>13</v>
      </c>
      <c r="E38" s="360">
        <v>4</v>
      </c>
      <c r="F38" s="360">
        <v>2</v>
      </c>
      <c r="G38" s="373">
        <f t="shared" si="4"/>
        <v>6</v>
      </c>
      <c r="H38" s="373">
        <f t="shared" si="5"/>
        <v>19</v>
      </c>
      <c r="I38" s="373">
        <f t="shared" si="6"/>
        <v>12</v>
      </c>
      <c r="J38" s="373">
        <v>12</v>
      </c>
      <c r="K38" s="373">
        <v>0</v>
      </c>
      <c r="L38" s="360"/>
    </row>
    <row r="39" spans="1:12" ht="12" customHeight="1" x14ac:dyDescent="0.2">
      <c r="A39" s="360">
        <v>11</v>
      </c>
      <c r="B39" s="361" t="s">
        <v>707</v>
      </c>
      <c r="C39" s="360">
        <v>28</v>
      </c>
      <c r="D39" s="360">
        <v>0</v>
      </c>
      <c r="E39" s="360">
        <v>4</v>
      </c>
      <c r="F39" s="360">
        <v>2</v>
      </c>
      <c r="G39" s="373">
        <f t="shared" si="4"/>
        <v>6</v>
      </c>
      <c r="H39" s="373">
        <f t="shared" si="5"/>
        <v>6</v>
      </c>
      <c r="I39" s="373">
        <f t="shared" si="6"/>
        <v>22</v>
      </c>
      <c r="J39" s="373">
        <v>22</v>
      </c>
      <c r="K39" s="373">
        <v>0</v>
      </c>
      <c r="L39" s="360"/>
    </row>
    <row r="40" spans="1:12" ht="12" customHeight="1" x14ac:dyDescent="0.2">
      <c r="A40" s="360">
        <v>12</v>
      </c>
      <c r="B40" s="361" t="s">
        <v>708</v>
      </c>
      <c r="C40" s="360">
        <v>31</v>
      </c>
      <c r="D40" s="360">
        <v>12</v>
      </c>
      <c r="E40" s="360">
        <v>5</v>
      </c>
      <c r="F40" s="360">
        <v>2</v>
      </c>
      <c r="G40" s="373">
        <f t="shared" si="4"/>
        <v>7</v>
      </c>
      <c r="H40" s="373">
        <f t="shared" si="5"/>
        <v>19</v>
      </c>
      <c r="I40" s="373">
        <f t="shared" si="6"/>
        <v>12</v>
      </c>
      <c r="J40" s="373">
        <v>12</v>
      </c>
      <c r="K40" s="373">
        <v>0</v>
      </c>
      <c r="L40" s="360"/>
    </row>
    <row r="41" spans="1:12" s="374" customFormat="1" ht="12" customHeight="1" x14ac:dyDescent="0.2">
      <c r="A41" s="1285" t="s">
        <v>14</v>
      </c>
      <c r="B41" s="1286"/>
      <c r="C41" s="357">
        <f>SUM(C29:C40)</f>
        <v>365</v>
      </c>
      <c r="D41" s="357">
        <f t="shared" ref="D41:L41" si="7">SUM(D29:D40)</f>
        <v>76</v>
      </c>
      <c r="E41" s="357">
        <f t="shared" si="7"/>
        <v>46</v>
      </c>
      <c r="F41" s="357">
        <f t="shared" si="7"/>
        <v>23</v>
      </c>
      <c r="G41" s="357">
        <f t="shared" si="7"/>
        <v>69</v>
      </c>
      <c r="H41" s="357">
        <f t="shared" si="7"/>
        <v>145</v>
      </c>
      <c r="I41" s="357">
        <f t="shared" si="7"/>
        <v>220</v>
      </c>
      <c r="J41" s="357">
        <f t="shared" si="7"/>
        <v>220</v>
      </c>
      <c r="K41" s="357">
        <f t="shared" si="7"/>
        <v>0</v>
      </c>
      <c r="L41" s="357">
        <f t="shared" si="7"/>
        <v>0</v>
      </c>
    </row>
    <row r="42" spans="1:12" ht="11.25" customHeight="1" x14ac:dyDescent="0.2">
      <c r="A42" s="375" t="s">
        <v>99</v>
      </c>
      <c r="B42" s="365"/>
      <c r="C42" s="366"/>
      <c r="D42" s="364"/>
      <c r="E42" s="364"/>
      <c r="F42" s="364"/>
      <c r="G42" s="364"/>
      <c r="H42" s="364"/>
      <c r="I42" s="364"/>
      <c r="J42" s="364"/>
      <c r="K42" s="364"/>
      <c r="L42" s="362"/>
    </row>
    <row r="43" spans="1:12" ht="9.75" customHeight="1" x14ac:dyDescent="0.2">
      <c r="A43" s="375"/>
      <c r="B43" s="375"/>
      <c r="C43" s="375"/>
      <c r="D43" s="375"/>
      <c r="E43" s="375"/>
      <c r="F43" s="375"/>
      <c r="G43" s="375"/>
      <c r="H43" s="375"/>
      <c r="I43" s="375"/>
      <c r="J43" s="375"/>
      <c r="K43" s="376"/>
      <c r="L43" s="376"/>
    </row>
    <row r="44" spans="1:12" ht="9.75" customHeight="1" x14ac:dyDescent="0.2">
      <c r="A44" s="375"/>
      <c r="B44" s="375"/>
      <c r="C44" s="375"/>
      <c r="D44" s="375"/>
      <c r="E44" s="375"/>
      <c r="F44" s="375"/>
      <c r="G44" s="375"/>
      <c r="H44" s="1284"/>
      <c r="I44" s="1284"/>
      <c r="J44" s="1284"/>
      <c r="K44" s="1284"/>
      <c r="L44" s="376"/>
    </row>
    <row r="45" spans="1:12" x14ac:dyDescent="0.2">
      <c r="A45" s="375" t="s">
        <v>9</v>
      </c>
      <c r="B45" s="375"/>
      <c r="C45" s="375"/>
      <c r="D45" s="375"/>
      <c r="E45" s="375"/>
      <c r="F45" s="375"/>
      <c r="G45" s="375"/>
      <c r="H45" s="1280" t="s">
        <v>797</v>
      </c>
      <c r="I45" s="1280"/>
      <c r="J45" s="1280"/>
      <c r="K45" s="1280"/>
      <c r="L45" s="376"/>
    </row>
    <row r="46" spans="1:12" x14ac:dyDescent="0.2">
      <c r="A46" s="369"/>
      <c r="B46" s="369"/>
      <c r="C46" s="369"/>
      <c r="D46" s="369"/>
      <c r="E46" s="369"/>
      <c r="F46" s="369"/>
      <c r="G46" s="369"/>
      <c r="H46" s="1280" t="s">
        <v>798</v>
      </c>
      <c r="I46" s="1280"/>
      <c r="J46" s="1280"/>
      <c r="K46" s="1280"/>
      <c r="L46" s="376"/>
    </row>
  </sheetData>
  <mergeCells count="33">
    <mergeCell ref="C1:H1"/>
    <mergeCell ref="J1:K1"/>
    <mergeCell ref="A3:K3"/>
    <mergeCell ref="A2:K2"/>
    <mergeCell ref="H44:K44"/>
    <mergeCell ref="A25:A27"/>
    <mergeCell ref="B25:B27"/>
    <mergeCell ref="C25:C27"/>
    <mergeCell ref="D25:H25"/>
    <mergeCell ref="I25:I27"/>
    <mergeCell ref="J25:J27"/>
    <mergeCell ref="A22:B22"/>
    <mergeCell ref="A4:K4"/>
    <mergeCell ref="A6:A8"/>
    <mergeCell ref="A41:B41"/>
    <mergeCell ref="K5:L5"/>
    <mergeCell ref="H46:K46"/>
    <mergeCell ref="H45:K45"/>
    <mergeCell ref="K25:K27"/>
    <mergeCell ref="L25:L27"/>
    <mergeCell ref="D26:D27"/>
    <mergeCell ref="E26:G26"/>
    <mergeCell ref="A5:E5"/>
    <mergeCell ref="A24:K24"/>
    <mergeCell ref="L6:L8"/>
    <mergeCell ref="B6:B8"/>
    <mergeCell ref="C6:C8"/>
    <mergeCell ref="D6:H6"/>
    <mergeCell ref="J6:J8"/>
    <mergeCell ref="K6:K8"/>
    <mergeCell ref="D7:D8"/>
    <mergeCell ref="E7:G7"/>
    <mergeCell ref="I6:I8"/>
  </mergeCells>
  <phoneticPr fontId="0" type="noConversion"/>
  <printOptions horizontalCentered="1"/>
  <pageMargins left="0.39370078740157483" right="0.39370078740157483" top="0.19685039370078741" bottom="0.19685039370078741" header="0.31496062992125984" footer="0.31496062992125984"/>
  <pageSetup paperSize="9" scale="99"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view="pageBreakPreview" topLeftCell="A19" zoomScaleNormal="90" zoomScaleSheetLayoutView="100" workbookViewId="0">
      <selection activeCell="G44" sqref="G44"/>
    </sheetView>
  </sheetViews>
  <sheetFormatPr defaultColWidth="9.140625" defaultRowHeight="15" x14ac:dyDescent="0.25"/>
  <cols>
    <col min="1" max="1" width="4.28515625" style="353" customWidth="1"/>
    <col min="2" max="2" width="12.85546875" style="353" customWidth="1"/>
    <col min="3" max="3" width="11.7109375" style="353" customWidth="1"/>
    <col min="4" max="4" width="10.140625" style="353" customWidth="1"/>
    <col min="5" max="5" width="10.5703125" style="353" customWidth="1"/>
    <col min="6" max="6" width="14.5703125" style="353" customWidth="1"/>
    <col min="7" max="7" width="12.42578125" style="353" customWidth="1"/>
    <col min="8" max="8" width="13.42578125" style="353" customWidth="1"/>
    <col min="9" max="9" width="12" style="353" customWidth="1"/>
    <col min="10" max="10" width="14" style="353" customWidth="1"/>
    <col min="11" max="11" width="14.42578125" style="353" customWidth="1"/>
    <col min="12" max="12" width="10" style="353" customWidth="1"/>
    <col min="13" max="16384" width="9.140625" style="353"/>
  </cols>
  <sheetData>
    <row r="1" spans="1:20" ht="15" customHeight="1" x14ac:dyDescent="0.25">
      <c r="C1" s="1288"/>
      <c r="D1" s="1288"/>
      <c r="E1" s="1288"/>
      <c r="F1" s="1288"/>
      <c r="G1" s="1288"/>
      <c r="H1" s="1288"/>
      <c r="I1" s="354"/>
      <c r="J1" s="1289" t="s">
        <v>525</v>
      </c>
      <c r="K1" s="1289"/>
    </row>
    <row r="2" spans="1:20" s="355" customFormat="1" ht="14.25" customHeight="1" x14ac:dyDescent="0.2">
      <c r="A2" s="1283" t="s">
        <v>0</v>
      </c>
      <c r="B2" s="1283"/>
      <c r="C2" s="1283"/>
      <c r="D2" s="1283"/>
      <c r="E2" s="1283"/>
      <c r="F2" s="1283"/>
      <c r="G2" s="1283"/>
      <c r="H2" s="1283"/>
      <c r="I2" s="1283"/>
      <c r="J2" s="1283"/>
      <c r="K2" s="1283"/>
    </row>
    <row r="3" spans="1:20" s="355" customFormat="1" ht="14.25" customHeight="1" x14ac:dyDescent="0.2">
      <c r="A3" s="1280" t="s">
        <v>631</v>
      </c>
      <c r="B3" s="1280"/>
      <c r="C3" s="1280"/>
      <c r="D3" s="1280"/>
      <c r="E3" s="1280"/>
      <c r="F3" s="1280"/>
      <c r="G3" s="1280"/>
      <c r="H3" s="1280"/>
      <c r="I3" s="1280"/>
      <c r="J3" s="1280"/>
      <c r="K3" s="1280"/>
    </row>
    <row r="4" spans="1:20" s="355" customFormat="1" ht="12.75" customHeight="1" x14ac:dyDescent="0.2">
      <c r="A4" s="1274" t="s">
        <v>696</v>
      </c>
      <c r="B4" s="1274"/>
      <c r="C4" s="1274"/>
      <c r="D4" s="1274"/>
      <c r="E4" s="1274"/>
      <c r="F4" s="1274"/>
      <c r="G4" s="1274"/>
      <c r="H4" s="1274"/>
      <c r="I4" s="1274"/>
      <c r="J4" s="1274"/>
      <c r="K4" s="1274"/>
    </row>
    <row r="5" spans="1:20" s="554" customFormat="1" ht="12.75" x14ac:dyDescent="0.25">
      <c r="A5" s="1290" t="s">
        <v>829</v>
      </c>
      <c r="B5" s="1290"/>
      <c r="C5" s="1290"/>
      <c r="D5" s="1290"/>
      <c r="E5" s="1290"/>
      <c r="F5" s="553"/>
      <c r="G5" s="553"/>
      <c r="H5" s="553"/>
      <c r="I5" s="553"/>
      <c r="J5" s="553"/>
      <c r="K5" s="1291" t="s">
        <v>870</v>
      </c>
      <c r="L5" s="1291"/>
    </row>
    <row r="6" spans="1:20" ht="10.5" customHeight="1" x14ac:dyDescent="0.25">
      <c r="A6" s="1276" t="s">
        <v>68</v>
      </c>
      <c r="B6" s="1276" t="s">
        <v>69</v>
      </c>
      <c r="C6" s="1276" t="s">
        <v>70</v>
      </c>
      <c r="D6" s="1276" t="s">
        <v>150</v>
      </c>
      <c r="E6" s="1276"/>
      <c r="F6" s="1276"/>
      <c r="G6" s="1276"/>
      <c r="H6" s="1276"/>
      <c r="I6" s="1277" t="s">
        <v>238</v>
      </c>
      <c r="J6" s="1276" t="s">
        <v>71</v>
      </c>
      <c r="K6" s="1276" t="s">
        <v>470</v>
      </c>
      <c r="L6" s="1275" t="s">
        <v>72</v>
      </c>
      <c r="S6" s="356"/>
      <c r="T6" s="356"/>
    </row>
    <row r="7" spans="1:20" ht="12.75" customHeight="1" x14ac:dyDescent="0.25">
      <c r="A7" s="1276"/>
      <c r="B7" s="1276"/>
      <c r="C7" s="1276"/>
      <c r="D7" s="1276" t="s">
        <v>73</v>
      </c>
      <c r="E7" s="1276" t="s">
        <v>74</v>
      </c>
      <c r="F7" s="1276"/>
      <c r="G7" s="1276"/>
      <c r="H7" s="1277" t="s">
        <v>869</v>
      </c>
      <c r="I7" s="1278"/>
      <c r="J7" s="1276"/>
      <c r="K7" s="1276"/>
      <c r="L7" s="1275"/>
    </row>
    <row r="8" spans="1:20" ht="22.5" x14ac:dyDescent="0.25">
      <c r="A8" s="1276"/>
      <c r="B8" s="1276"/>
      <c r="C8" s="1276"/>
      <c r="D8" s="1276"/>
      <c r="E8" s="357" t="s">
        <v>75</v>
      </c>
      <c r="F8" s="357" t="s">
        <v>76</v>
      </c>
      <c r="G8" s="357" t="s">
        <v>14</v>
      </c>
      <c r="H8" s="1279"/>
      <c r="I8" s="1279"/>
      <c r="J8" s="1276"/>
      <c r="K8" s="1276"/>
      <c r="L8" s="1275"/>
    </row>
    <row r="9" spans="1:20" s="359" customFormat="1" ht="12.75" customHeight="1" x14ac:dyDescent="0.2">
      <c r="A9" s="358">
        <v>1</v>
      </c>
      <c r="B9" s="358">
        <v>2</v>
      </c>
      <c r="C9" s="358">
        <v>3</v>
      </c>
      <c r="D9" s="358">
        <v>4</v>
      </c>
      <c r="E9" s="358">
        <v>5</v>
      </c>
      <c r="F9" s="358">
        <v>6</v>
      </c>
      <c r="G9" s="358">
        <v>7</v>
      </c>
      <c r="H9" s="358">
        <v>8</v>
      </c>
      <c r="I9" s="358">
        <v>9</v>
      </c>
      <c r="J9" s="358">
        <v>10</v>
      </c>
      <c r="K9" s="358">
        <v>11</v>
      </c>
      <c r="L9" s="358">
        <v>12</v>
      </c>
    </row>
    <row r="10" spans="1:20" ht="10.5" customHeight="1" x14ac:dyDescent="0.25">
      <c r="A10" s="360">
        <v>1</v>
      </c>
      <c r="B10" s="361" t="s">
        <v>697</v>
      </c>
      <c r="C10" s="416">
        <v>30</v>
      </c>
      <c r="D10" s="416">
        <v>0</v>
      </c>
      <c r="E10" s="416">
        <v>5</v>
      </c>
      <c r="F10" s="416">
        <v>4</v>
      </c>
      <c r="G10" s="416">
        <f>SUM(E10:F10)</f>
        <v>9</v>
      </c>
      <c r="H10" s="416">
        <f>D10+G10</f>
        <v>9</v>
      </c>
      <c r="I10" s="416"/>
      <c r="J10" s="416">
        <f>C10-H10</f>
        <v>21</v>
      </c>
      <c r="K10" s="416">
        <v>0</v>
      </c>
      <c r="L10" s="416"/>
    </row>
    <row r="11" spans="1:20" ht="12.75" customHeight="1" x14ac:dyDescent="0.25">
      <c r="A11" s="360">
        <v>2</v>
      </c>
      <c r="B11" s="361" t="s">
        <v>698</v>
      </c>
      <c r="C11" s="416">
        <v>31</v>
      </c>
      <c r="D11" s="416">
        <v>0</v>
      </c>
      <c r="E11" s="416">
        <v>4</v>
      </c>
      <c r="F11" s="416">
        <v>0</v>
      </c>
      <c r="G11" s="416">
        <f t="shared" ref="G11:G21" si="0">SUM(E11:F11)</f>
        <v>4</v>
      </c>
      <c r="H11" s="416">
        <f t="shared" ref="H11:H21" si="1">D11+G11</f>
        <v>4</v>
      </c>
      <c r="I11" s="416"/>
      <c r="J11" s="416">
        <f t="shared" ref="J11:J21" si="2">C11-H11</f>
        <v>27</v>
      </c>
      <c r="K11" s="416">
        <v>0</v>
      </c>
      <c r="L11" s="416"/>
    </row>
    <row r="12" spans="1:20" ht="12.75" customHeight="1" x14ac:dyDescent="0.25">
      <c r="A12" s="360">
        <v>3</v>
      </c>
      <c r="B12" s="361" t="s">
        <v>699</v>
      </c>
      <c r="C12" s="416">
        <v>30</v>
      </c>
      <c r="D12" s="416">
        <v>0</v>
      </c>
      <c r="E12" s="416">
        <v>4</v>
      </c>
      <c r="F12" s="416">
        <v>2</v>
      </c>
      <c r="G12" s="416">
        <f t="shared" si="0"/>
        <v>6</v>
      </c>
      <c r="H12" s="416">
        <f t="shared" si="1"/>
        <v>6</v>
      </c>
      <c r="I12" s="416"/>
      <c r="J12" s="416">
        <f t="shared" si="2"/>
        <v>24</v>
      </c>
      <c r="K12" s="416">
        <v>0</v>
      </c>
      <c r="L12" s="416"/>
    </row>
    <row r="13" spans="1:20" ht="12.75" customHeight="1" x14ac:dyDescent="0.25">
      <c r="A13" s="360">
        <v>4</v>
      </c>
      <c r="B13" s="361" t="s">
        <v>700</v>
      </c>
      <c r="C13" s="416">
        <v>31</v>
      </c>
      <c r="D13" s="416">
        <v>10</v>
      </c>
      <c r="E13" s="416">
        <v>5</v>
      </c>
      <c r="F13" s="416">
        <v>2</v>
      </c>
      <c r="G13" s="416">
        <f t="shared" si="0"/>
        <v>7</v>
      </c>
      <c r="H13" s="416">
        <f t="shared" si="1"/>
        <v>17</v>
      </c>
      <c r="I13" s="416"/>
      <c r="J13" s="416">
        <f t="shared" si="2"/>
        <v>14</v>
      </c>
      <c r="K13" s="416">
        <v>0</v>
      </c>
      <c r="L13" s="416"/>
    </row>
    <row r="14" spans="1:20" ht="12.75" customHeight="1" x14ac:dyDescent="0.25">
      <c r="A14" s="360">
        <v>5</v>
      </c>
      <c r="B14" s="361" t="s">
        <v>701</v>
      </c>
      <c r="C14" s="416">
        <v>31</v>
      </c>
      <c r="D14" s="416">
        <v>0</v>
      </c>
      <c r="E14" s="416">
        <v>4</v>
      </c>
      <c r="F14" s="416">
        <v>4</v>
      </c>
      <c r="G14" s="416">
        <f t="shared" si="0"/>
        <v>8</v>
      </c>
      <c r="H14" s="416">
        <f t="shared" si="1"/>
        <v>8</v>
      </c>
      <c r="I14" s="416"/>
      <c r="J14" s="416">
        <f t="shared" si="2"/>
        <v>23</v>
      </c>
      <c r="K14" s="416">
        <v>0</v>
      </c>
      <c r="L14" s="416"/>
    </row>
    <row r="15" spans="1:20" s="362" customFormat="1" ht="12.75" customHeight="1" x14ac:dyDescent="0.25">
      <c r="A15" s="360">
        <v>6</v>
      </c>
      <c r="B15" s="361" t="s">
        <v>702</v>
      </c>
      <c r="C15" s="416">
        <v>30</v>
      </c>
      <c r="D15" s="416">
        <v>0</v>
      </c>
      <c r="E15" s="416">
        <v>5</v>
      </c>
      <c r="F15" s="416">
        <v>2</v>
      </c>
      <c r="G15" s="416">
        <f t="shared" si="0"/>
        <v>7</v>
      </c>
      <c r="H15" s="416">
        <f t="shared" si="1"/>
        <v>7</v>
      </c>
      <c r="I15" s="416"/>
      <c r="J15" s="416">
        <f t="shared" si="2"/>
        <v>23</v>
      </c>
      <c r="K15" s="416">
        <v>0</v>
      </c>
      <c r="L15" s="416"/>
    </row>
    <row r="16" spans="1:20" s="362" customFormat="1" ht="12.75" customHeight="1" x14ac:dyDescent="0.25">
      <c r="A16" s="360">
        <v>7</v>
      </c>
      <c r="B16" s="361" t="s">
        <v>703</v>
      </c>
      <c r="C16" s="416">
        <v>31</v>
      </c>
      <c r="D16" s="416">
        <v>0</v>
      </c>
      <c r="E16" s="416">
        <v>4</v>
      </c>
      <c r="F16" s="416">
        <v>2</v>
      </c>
      <c r="G16" s="416">
        <f t="shared" si="0"/>
        <v>6</v>
      </c>
      <c r="H16" s="416">
        <f t="shared" si="1"/>
        <v>6</v>
      </c>
      <c r="I16" s="416"/>
      <c r="J16" s="416">
        <f t="shared" si="2"/>
        <v>25</v>
      </c>
      <c r="K16" s="416">
        <v>0</v>
      </c>
      <c r="L16" s="416"/>
    </row>
    <row r="17" spans="1:12" s="362" customFormat="1" ht="12.75" customHeight="1" x14ac:dyDescent="0.25">
      <c r="A17" s="360">
        <v>8</v>
      </c>
      <c r="B17" s="361" t="s">
        <v>704</v>
      </c>
      <c r="C17" s="416">
        <v>30</v>
      </c>
      <c r="D17" s="416">
        <v>0</v>
      </c>
      <c r="E17" s="416">
        <v>4</v>
      </c>
      <c r="F17" s="416">
        <v>2</v>
      </c>
      <c r="G17" s="416">
        <f t="shared" si="0"/>
        <v>6</v>
      </c>
      <c r="H17" s="416">
        <f t="shared" si="1"/>
        <v>6</v>
      </c>
      <c r="I17" s="416"/>
      <c r="J17" s="416">
        <f t="shared" si="2"/>
        <v>24</v>
      </c>
      <c r="K17" s="416">
        <v>0</v>
      </c>
      <c r="L17" s="416"/>
    </row>
    <row r="18" spans="1:12" s="362" customFormat="1" ht="12.75" customHeight="1" x14ac:dyDescent="0.25">
      <c r="A18" s="360">
        <v>9</v>
      </c>
      <c r="B18" s="361" t="s">
        <v>705</v>
      </c>
      <c r="C18" s="416">
        <v>31</v>
      </c>
      <c r="D18" s="416">
        <v>15</v>
      </c>
      <c r="E18" s="416">
        <v>2</v>
      </c>
      <c r="F18" s="416">
        <v>0</v>
      </c>
      <c r="G18" s="416">
        <f t="shared" si="0"/>
        <v>2</v>
      </c>
      <c r="H18" s="416">
        <f t="shared" si="1"/>
        <v>17</v>
      </c>
      <c r="I18" s="416"/>
      <c r="J18" s="416">
        <f t="shared" si="2"/>
        <v>14</v>
      </c>
      <c r="K18" s="416">
        <v>0</v>
      </c>
      <c r="L18" s="416"/>
    </row>
    <row r="19" spans="1:12" s="362" customFormat="1" ht="12.75" customHeight="1" x14ac:dyDescent="0.25">
      <c r="A19" s="360">
        <v>10</v>
      </c>
      <c r="B19" s="361" t="s">
        <v>706</v>
      </c>
      <c r="C19" s="416">
        <v>31</v>
      </c>
      <c r="D19" s="416">
        <v>31</v>
      </c>
      <c r="E19" s="416">
        <v>0</v>
      </c>
      <c r="F19" s="416">
        <v>0</v>
      </c>
      <c r="G19" s="416">
        <f t="shared" si="0"/>
        <v>0</v>
      </c>
      <c r="H19" s="416">
        <f t="shared" si="1"/>
        <v>31</v>
      </c>
      <c r="I19" s="416"/>
      <c r="J19" s="416">
        <f t="shared" si="2"/>
        <v>0</v>
      </c>
      <c r="K19" s="416">
        <v>0</v>
      </c>
      <c r="L19" s="416"/>
    </row>
    <row r="20" spans="1:12" s="362" customFormat="1" ht="12.75" customHeight="1" x14ac:dyDescent="0.25">
      <c r="A20" s="360">
        <v>11</v>
      </c>
      <c r="B20" s="361" t="s">
        <v>707</v>
      </c>
      <c r="C20" s="416">
        <v>28</v>
      </c>
      <c r="D20" s="416">
        <v>28</v>
      </c>
      <c r="E20" s="416">
        <v>0</v>
      </c>
      <c r="F20" s="416">
        <v>0</v>
      </c>
      <c r="G20" s="416">
        <f t="shared" si="0"/>
        <v>0</v>
      </c>
      <c r="H20" s="416">
        <f t="shared" si="1"/>
        <v>28</v>
      </c>
      <c r="I20" s="416"/>
      <c r="J20" s="416">
        <f t="shared" si="2"/>
        <v>0</v>
      </c>
      <c r="K20" s="416">
        <v>0</v>
      </c>
      <c r="L20" s="416"/>
    </row>
    <row r="21" spans="1:12" s="362" customFormat="1" ht="12.75" customHeight="1" x14ac:dyDescent="0.25">
      <c r="A21" s="360">
        <v>12</v>
      </c>
      <c r="B21" s="361" t="s">
        <v>708</v>
      </c>
      <c r="C21" s="416">
        <v>31</v>
      </c>
      <c r="D21" s="416">
        <v>2</v>
      </c>
      <c r="E21" s="416">
        <v>4</v>
      </c>
      <c r="F21" s="416">
        <v>0</v>
      </c>
      <c r="G21" s="416">
        <f t="shared" si="0"/>
        <v>4</v>
      </c>
      <c r="H21" s="416">
        <f t="shared" si="1"/>
        <v>6</v>
      </c>
      <c r="I21" s="416"/>
      <c r="J21" s="416">
        <f t="shared" si="2"/>
        <v>25</v>
      </c>
      <c r="K21" s="416">
        <v>0</v>
      </c>
      <c r="L21" s="416"/>
    </row>
    <row r="22" spans="1:12" s="363" customFormat="1" ht="12.75" customHeight="1" x14ac:dyDescent="0.2">
      <c r="A22" s="379"/>
      <c r="B22" s="380" t="s">
        <v>14</v>
      </c>
      <c r="C22" s="415">
        <f>SUM(C10:C21)</f>
        <v>365</v>
      </c>
      <c r="D22" s="415">
        <f t="shared" ref="D22:L22" si="3">SUM(D10:D21)</f>
        <v>86</v>
      </c>
      <c r="E22" s="415">
        <f t="shared" si="3"/>
        <v>41</v>
      </c>
      <c r="F22" s="415">
        <f t="shared" si="3"/>
        <v>18</v>
      </c>
      <c r="G22" s="415">
        <f t="shared" si="3"/>
        <v>59</v>
      </c>
      <c r="H22" s="415">
        <f t="shared" si="3"/>
        <v>145</v>
      </c>
      <c r="I22" s="415">
        <f t="shared" si="3"/>
        <v>0</v>
      </c>
      <c r="J22" s="415">
        <f t="shared" si="3"/>
        <v>220</v>
      </c>
      <c r="K22" s="415">
        <f t="shared" si="3"/>
        <v>0</v>
      </c>
      <c r="L22" s="415">
        <f t="shared" si="3"/>
        <v>0</v>
      </c>
    </row>
    <row r="23" spans="1:12" s="362" customFormat="1" ht="11.25" customHeight="1" x14ac:dyDescent="0.2">
      <c r="A23" s="364"/>
      <c r="B23" s="365"/>
      <c r="C23" s="366"/>
      <c r="D23" s="364"/>
      <c r="E23" s="364"/>
      <c r="F23" s="364"/>
      <c r="G23" s="364"/>
      <c r="H23" s="364"/>
      <c r="I23" s="364"/>
      <c r="J23" s="364"/>
      <c r="K23" s="364"/>
      <c r="L23" s="364"/>
    </row>
    <row r="24" spans="1:12" s="362" customFormat="1" ht="17.100000000000001" customHeight="1" x14ac:dyDescent="0.2">
      <c r="A24" s="1274" t="s">
        <v>868</v>
      </c>
      <c r="B24" s="1274"/>
      <c r="C24" s="1274"/>
      <c r="D24" s="1274"/>
      <c r="E24" s="1274"/>
      <c r="F24" s="1274"/>
      <c r="G24" s="1274"/>
      <c r="H24" s="1274"/>
      <c r="I24" s="1274"/>
      <c r="J24" s="1274"/>
      <c r="K24" s="1274"/>
      <c r="L24" s="364"/>
    </row>
    <row r="25" spans="1:12" s="362" customFormat="1" ht="11.25" customHeight="1" x14ac:dyDescent="0.2">
      <c r="A25" s="1276" t="s">
        <v>68</v>
      </c>
      <c r="B25" s="1276" t="s">
        <v>69</v>
      </c>
      <c r="C25" s="1276" t="s">
        <v>70</v>
      </c>
      <c r="D25" s="1276" t="s">
        <v>150</v>
      </c>
      <c r="E25" s="1276"/>
      <c r="F25" s="1276"/>
      <c r="G25" s="1276"/>
      <c r="H25" s="1276"/>
      <c r="I25" s="1276" t="s">
        <v>238</v>
      </c>
      <c r="J25" s="1276" t="s">
        <v>71</v>
      </c>
      <c r="K25" s="1276" t="s">
        <v>470</v>
      </c>
      <c r="L25" s="1275" t="s">
        <v>72</v>
      </c>
    </row>
    <row r="26" spans="1:12" ht="14.25" customHeight="1" x14ac:dyDescent="0.25">
      <c r="A26" s="1276"/>
      <c r="B26" s="1276"/>
      <c r="C26" s="1276"/>
      <c r="D26" s="1276" t="s">
        <v>73</v>
      </c>
      <c r="E26" s="1276" t="s">
        <v>74</v>
      </c>
      <c r="F26" s="1276"/>
      <c r="G26" s="1276"/>
      <c r="H26" s="357" t="s">
        <v>869</v>
      </c>
      <c r="I26" s="1276"/>
      <c r="J26" s="1276"/>
      <c r="K26" s="1276"/>
      <c r="L26" s="1275"/>
    </row>
    <row r="27" spans="1:12" ht="22.5" x14ac:dyDescent="0.25">
      <c r="A27" s="1276"/>
      <c r="B27" s="1276"/>
      <c r="C27" s="1276"/>
      <c r="D27" s="1276"/>
      <c r="E27" s="357" t="s">
        <v>75</v>
      </c>
      <c r="F27" s="357" t="s">
        <v>76</v>
      </c>
      <c r="G27" s="357" t="s">
        <v>14</v>
      </c>
      <c r="H27" s="357"/>
      <c r="I27" s="1276"/>
      <c r="J27" s="1276"/>
      <c r="K27" s="1276"/>
      <c r="L27" s="1275"/>
    </row>
    <row r="28" spans="1:12" ht="12" customHeight="1" x14ac:dyDescent="0.25">
      <c r="A28" s="358">
        <v>1</v>
      </c>
      <c r="B28" s="358">
        <v>2</v>
      </c>
      <c r="C28" s="358">
        <v>3</v>
      </c>
      <c r="D28" s="358">
        <v>4</v>
      </c>
      <c r="E28" s="358">
        <v>5</v>
      </c>
      <c r="F28" s="358">
        <v>6</v>
      </c>
      <c r="G28" s="358">
        <v>7</v>
      </c>
      <c r="H28" s="358">
        <v>8</v>
      </c>
      <c r="I28" s="358">
        <v>9</v>
      </c>
      <c r="J28" s="358">
        <v>10</v>
      </c>
      <c r="K28" s="358">
        <v>11</v>
      </c>
      <c r="L28" s="358">
        <v>12</v>
      </c>
    </row>
    <row r="29" spans="1:12" ht="12" customHeight="1" x14ac:dyDescent="0.3">
      <c r="A29" s="360">
        <v>1</v>
      </c>
      <c r="B29" s="361" t="s">
        <v>697</v>
      </c>
      <c r="C29" s="378">
        <v>30</v>
      </c>
      <c r="D29" s="378">
        <v>0</v>
      </c>
      <c r="E29" s="378">
        <v>5</v>
      </c>
      <c r="F29" s="378">
        <v>4</v>
      </c>
      <c r="G29" s="378">
        <f>SUM(E29:F29)</f>
        <v>9</v>
      </c>
      <c r="H29" s="378">
        <f>D29+G29</f>
        <v>9</v>
      </c>
      <c r="I29" s="378"/>
      <c r="J29" s="378">
        <f>C29-H29</f>
        <v>21</v>
      </c>
      <c r="K29" s="378">
        <v>0</v>
      </c>
      <c r="L29" s="378"/>
    </row>
    <row r="30" spans="1:12" ht="12" customHeight="1" x14ac:dyDescent="0.3">
      <c r="A30" s="360">
        <v>2</v>
      </c>
      <c r="B30" s="361" t="s">
        <v>698</v>
      </c>
      <c r="C30" s="378">
        <v>31</v>
      </c>
      <c r="D30" s="378">
        <v>0</v>
      </c>
      <c r="E30" s="378">
        <v>4</v>
      </c>
      <c r="F30" s="378">
        <v>0</v>
      </c>
      <c r="G30" s="378">
        <f t="shared" ref="G30:G40" si="4">SUM(E30:F30)</f>
        <v>4</v>
      </c>
      <c r="H30" s="378">
        <f t="shared" ref="H30:H40" si="5">D30+G30</f>
        <v>4</v>
      </c>
      <c r="I30" s="378"/>
      <c r="J30" s="378">
        <f t="shared" ref="J30:J40" si="6">C30-H30</f>
        <v>27</v>
      </c>
      <c r="K30" s="378">
        <v>0</v>
      </c>
      <c r="L30" s="378"/>
    </row>
    <row r="31" spans="1:12" ht="12" customHeight="1" x14ac:dyDescent="0.3">
      <c r="A31" s="360">
        <v>3</v>
      </c>
      <c r="B31" s="361" t="s">
        <v>699</v>
      </c>
      <c r="C31" s="378">
        <v>30</v>
      </c>
      <c r="D31" s="378">
        <v>0</v>
      </c>
      <c r="E31" s="378">
        <v>4</v>
      </c>
      <c r="F31" s="378">
        <v>2</v>
      </c>
      <c r="G31" s="378">
        <f t="shared" si="4"/>
        <v>6</v>
      </c>
      <c r="H31" s="378">
        <f t="shared" si="5"/>
        <v>6</v>
      </c>
      <c r="I31" s="378"/>
      <c r="J31" s="378">
        <f t="shared" si="6"/>
        <v>24</v>
      </c>
      <c r="K31" s="378">
        <v>0</v>
      </c>
      <c r="L31" s="378"/>
    </row>
    <row r="32" spans="1:12" ht="12" customHeight="1" x14ac:dyDescent="0.3">
      <c r="A32" s="360">
        <v>4</v>
      </c>
      <c r="B32" s="361" t="s">
        <v>700</v>
      </c>
      <c r="C32" s="378">
        <v>31</v>
      </c>
      <c r="D32" s="378">
        <v>10</v>
      </c>
      <c r="E32" s="378">
        <v>5</v>
      </c>
      <c r="F32" s="378">
        <v>2</v>
      </c>
      <c r="G32" s="378">
        <f t="shared" si="4"/>
        <v>7</v>
      </c>
      <c r="H32" s="378">
        <f t="shared" si="5"/>
        <v>17</v>
      </c>
      <c r="I32" s="378"/>
      <c r="J32" s="378">
        <f t="shared" si="6"/>
        <v>14</v>
      </c>
      <c r="K32" s="378">
        <v>0</v>
      </c>
      <c r="L32" s="378"/>
    </row>
    <row r="33" spans="1:12" ht="12" customHeight="1" x14ac:dyDescent="0.3">
      <c r="A33" s="360">
        <v>5</v>
      </c>
      <c r="B33" s="361" t="s">
        <v>701</v>
      </c>
      <c r="C33" s="378">
        <v>31</v>
      </c>
      <c r="D33" s="378">
        <v>0</v>
      </c>
      <c r="E33" s="378">
        <v>4</v>
      </c>
      <c r="F33" s="378">
        <v>4</v>
      </c>
      <c r="G33" s="378">
        <f t="shared" si="4"/>
        <v>8</v>
      </c>
      <c r="H33" s="378">
        <f t="shared" si="5"/>
        <v>8</v>
      </c>
      <c r="I33" s="378"/>
      <c r="J33" s="378">
        <f t="shared" si="6"/>
        <v>23</v>
      </c>
      <c r="K33" s="378">
        <v>0</v>
      </c>
      <c r="L33" s="378"/>
    </row>
    <row r="34" spans="1:12" ht="12" customHeight="1" x14ac:dyDescent="0.3">
      <c r="A34" s="360">
        <v>6</v>
      </c>
      <c r="B34" s="361" t="s">
        <v>702</v>
      </c>
      <c r="C34" s="378">
        <v>30</v>
      </c>
      <c r="D34" s="378">
        <v>0</v>
      </c>
      <c r="E34" s="378">
        <v>5</v>
      </c>
      <c r="F34" s="378">
        <v>2</v>
      </c>
      <c r="G34" s="378">
        <f t="shared" si="4"/>
        <v>7</v>
      </c>
      <c r="H34" s="378">
        <f t="shared" si="5"/>
        <v>7</v>
      </c>
      <c r="I34" s="378"/>
      <c r="J34" s="378">
        <f t="shared" si="6"/>
        <v>23</v>
      </c>
      <c r="K34" s="378">
        <v>0</v>
      </c>
      <c r="L34" s="378"/>
    </row>
    <row r="35" spans="1:12" ht="12" customHeight="1" x14ac:dyDescent="0.3">
      <c r="A35" s="360">
        <v>7</v>
      </c>
      <c r="B35" s="361" t="s">
        <v>703</v>
      </c>
      <c r="C35" s="378">
        <v>31</v>
      </c>
      <c r="D35" s="378">
        <v>0</v>
      </c>
      <c r="E35" s="378">
        <v>4</v>
      </c>
      <c r="F35" s="378">
        <v>2</v>
      </c>
      <c r="G35" s="378">
        <f t="shared" si="4"/>
        <v>6</v>
      </c>
      <c r="H35" s="378">
        <f t="shared" si="5"/>
        <v>6</v>
      </c>
      <c r="I35" s="378"/>
      <c r="J35" s="378">
        <f t="shared" si="6"/>
        <v>25</v>
      </c>
      <c r="K35" s="378">
        <v>0</v>
      </c>
      <c r="L35" s="378"/>
    </row>
    <row r="36" spans="1:12" ht="12" customHeight="1" x14ac:dyDescent="0.3">
      <c r="A36" s="360">
        <v>8</v>
      </c>
      <c r="B36" s="361" t="s">
        <v>704</v>
      </c>
      <c r="C36" s="378">
        <v>30</v>
      </c>
      <c r="D36" s="378">
        <v>0</v>
      </c>
      <c r="E36" s="378">
        <v>4</v>
      </c>
      <c r="F36" s="378">
        <v>2</v>
      </c>
      <c r="G36" s="378">
        <f t="shared" si="4"/>
        <v>6</v>
      </c>
      <c r="H36" s="378">
        <f t="shared" si="5"/>
        <v>6</v>
      </c>
      <c r="I36" s="378"/>
      <c r="J36" s="378">
        <f t="shared" si="6"/>
        <v>24</v>
      </c>
      <c r="K36" s="378">
        <v>0</v>
      </c>
      <c r="L36" s="378"/>
    </row>
    <row r="37" spans="1:12" ht="12" customHeight="1" x14ac:dyDescent="0.3">
      <c r="A37" s="360">
        <v>9</v>
      </c>
      <c r="B37" s="361" t="s">
        <v>705</v>
      </c>
      <c r="C37" s="378">
        <v>31</v>
      </c>
      <c r="D37" s="378">
        <v>15</v>
      </c>
      <c r="E37" s="378">
        <v>2</v>
      </c>
      <c r="F37" s="378">
        <v>0</v>
      </c>
      <c r="G37" s="378">
        <f t="shared" si="4"/>
        <v>2</v>
      </c>
      <c r="H37" s="378">
        <f t="shared" si="5"/>
        <v>17</v>
      </c>
      <c r="I37" s="378"/>
      <c r="J37" s="378">
        <f t="shared" si="6"/>
        <v>14</v>
      </c>
      <c r="K37" s="378">
        <v>0</v>
      </c>
      <c r="L37" s="378"/>
    </row>
    <row r="38" spans="1:12" ht="12" customHeight="1" x14ac:dyDescent="0.3">
      <c r="A38" s="360">
        <v>10</v>
      </c>
      <c r="B38" s="361" t="s">
        <v>706</v>
      </c>
      <c r="C38" s="378">
        <v>31</v>
      </c>
      <c r="D38" s="378">
        <v>31</v>
      </c>
      <c r="E38" s="378">
        <v>0</v>
      </c>
      <c r="F38" s="378">
        <v>0</v>
      </c>
      <c r="G38" s="378">
        <f t="shared" si="4"/>
        <v>0</v>
      </c>
      <c r="H38" s="378">
        <f t="shared" si="5"/>
        <v>31</v>
      </c>
      <c r="I38" s="378"/>
      <c r="J38" s="378">
        <f t="shared" si="6"/>
        <v>0</v>
      </c>
      <c r="K38" s="378">
        <v>0</v>
      </c>
      <c r="L38" s="378"/>
    </row>
    <row r="39" spans="1:12" ht="12" customHeight="1" x14ac:dyDescent="0.3">
      <c r="A39" s="360">
        <v>11</v>
      </c>
      <c r="B39" s="361" t="s">
        <v>707</v>
      </c>
      <c r="C39" s="378">
        <v>28</v>
      </c>
      <c r="D39" s="378">
        <v>28</v>
      </c>
      <c r="E39" s="378">
        <v>0</v>
      </c>
      <c r="F39" s="378">
        <v>0</v>
      </c>
      <c r="G39" s="378">
        <f t="shared" si="4"/>
        <v>0</v>
      </c>
      <c r="H39" s="378">
        <f t="shared" si="5"/>
        <v>28</v>
      </c>
      <c r="I39" s="378"/>
      <c r="J39" s="378">
        <f t="shared" si="6"/>
        <v>0</v>
      </c>
      <c r="K39" s="378">
        <v>0</v>
      </c>
      <c r="L39" s="378"/>
    </row>
    <row r="40" spans="1:12" ht="12" customHeight="1" x14ac:dyDescent="0.3">
      <c r="A40" s="360">
        <v>12</v>
      </c>
      <c r="B40" s="361" t="s">
        <v>708</v>
      </c>
      <c r="C40" s="378">
        <v>31</v>
      </c>
      <c r="D40" s="378">
        <v>2</v>
      </c>
      <c r="E40" s="378">
        <v>4</v>
      </c>
      <c r="F40" s="378">
        <v>0</v>
      </c>
      <c r="G40" s="378">
        <f t="shared" si="4"/>
        <v>4</v>
      </c>
      <c r="H40" s="378">
        <f t="shared" si="5"/>
        <v>6</v>
      </c>
      <c r="I40" s="378"/>
      <c r="J40" s="378">
        <f t="shared" si="6"/>
        <v>25</v>
      </c>
      <c r="K40" s="378">
        <v>0</v>
      </c>
      <c r="L40" s="378"/>
    </row>
    <row r="41" spans="1:12" s="367" customFormat="1" ht="12" customHeight="1" x14ac:dyDescent="0.2">
      <c r="A41" s="382"/>
      <c r="B41" s="383" t="s">
        <v>14</v>
      </c>
      <c r="C41" s="381">
        <f>SUM(C29:C40)</f>
        <v>365</v>
      </c>
      <c r="D41" s="381">
        <f t="shared" ref="D41:L41" si="7">SUM(D29:D40)</f>
        <v>86</v>
      </c>
      <c r="E41" s="381">
        <f t="shared" si="7"/>
        <v>41</v>
      </c>
      <c r="F41" s="381">
        <f t="shared" si="7"/>
        <v>18</v>
      </c>
      <c r="G41" s="381">
        <f t="shared" si="7"/>
        <v>59</v>
      </c>
      <c r="H41" s="381">
        <f t="shared" si="7"/>
        <v>145</v>
      </c>
      <c r="I41" s="381">
        <f t="shared" si="7"/>
        <v>0</v>
      </c>
      <c r="J41" s="381">
        <f t="shared" si="7"/>
        <v>220</v>
      </c>
      <c r="K41" s="381">
        <f t="shared" si="7"/>
        <v>0</v>
      </c>
      <c r="L41" s="381">
        <f t="shared" si="7"/>
        <v>0</v>
      </c>
    </row>
    <row r="42" spans="1:12" ht="11.25" customHeight="1" x14ac:dyDescent="0.25">
      <c r="A42" s="367" t="s">
        <v>99</v>
      </c>
      <c r="B42" s="365"/>
      <c r="C42" s="366"/>
      <c r="D42" s="364"/>
      <c r="E42" s="364"/>
      <c r="F42" s="364"/>
      <c r="G42" s="364"/>
      <c r="H42" s="364"/>
      <c r="I42" s="364"/>
      <c r="J42" s="364"/>
      <c r="K42" s="364"/>
      <c r="L42" s="362"/>
    </row>
    <row r="43" spans="1:12" ht="15.75" x14ac:dyDescent="0.3">
      <c r="A43" s="367"/>
      <c r="B43" s="367"/>
      <c r="C43" s="367"/>
      <c r="D43" s="367"/>
      <c r="E43" s="367"/>
      <c r="F43" s="367"/>
      <c r="G43" s="367"/>
      <c r="H43" s="1280"/>
      <c r="I43" s="1280"/>
      <c r="J43" s="1280"/>
      <c r="K43" s="1280"/>
      <c r="L43" s="368"/>
    </row>
    <row r="44" spans="1:12" ht="12.75" customHeight="1" x14ac:dyDescent="0.3">
      <c r="A44" s="367" t="s">
        <v>9</v>
      </c>
      <c r="B44" s="367"/>
      <c r="C44" s="367"/>
      <c r="D44" s="367"/>
      <c r="E44" s="367"/>
      <c r="F44" s="367"/>
      <c r="G44" s="367"/>
      <c r="H44" s="1280" t="s">
        <v>797</v>
      </c>
      <c r="I44" s="1280"/>
      <c r="J44" s="1280"/>
      <c r="K44" s="1280"/>
      <c r="L44" s="368"/>
    </row>
    <row r="45" spans="1:12" ht="12" customHeight="1" x14ac:dyDescent="0.3">
      <c r="A45" s="369"/>
      <c r="B45" s="369"/>
      <c r="C45" s="369"/>
      <c r="D45" s="369"/>
      <c r="E45" s="369"/>
      <c r="F45" s="369"/>
      <c r="G45" s="369"/>
      <c r="H45" s="1280" t="s">
        <v>798</v>
      </c>
      <c r="I45" s="1280"/>
      <c r="J45" s="1280"/>
      <c r="K45" s="1280"/>
      <c r="L45" s="368"/>
    </row>
  </sheetData>
  <mergeCells count="32">
    <mergeCell ref="D6:H6"/>
    <mergeCell ref="I6:I8"/>
    <mergeCell ref="J6:J8"/>
    <mergeCell ref="C1:H1"/>
    <mergeCell ref="J1:K1"/>
    <mergeCell ref="A2:K2"/>
    <mergeCell ref="A3:K3"/>
    <mergeCell ref="A4:K4"/>
    <mergeCell ref="A5:E5"/>
    <mergeCell ref="K5:L5"/>
    <mergeCell ref="H7:H8"/>
    <mergeCell ref="D26:D27"/>
    <mergeCell ref="E26:G26"/>
    <mergeCell ref="H43:K43"/>
    <mergeCell ref="K6:K8"/>
    <mergeCell ref="L6:L8"/>
    <mergeCell ref="D7:D8"/>
    <mergeCell ref="E7:G7"/>
    <mergeCell ref="A24:K24"/>
    <mergeCell ref="A25:A27"/>
    <mergeCell ref="B25:B27"/>
    <mergeCell ref="C25:C27"/>
    <mergeCell ref="D25:H25"/>
    <mergeCell ref="I25:I27"/>
    <mergeCell ref="A6:A8"/>
    <mergeCell ref="B6:B8"/>
    <mergeCell ref="C6:C8"/>
    <mergeCell ref="H44:K44"/>
    <mergeCell ref="H45:K45"/>
    <mergeCell ref="J25:J27"/>
    <mergeCell ref="K25:K27"/>
    <mergeCell ref="L25:L27"/>
  </mergeCells>
  <printOptions horizontalCentered="1"/>
  <pageMargins left="0.39370078740157483" right="0.39370078740157483" top="0.19685039370078741" bottom="0.19685039370078741" header="0.31496062992125984" footer="0.31496062992125984"/>
  <pageSetup paperSize="9" scale="9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view="pageBreakPreview" topLeftCell="A7" zoomScaleNormal="70" zoomScaleSheetLayoutView="100" workbookViewId="0">
      <selection activeCell="G26" sqref="G26"/>
    </sheetView>
  </sheetViews>
  <sheetFormatPr defaultColWidth="9.140625" defaultRowHeight="12.75" x14ac:dyDescent="0.2"/>
  <cols>
    <col min="1" max="1" width="4" style="706" customWidth="1"/>
    <col min="2" max="2" width="9.28515625" style="706" customWidth="1"/>
    <col min="3" max="3" width="9.7109375" style="707" customWidth="1"/>
    <col min="4" max="4" width="7.5703125" style="707" customWidth="1"/>
    <col min="5" max="5" width="8.28515625" style="707" customWidth="1"/>
    <col min="6" max="6" width="8" style="707" customWidth="1"/>
    <col min="7" max="7" width="9.140625" style="707" customWidth="1"/>
    <col min="8" max="8" width="9.7109375" style="707" customWidth="1"/>
    <col min="9" max="9" width="9.42578125" style="729" customWidth="1"/>
    <col min="10" max="10" width="9.140625" style="729" customWidth="1"/>
    <col min="11" max="11" width="6.7109375" style="729" customWidth="1"/>
    <col min="12" max="12" width="7.5703125" style="729" customWidth="1"/>
    <col min="13" max="13" width="8.42578125" style="729" customWidth="1"/>
    <col min="14" max="14" width="8" style="729" customWidth="1"/>
    <col min="15" max="15" width="7.7109375" style="729" customWidth="1"/>
    <col min="16" max="16" width="8.140625" style="729" customWidth="1"/>
    <col min="17" max="17" width="7" style="729" customWidth="1"/>
    <col min="18" max="18" width="7.7109375" style="729" customWidth="1"/>
    <col min="19" max="16384" width="9.140625" style="708"/>
  </cols>
  <sheetData>
    <row r="1" spans="1:18" ht="12.75" customHeight="1" x14ac:dyDescent="0.2">
      <c r="G1" s="1295"/>
      <c r="H1" s="1295"/>
      <c r="I1" s="1295"/>
      <c r="J1" s="707"/>
      <c r="K1" s="707"/>
      <c r="L1" s="707"/>
      <c r="M1" s="707"/>
      <c r="N1" s="707"/>
      <c r="O1" s="707"/>
      <c r="P1" s="707"/>
      <c r="Q1" s="1296" t="s">
        <v>526</v>
      </c>
      <c r="R1" s="1296"/>
    </row>
    <row r="2" spans="1:18" ht="15.75" x14ac:dyDescent="0.2">
      <c r="A2" s="1293" t="s">
        <v>0</v>
      </c>
      <c r="B2" s="1293"/>
      <c r="C2" s="1293"/>
      <c r="D2" s="1293"/>
      <c r="E2" s="1293"/>
      <c r="F2" s="1293"/>
      <c r="G2" s="1293"/>
      <c r="H2" s="1293"/>
      <c r="I2" s="1293"/>
      <c r="J2" s="1293"/>
      <c r="K2" s="1293"/>
      <c r="L2" s="1293"/>
      <c r="M2" s="1293"/>
      <c r="N2" s="1293"/>
      <c r="O2" s="1293"/>
      <c r="P2" s="1293"/>
      <c r="Q2" s="1293"/>
      <c r="R2" s="1293"/>
    </row>
    <row r="3" spans="1:18" ht="18" x14ac:dyDescent="0.2">
      <c r="A3" s="1294" t="s">
        <v>631</v>
      </c>
      <c r="B3" s="1294"/>
      <c r="C3" s="1294"/>
      <c r="D3" s="1294"/>
      <c r="E3" s="1294"/>
      <c r="F3" s="1294"/>
      <c r="G3" s="1294"/>
      <c r="H3" s="1294"/>
      <c r="I3" s="1294"/>
      <c r="J3" s="1294"/>
      <c r="K3" s="1294"/>
      <c r="L3" s="1294"/>
      <c r="M3" s="1294"/>
      <c r="N3" s="1294"/>
      <c r="O3" s="1294"/>
      <c r="P3" s="1294"/>
      <c r="Q3" s="1294"/>
      <c r="R3" s="1294"/>
    </row>
    <row r="4" spans="1:18" ht="12.75" customHeight="1" x14ac:dyDescent="0.2">
      <c r="A4" s="1292" t="s">
        <v>715</v>
      </c>
      <c r="B4" s="1292"/>
      <c r="C4" s="1292"/>
      <c r="D4" s="1292"/>
      <c r="E4" s="1292"/>
      <c r="F4" s="1292"/>
      <c r="G4" s="1292"/>
      <c r="H4" s="1292"/>
      <c r="I4" s="1292"/>
      <c r="J4" s="1292"/>
      <c r="K4" s="1292"/>
      <c r="L4" s="1292"/>
      <c r="M4" s="1292"/>
      <c r="N4" s="1292"/>
      <c r="O4" s="1292"/>
      <c r="P4" s="1292"/>
      <c r="Q4" s="1292"/>
      <c r="R4" s="1292"/>
    </row>
    <row r="5" spans="1:18" s="709" customFormat="1" ht="7.5" customHeight="1" x14ac:dyDescent="0.2">
      <c r="A5" s="1292"/>
      <c r="B5" s="1292"/>
      <c r="C5" s="1292"/>
      <c r="D5" s="1292"/>
      <c r="E5" s="1292"/>
      <c r="F5" s="1292"/>
      <c r="G5" s="1292"/>
      <c r="H5" s="1292"/>
      <c r="I5" s="1292"/>
      <c r="J5" s="1292"/>
      <c r="K5" s="1292"/>
      <c r="L5" s="1292"/>
      <c r="M5" s="1292"/>
      <c r="N5" s="1292"/>
      <c r="O5" s="1292"/>
      <c r="P5" s="1292"/>
      <c r="Q5" s="1292"/>
      <c r="R5" s="1292"/>
    </row>
    <row r="6" spans="1:18" x14ac:dyDescent="0.2">
      <c r="A6" s="1297" t="s">
        <v>829</v>
      </c>
      <c r="B6" s="1297"/>
      <c r="C6" s="1297"/>
      <c r="D6" s="1297"/>
      <c r="H6" s="710"/>
      <c r="I6" s="707"/>
      <c r="J6" s="707"/>
      <c r="K6" s="707"/>
      <c r="L6" s="1299"/>
      <c r="M6" s="1299"/>
      <c r="N6" s="1299"/>
      <c r="O6" s="1299"/>
      <c r="P6" s="1299"/>
      <c r="Q6" s="1299"/>
      <c r="R6" s="1299"/>
    </row>
    <row r="7" spans="1:18" s="711" customFormat="1" ht="15.75" customHeight="1" x14ac:dyDescent="0.2">
      <c r="A7" s="1300" t="s">
        <v>68</v>
      </c>
      <c r="B7" s="1300" t="s">
        <v>1</v>
      </c>
      <c r="C7" s="1301" t="s">
        <v>479</v>
      </c>
      <c r="D7" s="1302"/>
      <c r="E7" s="1302"/>
      <c r="F7" s="1302"/>
      <c r="G7" s="1303"/>
      <c r="H7" s="1304" t="s">
        <v>78</v>
      </c>
      <c r="I7" s="1301" t="s">
        <v>79</v>
      </c>
      <c r="J7" s="1302"/>
      <c r="K7" s="1302"/>
      <c r="L7" s="1303"/>
      <c r="M7" s="1301" t="s">
        <v>709</v>
      </c>
      <c r="N7" s="1302"/>
      <c r="O7" s="1302"/>
      <c r="P7" s="1302"/>
      <c r="Q7" s="1302"/>
      <c r="R7" s="1302"/>
    </row>
    <row r="8" spans="1:18" s="711" customFormat="1" ht="38.25" customHeight="1" x14ac:dyDescent="0.2">
      <c r="A8" s="1300"/>
      <c r="B8" s="1300"/>
      <c r="C8" s="712" t="s">
        <v>3</v>
      </c>
      <c r="D8" s="712" t="s">
        <v>4</v>
      </c>
      <c r="E8" s="712" t="s">
        <v>347</v>
      </c>
      <c r="F8" s="713" t="s">
        <v>93</v>
      </c>
      <c r="G8" s="713" t="s">
        <v>220</v>
      </c>
      <c r="H8" s="1305"/>
      <c r="I8" s="712" t="s">
        <v>173</v>
      </c>
      <c r="J8" s="712" t="s">
        <v>109</v>
      </c>
      <c r="K8" s="712" t="s">
        <v>110</v>
      </c>
      <c r="L8" s="712" t="s">
        <v>429</v>
      </c>
      <c r="M8" s="712" t="s">
        <v>14</v>
      </c>
      <c r="N8" s="712" t="s">
        <v>933</v>
      </c>
      <c r="O8" s="712" t="s">
        <v>881</v>
      </c>
      <c r="P8" s="712" t="s">
        <v>882</v>
      </c>
      <c r="Q8" s="712" t="s">
        <v>713</v>
      </c>
      <c r="R8" s="712" t="s">
        <v>714</v>
      </c>
    </row>
    <row r="9" spans="1:18" s="714" customFormat="1" ht="14.1" customHeight="1" x14ac:dyDescent="0.2">
      <c r="A9" s="712">
        <v>1</v>
      </c>
      <c r="B9" s="712">
        <v>2</v>
      </c>
      <c r="C9" s="712">
        <v>3</v>
      </c>
      <c r="D9" s="712">
        <v>4</v>
      </c>
      <c r="E9" s="712">
        <v>5</v>
      </c>
      <c r="F9" s="712">
        <v>6</v>
      </c>
      <c r="G9" s="712">
        <v>7</v>
      </c>
      <c r="H9" s="712">
        <v>8</v>
      </c>
      <c r="I9" s="712">
        <v>9</v>
      </c>
      <c r="J9" s="712">
        <v>10</v>
      </c>
      <c r="K9" s="712">
        <v>11</v>
      </c>
      <c r="L9" s="712">
        <v>12</v>
      </c>
      <c r="M9" s="712">
        <v>13</v>
      </c>
      <c r="N9" s="712">
        <v>14</v>
      </c>
      <c r="O9" s="712">
        <v>15</v>
      </c>
      <c r="P9" s="712">
        <v>16</v>
      </c>
      <c r="Q9" s="712">
        <v>17</v>
      </c>
      <c r="R9" s="712">
        <v>18</v>
      </c>
    </row>
    <row r="10" spans="1:18" s="711" customFormat="1" ht="14.1" customHeight="1" x14ac:dyDescent="0.2">
      <c r="A10" s="280">
        <v>1</v>
      </c>
      <c r="B10" s="417" t="s">
        <v>800</v>
      </c>
      <c r="C10" s="715">
        <v>26589</v>
      </c>
      <c r="D10" s="683">
        <v>0</v>
      </c>
      <c r="E10" s="683">
        <v>0</v>
      </c>
      <c r="F10" s="683">
        <v>0</v>
      </c>
      <c r="G10" s="683">
        <f>SUM(C10:F10)</f>
        <v>26589</v>
      </c>
      <c r="H10" s="716">
        <v>220</v>
      </c>
      <c r="I10" s="717">
        <f t="shared" ref="I10:I19" si="0">J10</f>
        <v>584.95799999999997</v>
      </c>
      <c r="J10" s="717">
        <f>(G10*0.1*220)/1000</f>
        <v>584.95799999999997</v>
      </c>
      <c r="K10" s="718">
        <v>0</v>
      </c>
      <c r="L10" s="718">
        <v>0</v>
      </c>
      <c r="M10" s="717">
        <f>N10+O10+P10</f>
        <v>116.99160000000001</v>
      </c>
      <c r="N10" s="717">
        <f t="shared" ref="N10:N31" si="1">(G10*0.04*37)/1000</f>
        <v>39.35172</v>
      </c>
      <c r="O10" s="717">
        <f>(G10*0.04*37)/1000</f>
        <v>39.35172</v>
      </c>
      <c r="P10" s="717">
        <f>(G10*0.04*36)/1000</f>
        <v>38.288159999999998</v>
      </c>
      <c r="Q10" s="718">
        <v>0</v>
      </c>
      <c r="R10" s="718">
        <v>0</v>
      </c>
    </row>
    <row r="11" spans="1:18" s="711" customFormat="1" ht="14.1" customHeight="1" x14ac:dyDescent="0.2">
      <c r="A11" s="280">
        <v>2</v>
      </c>
      <c r="B11" s="417" t="s">
        <v>801</v>
      </c>
      <c r="C11" s="715">
        <v>7209</v>
      </c>
      <c r="D11" s="683">
        <v>0</v>
      </c>
      <c r="E11" s="683">
        <v>0</v>
      </c>
      <c r="F11" s="683">
        <v>0</v>
      </c>
      <c r="G11" s="683">
        <f t="shared" ref="G11:G19" si="2">SUM(C11:F11)</f>
        <v>7209</v>
      </c>
      <c r="H11" s="716">
        <v>220</v>
      </c>
      <c r="I11" s="717">
        <f t="shared" si="0"/>
        <v>158.59800000000004</v>
      </c>
      <c r="J11" s="717">
        <f t="shared" ref="J11:J19" si="3">(G11*0.1*220)/1000</f>
        <v>158.59800000000004</v>
      </c>
      <c r="K11" s="718">
        <v>0</v>
      </c>
      <c r="L11" s="718">
        <v>0</v>
      </c>
      <c r="M11" s="717">
        <f t="shared" ref="M11:M31" si="4">N11+O11+P11</f>
        <v>31.7196</v>
      </c>
      <c r="N11" s="717">
        <f t="shared" si="1"/>
        <v>10.669319999999999</v>
      </c>
      <c r="O11" s="717">
        <f t="shared" ref="O11:O31" si="5">(G11*0.04*37)/1000</f>
        <v>10.669319999999999</v>
      </c>
      <c r="P11" s="717">
        <f t="shared" ref="P11:P31" si="6">(G11*0.04*36)/1000</f>
        <v>10.380960000000002</v>
      </c>
      <c r="Q11" s="718">
        <v>0</v>
      </c>
      <c r="R11" s="718">
        <v>0</v>
      </c>
    </row>
    <row r="12" spans="1:18" s="711" customFormat="1" ht="14.1" customHeight="1" x14ac:dyDescent="0.2">
      <c r="A12" s="280">
        <v>3</v>
      </c>
      <c r="B12" s="417" t="s">
        <v>802</v>
      </c>
      <c r="C12" s="715">
        <v>25749</v>
      </c>
      <c r="D12" s="683">
        <v>0</v>
      </c>
      <c r="E12" s="683">
        <v>0</v>
      </c>
      <c r="F12" s="683">
        <v>0</v>
      </c>
      <c r="G12" s="683">
        <f t="shared" si="2"/>
        <v>25749</v>
      </c>
      <c r="H12" s="716">
        <v>220</v>
      </c>
      <c r="I12" s="717">
        <f t="shared" si="0"/>
        <v>566.47799999999995</v>
      </c>
      <c r="J12" s="717">
        <f t="shared" si="3"/>
        <v>566.47799999999995</v>
      </c>
      <c r="K12" s="718">
        <v>0</v>
      </c>
      <c r="L12" s="718">
        <v>0</v>
      </c>
      <c r="M12" s="717">
        <f t="shared" si="4"/>
        <v>113.29560000000001</v>
      </c>
      <c r="N12" s="717">
        <f t="shared" si="1"/>
        <v>38.108520000000006</v>
      </c>
      <c r="O12" s="717">
        <f t="shared" si="5"/>
        <v>38.108520000000006</v>
      </c>
      <c r="P12" s="717">
        <f t="shared" si="6"/>
        <v>37.078559999999996</v>
      </c>
      <c r="Q12" s="718">
        <v>0</v>
      </c>
      <c r="R12" s="718">
        <v>0</v>
      </c>
    </row>
    <row r="13" spans="1:18" s="711" customFormat="1" ht="14.1" customHeight="1" x14ac:dyDescent="0.2">
      <c r="A13" s="280">
        <v>4</v>
      </c>
      <c r="B13" s="417" t="s">
        <v>803</v>
      </c>
      <c r="C13" s="715">
        <v>32925</v>
      </c>
      <c r="D13" s="683">
        <v>0</v>
      </c>
      <c r="E13" s="683">
        <v>0</v>
      </c>
      <c r="F13" s="683">
        <v>0</v>
      </c>
      <c r="G13" s="683">
        <f t="shared" si="2"/>
        <v>32925</v>
      </c>
      <c r="H13" s="716">
        <v>220</v>
      </c>
      <c r="I13" s="717">
        <f t="shared" si="0"/>
        <v>724.35</v>
      </c>
      <c r="J13" s="717">
        <f t="shared" si="3"/>
        <v>724.35</v>
      </c>
      <c r="K13" s="718">
        <v>0</v>
      </c>
      <c r="L13" s="718">
        <v>0</v>
      </c>
      <c r="M13" s="717">
        <f t="shared" si="4"/>
        <v>144.87</v>
      </c>
      <c r="N13" s="717">
        <f t="shared" si="1"/>
        <v>48.728999999999999</v>
      </c>
      <c r="O13" s="717">
        <f t="shared" si="5"/>
        <v>48.728999999999999</v>
      </c>
      <c r="P13" s="717">
        <f t="shared" si="6"/>
        <v>47.411999999999999</v>
      </c>
      <c r="Q13" s="718">
        <v>0</v>
      </c>
      <c r="R13" s="718">
        <v>0</v>
      </c>
    </row>
    <row r="14" spans="1:18" s="711" customFormat="1" ht="14.1" customHeight="1" x14ac:dyDescent="0.2">
      <c r="A14" s="280">
        <v>5</v>
      </c>
      <c r="B14" s="417" t="s">
        <v>804</v>
      </c>
      <c r="C14" s="715">
        <v>27535</v>
      </c>
      <c r="D14" s="683">
        <v>0</v>
      </c>
      <c r="E14" s="683">
        <v>0</v>
      </c>
      <c r="F14" s="683">
        <v>0</v>
      </c>
      <c r="G14" s="683">
        <f t="shared" si="2"/>
        <v>27535</v>
      </c>
      <c r="H14" s="716">
        <v>220</v>
      </c>
      <c r="I14" s="717">
        <f t="shared" si="0"/>
        <v>605.77</v>
      </c>
      <c r="J14" s="717">
        <f t="shared" si="3"/>
        <v>605.77</v>
      </c>
      <c r="K14" s="718">
        <v>0</v>
      </c>
      <c r="L14" s="718">
        <v>0</v>
      </c>
      <c r="M14" s="717">
        <f t="shared" si="4"/>
        <v>121.15400000000001</v>
      </c>
      <c r="N14" s="717">
        <f t="shared" si="1"/>
        <v>40.751800000000003</v>
      </c>
      <c r="O14" s="717">
        <f t="shared" si="5"/>
        <v>40.751800000000003</v>
      </c>
      <c r="P14" s="717">
        <f t="shared" si="6"/>
        <v>39.650400000000005</v>
      </c>
      <c r="Q14" s="718">
        <v>0</v>
      </c>
      <c r="R14" s="718">
        <v>0</v>
      </c>
    </row>
    <row r="15" spans="1:18" s="711" customFormat="1" ht="14.1" customHeight="1" x14ac:dyDescent="0.2">
      <c r="A15" s="280">
        <v>6</v>
      </c>
      <c r="B15" s="417" t="s">
        <v>805</v>
      </c>
      <c r="C15" s="715">
        <v>29354</v>
      </c>
      <c r="D15" s="683">
        <v>0</v>
      </c>
      <c r="E15" s="683">
        <v>0</v>
      </c>
      <c r="F15" s="683">
        <v>0</v>
      </c>
      <c r="G15" s="683">
        <f t="shared" si="2"/>
        <v>29354</v>
      </c>
      <c r="H15" s="716">
        <v>220</v>
      </c>
      <c r="I15" s="717">
        <f t="shared" si="0"/>
        <v>645.78800000000001</v>
      </c>
      <c r="J15" s="717">
        <f t="shared" si="3"/>
        <v>645.78800000000001</v>
      </c>
      <c r="K15" s="718">
        <v>0</v>
      </c>
      <c r="L15" s="718">
        <v>0</v>
      </c>
      <c r="M15" s="717">
        <f t="shared" si="4"/>
        <v>129.1576</v>
      </c>
      <c r="N15" s="717">
        <f t="shared" si="1"/>
        <v>43.443920000000006</v>
      </c>
      <c r="O15" s="717">
        <f t="shared" si="5"/>
        <v>43.443920000000006</v>
      </c>
      <c r="P15" s="717">
        <f t="shared" si="6"/>
        <v>42.269760000000005</v>
      </c>
      <c r="Q15" s="718">
        <v>0</v>
      </c>
      <c r="R15" s="718">
        <v>0</v>
      </c>
    </row>
    <row r="16" spans="1:18" s="711" customFormat="1" ht="14.1" customHeight="1" x14ac:dyDescent="0.2">
      <c r="A16" s="280">
        <v>7</v>
      </c>
      <c r="B16" s="417" t="s">
        <v>806</v>
      </c>
      <c r="C16" s="715">
        <v>26013</v>
      </c>
      <c r="D16" s="683">
        <v>0</v>
      </c>
      <c r="E16" s="683">
        <v>0</v>
      </c>
      <c r="F16" s="683">
        <v>0</v>
      </c>
      <c r="G16" s="683">
        <f t="shared" si="2"/>
        <v>26013</v>
      </c>
      <c r="H16" s="716">
        <v>220</v>
      </c>
      <c r="I16" s="717">
        <f t="shared" si="0"/>
        <v>572.28599999999994</v>
      </c>
      <c r="J16" s="717">
        <f t="shared" si="3"/>
        <v>572.28599999999994</v>
      </c>
      <c r="K16" s="718">
        <v>0</v>
      </c>
      <c r="L16" s="718">
        <v>0</v>
      </c>
      <c r="M16" s="717">
        <f t="shared" si="4"/>
        <v>114.4572</v>
      </c>
      <c r="N16" s="717">
        <f t="shared" si="1"/>
        <v>38.49924</v>
      </c>
      <c r="O16" s="717">
        <f t="shared" si="5"/>
        <v>38.49924</v>
      </c>
      <c r="P16" s="717">
        <f t="shared" si="6"/>
        <v>37.45872</v>
      </c>
      <c r="Q16" s="718">
        <v>0</v>
      </c>
      <c r="R16" s="718">
        <v>0</v>
      </c>
    </row>
    <row r="17" spans="1:18" s="711" customFormat="1" ht="14.1" customHeight="1" x14ac:dyDescent="0.2">
      <c r="A17" s="280">
        <v>8</v>
      </c>
      <c r="B17" s="417" t="s">
        <v>807</v>
      </c>
      <c r="C17" s="715">
        <v>16886</v>
      </c>
      <c r="D17" s="683">
        <v>0</v>
      </c>
      <c r="E17" s="683">
        <v>0</v>
      </c>
      <c r="F17" s="683">
        <v>0</v>
      </c>
      <c r="G17" s="683">
        <f t="shared" si="2"/>
        <v>16886</v>
      </c>
      <c r="H17" s="716">
        <v>220</v>
      </c>
      <c r="I17" s="717">
        <f t="shared" si="0"/>
        <v>371.49200000000008</v>
      </c>
      <c r="J17" s="717">
        <f t="shared" si="3"/>
        <v>371.49200000000008</v>
      </c>
      <c r="K17" s="718">
        <v>0</v>
      </c>
      <c r="L17" s="718">
        <v>0</v>
      </c>
      <c r="M17" s="717">
        <f t="shared" si="4"/>
        <v>74.298400000000015</v>
      </c>
      <c r="N17" s="717">
        <f t="shared" si="1"/>
        <v>24.991280000000003</v>
      </c>
      <c r="O17" s="717">
        <f t="shared" si="5"/>
        <v>24.991280000000003</v>
      </c>
      <c r="P17" s="717">
        <f t="shared" si="6"/>
        <v>24.315840000000005</v>
      </c>
      <c r="Q17" s="718">
        <v>0</v>
      </c>
      <c r="R17" s="718">
        <v>0</v>
      </c>
    </row>
    <row r="18" spans="1:18" s="711" customFormat="1" ht="14.1" customHeight="1" x14ac:dyDescent="0.2">
      <c r="A18" s="280">
        <v>9</v>
      </c>
      <c r="B18" s="417" t="s">
        <v>808</v>
      </c>
      <c r="C18" s="715">
        <v>42440</v>
      </c>
      <c r="D18" s="683">
        <v>0</v>
      </c>
      <c r="E18" s="683">
        <v>0</v>
      </c>
      <c r="F18" s="683">
        <v>0</v>
      </c>
      <c r="G18" s="683">
        <f t="shared" si="2"/>
        <v>42440</v>
      </c>
      <c r="H18" s="716">
        <v>220</v>
      </c>
      <c r="I18" s="717">
        <f t="shared" si="0"/>
        <v>933.68</v>
      </c>
      <c r="J18" s="717">
        <f t="shared" si="3"/>
        <v>933.68</v>
      </c>
      <c r="K18" s="718">
        <v>0</v>
      </c>
      <c r="L18" s="718">
        <v>0</v>
      </c>
      <c r="M18" s="717">
        <f t="shared" si="4"/>
        <v>186.73600000000002</v>
      </c>
      <c r="N18" s="717">
        <f t="shared" si="1"/>
        <v>62.811200000000007</v>
      </c>
      <c r="O18" s="717">
        <f t="shared" si="5"/>
        <v>62.811200000000007</v>
      </c>
      <c r="P18" s="717">
        <f t="shared" si="6"/>
        <v>61.113600000000005</v>
      </c>
      <c r="Q18" s="718">
        <v>0</v>
      </c>
      <c r="R18" s="718">
        <v>0</v>
      </c>
    </row>
    <row r="19" spans="1:18" s="711" customFormat="1" ht="14.1" customHeight="1" x14ac:dyDescent="0.2">
      <c r="A19" s="280">
        <v>10</v>
      </c>
      <c r="B19" s="417" t="s">
        <v>809</v>
      </c>
      <c r="C19" s="715">
        <v>36164</v>
      </c>
      <c r="D19" s="683">
        <v>0</v>
      </c>
      <c r="E19" s="683">
        <v>0</v>
      </c>
      <c r="F19" s="683">
        <v>0</v>
      </c>
      <c r="G19" s="683">
        <f t="shared" si="2"/>
        <v>36164</v>
      </c>
      <c r="H19" s="716">
        <v>220</v>
      </c>
      <c r="I19" s="717">
        <f t="shared" si="0"/>
        <v>795.60799999999995</v>
      </c>
      <c r="J19" s="717">
        <f t="shared" si="3"/>
        <v>795.60799999999995</v>
      </c>
      <c r="K19" s="718">
        <v>0</v>
      </c>
      <c r="L19" s="718">
        <v>0</v>
      </c>
      <c r="M19" s="717">
        <f t="shared" si="4"/>
        <v>159.1216</v>
      </c>
      <c r="N19" s="717">
        <f t="shared" si="1"/>
        <v>53.52272</v>
      </c>
      <c r="O19" s="717">
        <f t="shared" si="5"/>
        <v>53.52272</v>
      </c>
      <c r="P19" s="717">
        <f t="shared" si="6"/>
        <v>52.076159999999994</v>
      </c>
      <c r="Q19" s="718">
        <v>0</v>
      </c>
      <c r="R19" s="718">
        <v>0</v>
      </c>
    </row>
    <row r="20" spans="1:18" s="711" customFormat="1" ht="14.1" customHeight="1" x14ac:dyDescent="0.2">
      <c r="A20" s="280">
        <v>11</v>
      </c>
      <c r="B20" s="417" t="s">
        <v>810</v>
      </c>
      <c r="C20" s="719">
        <v>11116</v>
      </c>
      <c r="D20" s="683">
        <v>0</v>
      </c>
      <c r="E20" s="683">
        <v>0</v>
      </c>
      <c r="F20" s="683">
        <v>0</v>
      </c>
      <c r="G20" s="719">
        <f>SUM(C20:F20)</f>
        <v>11116</v>
      </c>
      <c r="H20" s="716">
        <v>220</v>
      </c>
      <c r="I20" s="717">
        <f>J20</f>
        <v>244.55199999999999</v>
      </c>
      <c r="J20" s="717">
        <v>244.55199999999999</v>
      </c>
      <c r="K20" s="718">
        <v>0</v>
      </c>
      <c r="L20" s="718">
        <v>0</v>
      </c>
      <c r="M20" s="717">
        <f t="shared" si="4"/>
        <v>48.910399999999996</v>
      </c>
      <c r="N20" s="717">
        <f t="shared" si="1"/>
        <v>16.45168</v>
      </c>
      <c r="O20" s="717">
        <f t="shared" si="5"/>
        <v>16.45168</v>
      </c>
      <c r="P20" s="717">
        <f t="shared" si="6"/>
        <v>16.00704</v>
      </c>
      <c r="Q20" s="718">
        <v>0</v>
      </c>
      <c r="R20" s="718">
        <v>0</v>
      </c>
    </row>
    <row r="21" spans="1:18" s="711" customFormat="1" ht="14.1" customHeight="1" x14ac:dyDescent="0.2">
      <c r="A21" s="280">
        <v>12</v>
      </c>
      <c r="B21" s="417" t="s">
        <v>811</v>
      </c>
      <c r="C21" s="277">
        <v>14318</v>
      </c>
      <c r="D21" s="683">
        <v>310</v>
      </c>
      <c r="E21" s="683">
        <v>0</v>
      </c>
      <c r="F21" s="683">
        <v>0</v>
      </c>
      <c r="G21" s="719">
        <f t="shared" ref="G21:G31" si="7">SUM(C21:F21)</f>
        <v>14628</v>
      </c>
      <c r="H21" s="716">
        <v>220</v>
      </c>
      <c r="I21" s="717">
        <f t="shared" ref="I21:I31" si="8">J21</f>
        <v>321.81599999999997</v>
      </c>
      <c r="J21" s="717">
        <v>321.81599999999997</v>
      </c>
      <c r="K21" s="718">
        <v>0</v>
      </c>
      <c r="L21" s="718">
        <v>0</v>
      </c>
      <c r="M21" s="717">
        <f t="shared" si="4"/>
        <v>64.363199999999992</v>
      </c>
      <c r="N21" s="717">
        <f t="shared" si="1"/>
        <v>21.649439999999998</v>
      </c>
      <c r="O21" s="717">
        <f t="shared" si="5"/>
        <v>21.649439999999998</v>
      </c>
      <c r="P21" s="717">
        <f t="shared" si="6"/>
        <v>21.064319999999999</v>
      </c>
      <c r="Q21" s="718">
        <v>0</v>
      </c>
      <c r="R21" s="718">
        <v>0</v>
      </c>
    </row>
    <row r="22" spans="1:18" s="711" customFormat="1" ht="14.1" customHeight="1" x14ac:dyDescent="0.2">
      <c r="A22" s="280">
        <v>13</v>
      </c>
      <c r="B22" s="417" t="s">
        <v>812</v>
      </c>
      <c r="C22" s="719">
        <v>29695</v>
      </c>
      <c r="D22" s="683">
        <v>0</v>
      </c>
      <c r="E22" s="683">
        <v>0</v>
      </c>
      <c r="F22" s="683">
        <v>0</v>
      </c>
      <c r="G22" s="719">
        <f t="shared" si="7"/>
        <v>29695</v>
      </c>
      <c r="H22" s="716">
        <v>220</v>
      </c>
      <c r="I22" s="717">
        <f t="shared" si="8"/>
        <v>653.29</v>
      </c>
      <c r="J22" s="717">
        <v>653.29</v>
      </c>
      <c r="K22" s="718">
        <v>0</v>
      </c>
      <c r="L22" s="718">
        <v>0</v>
      </c>
      <c r="M22" s="717">
        <f t="shared" si="4"/>
        <v>130.65799999999999</v>
      </c>
      <c r="N22" s="717">
        <f t="shared" si="1"/>
        <v>43.948599999999999</v>
      </c>
      <c r="O22" s="717">
        <f t="shared" si="5"/>
        <v>43.948599999999999</v>
      </c>
      <c r="P22" s="717">
        <f t="shared" si="6"/>
        <v>42.760799999999996</v>
      </c>
      <c r="Q22" s="718">
        <v>0</v>
      </c>
      <c r="R22" s="718">
        <v>0</v>
      </c>
    </row>
    <row r="23" spans="1:18" s="711" customFormat="1" ht="14.1" customHeight="1" x14ac:dyDescent="0.2">
      <c r="A23" s="280">
        <v>14</v>
      </c>
      <c r="B23" s="417" t="s">
        <v>813</v>
      </c>
      <c r="C23" s="719">
        <v>36085</v>
      </c>
      <c r="D23" s="683">
        <v>0</v>
      </c>
      <c r="E23" s="683">
        <v>0</v>
      </c>
      <c r="F23" s="683">
        <v>0</v>
      </c>
      <c r="G23" s="719">
        <f t="shared" si="7"/>
        <v>36085</v>
      </c>
      <c r="H23" s="716">
        <v>220</v>
      </c>
      <c r="I23" s="717">
        <f t="shared" si="8"/>
        <v>793.87</v>
      </c>
      <c r="J23" s="717">
        <v>793.87</v>
      </c>
      <c r="K23" s="718">
        <v>0</v>
      </c>
      <c r="L23" s="718">
        <v>0</v>
      </c>
      <c r="M23" s="717">
        <f t="shared" si="4"/>
        <v>158.774</v>
      </c>
      <c r="N23" s="717">
        <f t="shared" si="1"/>
        <v>53.405800000000006</v>
      </c>
      <c r="O23" s="717">
        <f t="shared" si="5"/>
        <v>53.405800000000006</v>
      </c>
      <c r="P23" s="717">
        <f t="shared" si="6"/>
        <v>51.962400000000002</v>
      </c>
      <c r="Q23" s="718">
        <v>0</v>
      </c>
      <c r="R23" s="718">
        <v>0</v>
      </c>
    </row>
    <row r="24" spans="1:18" s="711" customFormat="1" ht="14.1" customHeight="1" x14ac:dyDescent="0.2">
      <c r="A24" s="280">
        <v>15</v>
      </c>
      <c r="B24" s="417" t="s">
        <v>814</v>
      </c>
      <c r="C24" s="719">
        <v>18837</v>
      </c>
      <c r="D24" s="683">
        <v>0</v>
      </c>
      <c r="E24" s="683">
        <v>0</v>
      </c>
      <c r="F24" s="683">
        <v>0</v>
      </c>
      <c r="G24" s="719">
        <f t="shared" si="7"/>
        <v>18837</v>
      </c>
      <c r="H24" s="716">
        <v>220</v>
      </c>
      <c r="I24" s="717">
        <f t="shared" si="8"/>
        <v>414.41399999999999</v>
      </c>
      <c r="J24" s="717">
        <v>414.41399999999999</v>
      </c>
      <c r="K24" s="718">
        <v>0</v>
      </c>
      <c r="L24" s="718">
        <v>0</v>
      </c>
      <c r="M24" s="717">
        <f t="shared" si="4"/>
        <v>82.882800000000003</v>
      </c>
      <c r="N24" s="717">
        <f t="shared" si="1"/>
        <v>27.878760000000003</v>
      </c>
      <c r="O24" s="717">
        <f t="shared" si="5"/>
        <v>27.878760000000003</v>
      </c>
      <c r="P24" s="717">
        <f t="shared" si="6"/>
        <v>27.12528</v>
      </c>
      <c r="Q24" s="718">
        <v>0</v>
      </c>
      <c r="R24" s="718">
        <v>0</v>
      </c>
    </row>
    <row r="25" spans="1:18" s="711" customFormat="1" ht="14.1" customHeight="1" x14ac:dyDescent="0.2">
      <c r="A25" s="280">
        <v>16</v>
      </c>
      <c r="B25" s="417" t="s">
        <v>815</v>
      </c>
      <c r="C25" s="719">
        <v>16555</v>
      </c>
      <c r="D25" s="683">
        <v>0</v>
      </c>
      <c r="E25" s="683">
        <v>0</v>
      </c>
      <c r="F25" s="683">
        <v>0</v>
      </c>
      <c r="G25" s="719">
        <f t="shared" si="7"/>
        <v>16555</v>
      </c>
      <c r="H25" s="716">
        <v>220</v>
      </c>
      <c r="I25" s="717">
        <f t="shared" si="8"/>
        <v>364.21</v>
      </c>
      <c r="J25" s="717">
        <v>364.21</v>
      </c>
      <c r="K25" s="718">
        <v>0</v>
      </c>
      <c r="L25" s="718">
        <v>0</v>
      </c>
      <c r="M25" s="717">
        <f t="shared" si="4"/>
        <v>72.841999999999999</v>
      </c>
      <c r="N25" s="717">
        <f t="shared" si="1"/>
        <v>24.5014</v>
      </c>
      <c r="O25" s="717">
        <f t="shared" si="5"/>
        <v>24.5014</v>
      </c>
      <c r="P25" s="717">
        <f t="shared" si="6"/>
        <v>23.839200000000002</v>
      </c>
      <c r="Q25" s="718">
        <v>0</v>
      </c>
      <c r="R25" s="718">
        <v>0</v>
      </c>
    </row>
    <row r="26" spans="1:18" s="711" customFormat="1" ht="14.1" customHeight="1" x14ac:dyDescent="0.2">
      <c r="A26" s="280">
        <v>17</v>
      </c>
      <c r="B26" s="417" t="s">
        <v>816</v>
      </c>
      <c r="C26" s="719">
        <v>12038</v>
      </c>
      <c r="D26" s="683">
        <v>0</v>
      </c>
      <c r="E26" s="683">
        <v>0</v>
      </c>
      <c r="F26" s="683">
        <v>0</v>
      </c>
      <c r="G26" s="719">
        <f t="shared" si="7"/>
        <v>12038</v>
      </c>
      <c r="H26" s="716">
        <v>220</v>
      </c>
      <c r="I26" s="717">
        <f t="shared" si="8"/>
        <v>264.83600000000001</v>
      </c>
      <c r="J26" s="717">
        <v>264.83600000000001</v>
      </c>
      <c r="K26" s="718">
        <v>0</v>
      </c>
      <c r="L26" s="718">
        <v>0</v>
      </c>
      <c r="M26" s="717">
        <f t="shared" si="4"/>
        <v>52.967199999999991</v>
      </c>
      <c r="N26" s="717">
        <f t="shared" si="1"/>
        <v>17.816239999999997</v>
      </c>
      <c r="O26" s="717">
        <f t="shared" si="5"/>
        <v>17.816239999999997</v>
      </c>
      <c r="P26" s="717">
        <f t="shared" si="6"/>
        <v>17.334720000000001</v>
      </c>
      <c r="Q26" s="718">
        <v>0</v>
      </c>
      <c r="R26" s="718">
        <v>0</v>
      </c>
    </row>
    <row r="27" spans="1:18" s="711" customFormat="1" ht="14.1" customHeight="1" x14ac:dyDescent="0.2">
      <c r="A27" s="280">
        <v>18</v>
      </c>
      <c r="B27" s="417" t="s">
        <v>817</v>
      </c>
      <c r="C27" s="719">
        <v>35422</v>
      </c>
      <c r="D27" s="683">
        <v>0</v>
      </c>
      <c r="E27" s="683">
        <v>0</v>
      </c>
      <c r="F27" s="683">
        <v>0</v>
      </c>
      <c r="G27" s="719">
        <f t="shared" si="7"/>
        <v>35422</v>
      </c>
      <c r="H27" s="716">
        <v>220</v>
      </c>
      <c r="I27" s="717">
        <f t="shared" si="8"/>
        <v>779.28399999999999</v>
      </c>
      <c r="J27" s="717">
        <v>779.28399999999999</v>
      </c>
      <c r="K27" s="718">
        <v>0</v>
      </c>
      <c r="L27" s="718">
        <v>0</v>
      </c>
      <c r="M27" s="717">
        <f t="shared" si="4"/>
        <v>155.85680000000002</v>
      </c>
      <c r="N27" s="717">
        <f t="shared" si="1"/>
        <v>52.424560000000007</v>
      </c>
      <c r="O27" s="717">
        <f t="shared" si="5"/>
        <v>52.424560000000007</v>
      </c>
      <c r="P27" s="717">
        <f t="shared" si="6"/>
        <v>51.007680000000008</v>
      </c>
      <c r="Q27" s="718">
        <v>0</v>
      </c>
      <c r="R27" s="718">
        <v>0</v>
      </c>
    </row>
    <row r="28" spans="1:18" s="711" customFormat="1" ht="14.1" customHeight="1" x14ac:dyDescent="0.2">
      <c r="A28" s="280">
        <v>19</v>
      </c>
      <c r="B28" s="417" t="s">
        <v>799</v>
      </c>
      <c r="C28" s="719">
        <v>20147</v>
      </c>
      <c r="D28" s="683">
        <v>0</v>
      </c>
      <c r="E28" s="683">
        <v>0</v>
      </c>
      <c r="F28" s="683">
        <v>0</v>
      </c>
      <c r="G28" s="719">
        <f t="shared" si="7"/>
        <v>20147</v>
      </c>
      <c r="H28" s="716">
        <v>220</v>
      </c>
      <c r="I28" s="717">
        <f t="shared" si="8"/>
        <v>443.23399999999998</v>
      </c>
      <c r="J28" s="717">
        <v>443.23399999999998</v>
      </c>
      <c r="K28" s="718">
        <v>0</v>
      </c>
      <c r="L28" s="718">
        <v>0</v>
      </c>
      <c r="M28" s="717">
        <f t="shared" si="4"/>
        <v>88.646799999999999</v>
      </c>
      <c r="N28" s="717">
        <f t="shared" si="1"/>
        <v>29.81756</v>
      </c>
      <c r="O28" s="717">
        <f t="shared" si="5"/>
        <v>29.81756</v>
      </c>
      <c r="P28" s="717">
        <f t="shared" si="6"/>
        <v>29.011680000000002</v>
      </c>
      <c r="Q28" s="718">
        <v>0</v>
      </c>
      <c r="R28" s="718">
        <v>0</v>
      </c>
    </row>
    <row r="29" spans="1:18" s="711" customFormat="1" ht="14.1" customHeight="1" x14ac:dyDescent="0.2">
      <c r="A29" s="280">
        <v>20</v>
      </c>
      <c r="B29" s="417" t="s">
        <v>818</v>
      </c>
      <c r="C29" s="719">
        <v>44968</v>
      </c>
      <c r="D29" s="683">
        <v>0</v>
      </c>
      <c r="E29" s="683">
        <v>0</v>
      </c>
      <c r="F29" s="683">
        <v>0</v>
      </c>
      <c r="G29" s="719">
        <f t="shared" si="7"/>
        <v>44968</v>
      </c>
      <c r="H29" s="716">
        <v>220</v>
      </c>
      <c r="I29" s="717">
        <f t="shared" si="8"/>
        <v>989.29600000000005</v>
      </c>
      <c r="J29" s="717">
        <v>989.29600000000005</v>
      </c>
      <c r="K29" s="718">
        <v>0</v>
      </c>
      <c r="L29" s="718">
        <v>0</v>
      </c>
      <c r="M29" s="717">
        <f t="shared" si="4"/>
        <v>197.85919999999999</v>
      </c>
      <c r="N29" s="717">
        <f t="shared" si="1"/>
        <v>66.552639999999997</v>
      </c>
      <c r="O29" s="717">
        <f t="shared" si="5"/>
        <v>66.552639999999997</v>
      </c>
      <c r="P29" s="717">
        <f t="shared" si="6"/>
        <v>64.753919999999994</v>
      </c>
      <c r="Q29" s="718">
        <v>0</v>
      </c>
      <c r="R29" s="718">
        <v>0</v>
      </c>
    </row>
    <row r="30" spans="1:18" s="711" customFormat="1" ht="14.1" customHeight="1" x14ac:dyDescent="0.2">
      <c r="A30" s="419">
        <v>21</v>
      </c>
      <c r="B30" s="417" t="s">
        <v>819</v>
      </c>
      <c r="C30" s="277">
        <v>2092</v>
      </c>
      <c r="D30" s="683">
        <v>512</v>
      </c>
      <c r="E30" s="683">
        <v>0</v>
      </c>
      <c r="F30" s="683">
        <v>0</v>
      </c>
      <c r="G30" s="719">
        <f t="shared" si="7"/>
        <v>2604</v>
      </c>
      <c r="H30" s="716">
        <v>220</v>
      </c>
      <c r="I30" s="717">
        <f t="shared" si="8"/>
        <v>57.287999999999997</v>
      </c>
      <c r="J30" s="717">
        <v>57.287999999999997</v>
      </c>
      <c r="K30" s="718">
        <v>0</v>
      </c>
      <c r="L30" s="718">
        <v>0</v>
      </c>
      <c r="M30" s="717">
        <f t="shared" si="4"/>
        <v>11.457599999999999</v>
      </c>
      <c r="N30" s="717">
        <f t="shared" si="1"/>
        <v>3.85392</v>
      </c>
      <c r="O30" s="717">
        <f t="shared" si="5"/>
        <v>3.85392</v>
      </c>
      <c r="P30" s="717">
        <f t="shared" si="6"/>
        <v>3.7497599999999998</v>
      </c>
      <c r="Q30" s="718">
        <v>0</v>
      </c>
      <c r="R30" s="718">
        <v>0</v>
      </c>
    </row>
    <row r="31" spans="1:18" s="711" customFormat="1" ht="14.1" customHeight="1" x14ac:dyDescent="0.2">
      <c r="A31" s="419">
        <v>22</v>
      </c>
      <c r="B31" s="417" t="s">
        <v>820</v>
      </c>
      <c r="C31" s="719">
        <v>5735</v>
      </c>
      <c r="D31" s="683">
        <v>0</v>
      </c>
      <c r="E31" s="683">
        <v>0</v>
      </c>
      <c r="F31" s="683">
        <v>0</v>
      </c>
      <c r="G31" s="719">
        <f t="shared" si="7"/>
        <v>5735</v>
      </c>
      <c r="H31" s="716">
        <v>220</v>
      </c>
      <c r="I31" s="717">
        <f t="shared" si="8"/>
        <v>126.17</v>
      </c>
      <c r="J31" s="717">
        <v>126.17</v>
      </c>
      <c r="K31" s="718">
        <v>0</v>
      </c>
      <c r="L31" s="718">
        <v>0</v>
      </c>
      <c r="M31" s="717">
        <f t="shared" si="4"/>
        <v>25.234000000000002</v>
      </c>
      <c r="N31" s="717">
        <f t="shared" si="1"/>
        <v>8.4878000000000018</v>
      </c>
      <c r="O31" s="717">
        <f t="shared" si="5"/>
        <v>8.4878000000000018</v>
      </c>
      <c r="P31" s="717">
        <f t="shared" si="6"/>
        <v>8.2584</v>
      </c>
      <c r="Q31" s="718">
        <v>0</v>
      </c>
      <c r="R31" s="718">
        <v>0</v>
      </c>
    </row>
    <row r="32" spans="1:18" s="714" customFormat="1" ht="14.1" customHeight="1" x14ac:dyDescent="0.2">
      <c r="A32" s="1179" t="s">
        <v>821</v>
      </c>
      <c r="B32" s="1179"/>
      <c r="C32" s="720">
        <f>SUM(C10:C31)</f>
        <v>517872</v>
      </c>
      <c r="D32" s="720">
        <f t="shared" ref="D32:G32" si="9">SUM(D10:D31)</f>
        <v>822</v>
      </c>
      <c r="E32" s="720">
        <f t="shared" si="9"/>
        <v>0</v>
      </c>
      <c r="F32" s="720">
        <f t="shared" si="9"/>
        <v>0</v>
      </c>
      <c r="G32" s="720">
        <f t="shared" si="9"/>
        <v>518694</v>
      </c>
      <c r="H32" s="720">
        <v>220</v>
      </c>
      <c r="I32" s="658">
        <f t="shared" ref="I32" si="10">SUM(I10:I31)</f>
        <v>11411.268</v>
      </c>
      <c r="J32" s="658">
        <f t="shared" ref="J32" si="11">SUM(J10:J31)</f>
        <v>11411.268</v>
      </c>
      <c r="K32" s="640">
        <f t="shared" ref="K32" si="12">SUM(K10:K31)</f>
        <v>0</v>
      </c>
      <c r="L32" s="640">
        <f t="shared" ref="L32" si="13">SUM(L10:L31)</f>
        <v>0</v>
      </c>
      <c r="M32" s="658">
        <f t="shared" ref="M32" si="14">SUM(M10:M31)</f>
        <v>2282.2536000000005</v>
      </c>
      <c r="N32" s="658">
        <f t="shared" ref="N32" si="15">SUM(N10:N31)</f>
        <v>767.66712000000007</v>
      </c>
      <c r="O32" s="658">
        <f t="shared" ref="O32" si="16">SUM(O10:O31)</f>
        <v>767.66712000000007</v>
      </c>
      <c r="P32" s="658">
        <f t="shared" ref="P32" si="17">SUM(P10:P31)</f>
        <v>746.91936000000021</v>
      </c>
      <c r="Q32" s="640">
        <f t="shared" ref="Q32" si="18">SUM(Q10:Q31)</f>
        <v>0</v>
      </c>
      <c r="R32" s="640">
        <f t="shared" ref="R32" si="19">SUM(R10:R31)</f>
        <v>0</v>
      </c>
    </row>
    <row r="33" spans="1:18" s="711" customFormat="1" ht="12" x14ac:dyDescent="0.2">
      <c r="A33" s="721" t="s">
        <v>5</v>
      </c>
      <c r="B33" s="722"/>
      <c r="C33" s="723"/>
      <c r="D33" s="724"/>
      <c r="E33" s="724"/>
      <c r="F33" s="724"/>
      <c r="G33" s="724"/>
      <c r="H33" s="724"/>
      <c r="I33" s="725"/>
      <c r="J33" s="725"/>
      <c r="K33" s="725"/>
      <c r="L33" s="725"/>
      <c r="M33" s="725"/>
      <c r="N33" s="725"/>
      <c r="O33" s="725"/>
      <c r="P33" s="725"/>
      <c r="Q33" s="725"/>
      <c r="R33" s="725"/>
    </row>
    <row r="34" spans="1:18" s="711" customFormat="1" ht="12" x14ac:dyDescent="0.2">
      <c r="A34" s="726" t="s">
        <v>6</v>
      </c>
      <c r="B34" s="726"/>
      <c r="C34" s="727"/>
      <c r="D34" s="725"/>
      <c r="E34" s="725"/>
      <c r="F34" s="725"/>
      <c r="G34" s="725"/>
      <c r="H34" s="725"/>
      <c r="I34" s="725"/>
      <c r="J34" s="725"/>
      <c r="K34" s="725"/>
      <c r="L34" s="725"/>
      <c r="M34" s="725"/>
      <c r="N34" s="725"/>
      <c r="O34" s="725"/>
      <c r="P34" s="725"/>
      <c r="Q34" s="725"/>
      <c r="R34" s="725"/>
    </row>
    <row r="35" spans="1:18" s="711" customFormat="1" ht="12" x14ac:dyDescent="0.2">
      <c r="A35" s="726" t="s">
        <v>7</v>
      </c>
      <c r="B35" s="726"/>
      <c r="C35" s="727"/>
      <c r="D35" s="725"/>
      <c r="E35" s="725"/>
      <c r="F35" s="725"/>
      <c r="G35" s="725"/>
      <c r="H35" s="725"/>
      <c r="I35" s="725"/>
      <c r="J35" s="725"/>
      <c r="K35" s="725"/>
      <c r="L35" s="725"/>
      <c r="M35" s="725"/>
      <c r="N35" s="725"/>
      <c r="O35" s="725"/>
      <c r="P35" s="725"/>
      <c r="Q35" s="725"/>
      <c r="R35" s="725"/>
    </row>
    <row r="36" spans="1:18" s="711" customFormat="1" ht="12" x14ac:dyDescent="0.2">
      <c r="A36" s="726"/>
      <c r="B36" s="726"/>
      <c r="C36" s="727"/>
      <c r="D36" s="725"/>
      <c r="E36" s="725"/>
      <c r="F36" s="725"/>
      <c r="G36" s="725"/>
      <c r="H36" s="725"/>
      <c r="I36" s="725"/>
      <c r="J36" s="725"/>
      <c r="K36" s="725"/>
      <c r="L36" s="919" t="s">
        <v>797</v>
      </c>
      <c r="M36" s="919"/>
      <c r="N36" s="919"/>
      <c r="O36" s="919"/>
      <c r="P36" s="725"/>
      <c r="Q36" s="725"/>
      <c r="R36" s="725"/>
    </row>
    <row r="37" spans="1:18" s="711" customFormat="1" ht="12" x14ac:dyDescent="0.2">
      <c r="A37" s="726" t="s">
        <v>9</v>
      </c>
      <c r="B37" s="728"/>
      <c r="C37" s="725"/>
      <c r="D37" s="725"/>
      <c r="E37" s="725"/>
      <c r="F37" s="725"/>
      <c r="G37" s="725"/>
      <c r="H37" s="727"/>
      <c r="I37" s="725"/>
      <c r="J37" s="727"/>
      <c r="K37" s="727"/>
      <c r="L37" s="919" t="s">
        <v>798</v>
      </c>
      <c r="M37" s="919"/>
      <c r="N37" s="919"/>
      <c r="O37" s="919"/>
      <c r="P37" s="727"/>
      <c r="Q37" s="727"/>
      <c r="R37" s="727"/>
    </row>
    <row r="38" spans="1:18" s="711" customFormat="1" ht="12.75" customHeight="1" x14ac:dyDescent="0.2">
      <c r="A38" s="728"/>
      <c r="B38" s="728"/>
      <c r="C38" s="725"/>
      <c r="D38" s="725"/>
      <c r="E38" s="725"/>
      <c r="F38" s="725"/>
      <c r="G38" s="725"/>
      <c r="H38" s="725"/>
      <c r="I38" s="727"/>
      <c r="J38" s="727"/>
      <c r="K38" s="727"/>
      <c r="L38" s="1044" t="s">
        <v>77</v>
      </c>
      <c r="M38" s="1044"/>
      <c r="N38" s="1044"/>
      <c r="O38" s="1044"/>
      <c r="P38" s="727"/>
      <c r="Q38" s="727"/>
      <c r="R38" s="727"/>
    </row>
    <row r="40" spans="1:18" x14ac:dyDescent="0.2">
      <c r="A40" s="1298"/>
      <c r="B40" s="1298"/>
      <c r="C40" s="1298"/>
      <c r="D40" s="1298"/>
      <c r="E40" s="1298"/>
      <c r="F40" s="1298"/>
      <c r="G40" s="1298"/>
      <c r="H40" s="1298"/>
      <c r="I40" s="1298"/>
      <c r="J40" s="1298"/>
      <c r="K40" s="1298"/>
      <c r="L40" s="1298"/>
      <c r="M40" s="1298"/>
      <c r="N40" s="1298"/>
      <c r="O40" s="1298"/>
      <c r="P40" s="1298"/>
      <c r="Q40" s="1298"/>
      <c r="R40" s="1298"/>
    </row>
  </sheetData>
  <mergeCells count="18">
    <mergeCell ref="A6:D6"/>
    <mergeCell ref="A40:R40"/>
    <mergeCell ref="L6:R6"/>
    <mergeCell ref="A7:A8"/>
    <mergeCell ref="B7:B8"/>
    <mergeCell ref="C7:G7"/>
    <mergeCell ref="H7:H8"/>
    <mergeCell ref="I7:L7"/>
    <mergeCell ref="M7:R7"/>
    <mergeCell ref="L36:O36"/>
    <mergeCell ref="L37:O37"/>
    <mergeCell ref="L38:O38"/>
    <mergeCell ref="A32:B32"/>
    <mergeCell ref="A4:R5"/>
    <mergeCell ref="A2:R2"/>
    <mergeCell ref="A3:R3"/>
    <mergeCell ref="G1:I1"/>
    <mergeCell ref="Q1:R1"/>
  </mergeCells>
  <phoneticPr fontId="0" type="noConversion"/>
  <printOptions horizontalCentered="1"/>
  <pageMargins left="0.39370078740157483" right="0.39370078740157483" top="0.19685039370078741" bottom="0.19685039370078741" header="0.31496062992125984" footer="0.31496062992125984"/>
  <pageSetup paperSize="9" scale="97"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view="pageBreakPreview" topLeftCell="A13" zoomScaleNormal="70" zoomScaleSheetLayoutView="100" workbookViewId="0">
      <selection activeCell="I34" sqref="I34"/>
    </sheetView>
  </sheetViews>
  <sheetFormatPr defaultColWidth="9.140625" defaultRowHeight="12.75" x14ac:dyDescent="0.2"/>
  <cols>
    <col min="1" max="1" width="4.140625" style="74" customWidth="1"/>
    <col min="2" max="2" width="9.5703125" style="74" customWidth="1"/>
    <col min="3" max="3" width="8.85546875" style="335" customWidth="1"/>
    <col min="4" max="4" width="6.7109375" style="335" customWidth="1"/>
    <col min="5" max="5" width="8" style="335" customWidth="1"/>
    <col min="6" max="6" width="7.140625" style="335" customWidth="1"/>
    <col min="7" max="7" width="9.42578125" style="335" customWidth="1"/>
    <col min="8" max="8" width="7.85546875" style="335" customWidth="1"/>
    <col min="9" max="10" width="8.42578125" style="348" customWidth="1"/>
    <col min="11" max="11" width="6.85546875" style="348" customWidth="1"/>
    <col min="12" max="12" width="6.7109375" style="348" customWidth="1"/>
    <col min="13" max="13" width="9.42578125" style="348" customWidth="1"/>
    <col min="14" max="14" width="8.42578125" style="348" customWidth="1"/>
    <col min="15" max="15" width="7.7109375" style="348" customWidth="1"/>
    <col min="16" max="16" width="8.140625" style="348" customWidth="1"/>
    <col min="17" max="17" width="6.5703125" style="348" customWidth="1"/>
    <col min="18" max="18" width="6.85546875" style="348" customWidth="1"/>
    <col min="19" max="16384" width="9.140625" style="71"/>
  </cols>
  <sheetData>
    <row r="1" spans="1:18" ht="12.75" customHeight="1" x14ac:dyDescent="0.2">
      <c r="G1" s="1313"/>
      <c r="H1" s="1313"/>
      <c r="I1" s="1313"/>
      <c r="J1" s="335"/>
      <c r="K1" s="335"/>
      <c r="L1" s="335"/>
      <c r="M1" s="335"/>
      <c r="N1" s="335"/>
      <c r="O1" s="335"/>
      <c r="P1" s="335"/>
      <c r="Q1" s="1306" t="s">
        <v>527</v>
      </c>
      <c r="R1" s="1306"/>
    </row>
    <row r="2" spans="1:18" ht="15.75" x14ac:dyDescent="0.25">
      <c r="A2" s="1314" t="s">
        <v>0</v>
      </c>
      <c r="B2" s="1314"/>
      <c r="C2" s="1314"/>
      <c r="D2" s="1314"/>
      <c r="E2" s="1314"/>
      <c r="F2" s="1314"/>
      <c r="G2" s="1314"/>
      <c r="H2" s="1314"/>
      <c r="I2" s="1314"/>
      <c r="J2" s="1314"/>
      <c r="K2" s="1314"/>
      <c r="L2" s="1314"/>
      <c r="M2" s="1314"/>
      <c r="N2" s="1314"/>
      <c r="O2" s="1314"/>
      <c r="P2" s="1314"/>
      <c r="Q2" s="1314"/>
      <c r="R2" s="1314"/>
    </row>
    <row r="3" spans="1:18" ht="18" x14ac:dyDescent="0.25">
      <c r="A3" s="1315" t="s">
        <v>631</v>
      </c>
      <c r="B3" s="1315"/>
      <c r="C3" s="1315"/>
      <c r="D3" s="1315"/>
      <c r="E3" s="1315"/>
      <c r="F3" s="1315"/>
      <c r="G3" s="1315"/>
      <c r="H3" s="1315"/>
      <c r="I3" s="1315"/>
      <c r="J3" s="1315"/>
      <c r="K3" s="1315"/>
      <c r="L3" s="1315"/>
      <c r="M3" s="1315"/>
      <c r="N3" s="1315"/>
      <c r="O3" s="1315"/>
      <c r="P3" s="1315"/>
      <c r="Q3" s="1315"/>
      <c r="R3" s="1315"/>
    </row>
    <row r="4" spans="1:18" ht="12.75" customHeight="1" x14ac:dyDescent="0.2">
      <c r="A4" s="1316" t="s">
        <v>717</v>
      </c>
      <c r="B4" s="1316"/>
      <c r="C4" s="1316"/>
      <c r="D4" s="1316"/>
      <c r="E4" s="1316"/>
      <c r="F4" s="1316"/>
      <c r="G4" s="1316"/>
      <c r="H4" s="1316"/>
      <c r="I4" s="1316"/>
      <c r="J4" s="1316"/>
      <c r="K4" s="1316"/>
      <c r="L4" s="1316"/>
      <c r="M4" s="1316"/>
      <c r="N4" s="1316"/>
      <c r="O4" s="1316"/>
      <c r="P4" s="1316"/>
      <c r="Q4" s="1316"/>
      <c r="R4" s="1316"/>
    </row>
    <row r="5" spans="1:18" s="72" customFormat="1" ht="7.5" customHeight="1" x14ac:dyDescent="0.2">
      <c r="A5" s="1316"/>
      <c r="B5" s="1316"/>
      <c r="C5" s="1316"/>
      <c r="D5" s="1316"/>
      <c r="E5" s="1316"/>
      <c r="F5" s="1316"/>
      <c r="G5" s="1316"/>
      <c r="H5" s="1316"/>
      <c r="I5" s="1316"/>
      <c r="J5" s="1316"/>
      <c r="K5" s="1316"/>
      <c r="L5" s="1316"/>
      <c r="M5" s="1316"/>
      <c r="N5" s="1316"/>
      <c r="O5" s="1316"/>
      <c r="P5" s="1316"/>
      <c r="Q5" s="1316"/>
      <c r="R5" s="1316"/>
    </row>
    <row r="6" spans="1:18" x14ac:dyDescent="0.2">
      <c r="A6" s="1318" t="s">
        <v>829</v>
      </c>
      <c r="B6" s="1318"/>
      <c r="C6" s="1318"/>
      <c r="D6" s="1318"/>
      <c r="E6" s="1318"/>
      <c r="H6" s="349"/>
      <c r="I6" s="335"/>
      <c r="J6" s="335"/>
      <c r="K6" s="335"/>
      <c r="L6" s="1317"/>
      <c r="M6" s="1317"/>
      <c r="N6" s="1317"/>
      <c r="O6" s="1317"/>
      <c r="P6" s="1317"/>
      <c r="Q6" s="1317"/>
      <c r="R6" s="1317"/>
    </row>
    <row r="7" spans="1:18" s="555" customFormat="1" ht="14.25" customHeight="1" x14ac:dyDescent="0.2">
      <c r="A7" s="1307" t="s">
        <v>68</v>
      </c>
      <c r="B7" s="1307" t="s">
        <v>1</v>
      </c>
      <c r="C7" s="1308" t="s">
        <v>479</v>
      </c>
      <c r="D7" s="1309"/>
      <c r="E7" s="1309"/>
      <c r="F7" s="1309"/>
      <c r="G7" s="1310"/>
      <c r="H7" s="1311" t="s">
        <v>78</v>
      </c>
      <c r="I7" s="1308" t="s">
        <v>79</v>
      </c>
      <c r="J7" s="1309"/>
      <c r="K7" s="1309"/>
      <c r="L7" s="1310"/>
      <c r="M7" s="1308" t="s">
        <v>709</v>
      </c>
      <c r="N7" s="1309"/>
      <c r="O7" s="1309"/>
      <c r="P7" s="1309"/>
      <c r="Q7" s="1309"/>
      <c r="R7" s="1309"/>
    </row>
    <row r="8" spans="1:18" s="555" customFormat="1" ht="40.5" customHeight="1" x14ac:dyDescent="0.2">
      <c r="A8" s="1307"/>
      <c r="B8" s="1307"/>
      <c r="C8" s="730" t="s">
        <v>3</v>
      </c>
      <c r="D8" s="730" t="s">
        <v>4</v>
      </c>
      <c r="E8" s="730" t="s">
        <v>347</v>
      </c>
      <c r="F8" s="731" t="s">
        <v>967</v>
      </c>
      <c r="G8" s="731" t="s">
        <v>220</v>
      </c>
      <c r="H8" s="1312"/>
      <c r="I8" s="730" t="s">
        <v>173</v>
      </c>
      <c r="J8" s="730" t="s">
        <v>109</v>
      </c>
      <c r="K8" s="730" t="s">
        <v>110</v>
      </c>
      <c r="L8" s="730" t="s">
        <v>429</v>
      </c>
      <c r="M8" s="730" t="s">
        <v>14</v>
      </c>
      <c r="N8" s="730" t="s">
        <v>933</v>
      </c>
      <c r="O8" s="730" t="s">
        <v>881</v>
      </c>
      <c r="P8" s="730" t="s">
        <v>882</v>
      </c>
      <c r="Q8" s="730" t="s">
        <v>713</v>
      </c>
      <c r="R8" s="730" t="s">
        <v>714</v>
      </c>
    </row>
    <row r="9" spans="1:18" s="352" customFormat="1" ht="12" x14ac:dyDescent="0.2">
      <c r="A9" s="730">
        <v>1</v>
      </c>
      <c r="B9" s="730">
        <v>2</v>
      </c>
      <c r="C9" s="730">
        <v>3</v>
      </c>
      <c r="D9" s="730">
        <v>4</v>
      </c>
      <c r="E9" s="730">
        <v>5</v>
      </c>
      <c r="F9" s="730">
        <v>6</v>
      </c>
      <c r="G9" s="730">
        <v>7</v>
      </c>
      <c r="H9" s="730">
        <v>8</v>
      </c>
      <c r="I9" s="730">
        <v>9</v>
      </c>
      <c r="J9" s="730">
        <v>10</v>
      </c>
      <c r="K9" s="730">
        <v>11</v>
      </c>
      <c r="L9" s="730">
        <v>12</v>
      </c>
      <c r="M9" s="730">
        <v>13</v>
      </c>
      <c r="N9" s="730">
        <v>14</v>
      </c>
      <c r="O9" s="730">
        <v>15</v>
      </c>
      <c r="P9" s="730">
        <v>16</v>
      </c>
      <c r="Q9" s="730">
        <v>17</v>
      </c>
      <c r="R9" s="730">
        <v>18</v>
      </c>
    </row>
    <row r="10" spans="1:18" s="352" customFormat="1" ht="14.1" customHeight="1" x14ac:dyDescent="0.2">
      <c r="A10" s="280">
        <v>1</v>
      </c>
      <c r="B10" s="417" t="s">
        <v>800</v>
      </c>
      <c r="C10" s="280">
        <v>16051</v>
      </c>
      <c r="D10" s="564">
        <v>0</v>
      </c>
      <c r="E10" s="564">
        <v>0</v>
      </c>
      <c r="F10" s="564">
        <v>0</v>
      </c>
      <c r="G10" s="564">
        <f>SUM(C10:F10)</f>
        <v>16051</v>
      </c>
      <c r="H10" s="565">
        <v>220</v>
      </c>
      <c r="I10" s="564">
        <f>J10</f>
        <v>353.12200000000007</v>
      </c>
      <c r="J10" s="564">
        <f>(G10*0.1*220)/1000</f>
        <v>353.12200000000007</v>
      </c>
      <c r="K10" s="566">
        <v>0</v>
      </c>
      <c r="L10" s="566">
        <v>0</v>
      </c>
      <c r="M10" s="567">
        <f>N10+O10+P10</f>
        <v>70.624399999999994</v>
      </c>
      <c r="N10" s="567">
        <f>(G10*0.04*37)/1000</f>
        <v>23.755479999999999</v>
      </c>
      <c r="O10" s="567">
        <f>(G10*0.04*37)/1000</f>
        <v>23.755479999999999</v>
      </c>
      <c r="P10" s="567">
        <f>(G10*0.04*36)/1000</f>
        <v>23.113439999999997</v>
      </c>
      <c r="Q10" s="566">
        <v>0</v>
      </c>
      <c r="R10" s="566">
        <v>0</v>
      </c>
    </row>
    <row r="11" spans="1:18" s="352" customFormat="1" ht="14.1" customHeight="1" x14ac:dyDescent="0.2">
      <c r="A11" s="280">
        <v>2</v>
      </c>
      <c r="B11" s="417" t="s">
        <v>801</v>
      </c>
      <c r="C11" s="280">
        <v>4279</v>
      </c>
      <c r="D11" s="564">
        <v>0</v>
      </c>
      <c r="E11" s="564">
        <v>0</v>
      </c>
      <c r="F11" s="564">
        <v>0</v>
      </c>
      <c r="G11" s="564">
        <f t="shared" ref="G11:G19" si="0">SUM(C11:F11)</f>
        <v>4279</v>
      </c>
      <c r="H11" s="565">
        <v>220</v>
      </c>
      <c r="I11" s="564">
        <f t="shared" ref="I11:I19" si="1">J11</f>
        <v>94.138000000000019</v>
      </c>
      <c r="J11" s="564">
        <f t="shared" ref="J11:J19" si="2">(G11*0.1*220)/1000</f>
        <v>94.138000000000019</v>
      </c>
      <c r="K11" s="566">
        <v>0</v>
      </c>
      <c r="L11" s="566">
        <v>0</v>
      </c>
      <c r="M11" s="567">
        <f t="shared" ref="M11:M19" si="3">N11+O11+P11</f>
        <v>18.8276</v>
      </c>
      <c r="N11" s="567">
        <f t="shared" ref="N11:N31" si="4">(G11*0.04*37)/1000</f>
        <v>6.3329199999999997</v>
      </c>
      <c r="O11" s="567">
        <f t="shared" ref="O11:O31" si="5">(G11*0.04*37)/1000</f>
        <v>6.3329199999999997</v>
      </c>
      <c r="P11" s="567">
        <f t="shared" ref="P11:P31" si="6">(G11*0.04*36)/1000</f>
        <v>6.1617600000000001</v>
      </c>
      <c r="Q11" s="566">
        <v>0</v>
      </c>
      <c r="R11" s="566">
        <v>0</v>
      </c>
    </row>
    <row r="12" spans="1:18" s="352" customFormat="1" ht="14.1" customHeight="1" x14ac:dyDescent="0.2">
      <c r="A12" s="280">
        <v>3</v>
      </c>
      <c r="B12" s="417" t="s">
        <v>802</v>
      </c>
      <c r="C12" s="280">
        <v>16115</v>
      </c>
      <c r="D12" s="564">
        <v>0</v>
      </c>
      <c r="E12" s="564">
        <v>0</v>
      </c>
      <c r="F12" s="564">
        <v>0</v>
      </c>
      <c r="G12" s="564">
        <f t="shared" si="0"/>
        <v>16115</v>
      </c>
      <c r="H12" s="565">
        <v>220</v>
      </c>
      <c r="I12" s="564">
        <f t="shared" si="1"/>
        <v>354.53</v>
      </c>
      <c r="J12" s="564">
        <f t="shared" si="2"/>
        <v>354.53</v>
      </c>
      <c r="K12" s="566">
        <v>0</v>
      </c>
      <c r="L12" s="566">
        <v>0</v>
      </c>
      <c r="M12" s="567">
        <f t="shared" si="3"/>
        <v>70.906000000000006</v>
      </c>
      <c r="N12" s="567">
        <f t="shared" si="4"/>
        <v>23.850200000000001</v>
      </c>
      <c r="O12" s="567">
        <f t="shared" si="5"/>
        <v>23.850200000000001</v>
      </c>
      <c r="P12" s="567">
        <f t="shared" si="6"/>
        <v>23.2056</v>
      </c>
      <c r="Q12" s="566">
        <v>0</v>
      </c>
      <c r="R12" s="566">
        <v>0</v>
      </c>
    </row>
    <row r="13" spans="1:18" s="352" customFormat="1" ht="14.1" customHeight="1" x14ac:dyDescent="0.2">
      <c r="A13" s="280">
        <v>4</v>
      </c>
      <c r="B13" s="417" t="s">
        <v>803</v>
      </c>
      <c r="C13" s="280">
        <v>19577</v>
      </c>
      <c r="D13" s="564">
        <v>0</v>
      </c>
      <c r="E13" s="564">
        <v>0</v>
      </c>
      <c r="F13" s="564">
        <v>0</v>
      </c>
      <c r="G13" s="564">
        <f t="shared" si="0"/>
        <v>19577</v>
      </c>
      <c r="H13" s="565">
        <v>220</v>
      </c>
      <c r="I13" s="564">
        <f t="shared" si="1"/>
        <v>430.69400000000002</v>
      </c>
      <c r="J13" s="564">
        <f t="shared" si="2"/>
        <v>430.69400000000002</v>
      </c>
      <c r="K13" s="566">
        <v>0</v>
      </c>
      <c r="L13" s="566">
        <v>0</v>
      </c>
      <c r="M13" s="567">
        <f t="shared" si="3"/>
        <v>86.138800000000003</v>
      </c>
      <c r="N13" s="567">
        <f t="shared" si="4"/>
        <v>28.973960000000002</v>
      </c>
      <c r="O13" s="567">
        <f t="shared" si="5"/>
        <v>28.973960000000002</v>
      </c>
      <c r="P13" s="567">
        <f t="shared" si="6"/>
        <v>28.19088</v>
      </c>
      <c r="Q13" s="566">
        <v>0</v>
      </c>
      <c r="R13" s="566">
        <v>0</v>
      </c>
    </row>
    <row r="14" spans="1:18" s="352" customFormat="1" ht="14.1" customHeight="1" x14ac:dyDescent="0.2">
      <c r="A14" s="280">
        <v>5</v>
      </c>
      <c r="B14" s="417" t="s">
        <v>804</v>
      </c>
      <c r="C14" s="280">
        <v>12885</v>
      </c>
      <c r="D14" s="564">
        <v>0</v>
      </c>
      <c r="E14" s="564">
        <v>0</v>
      </c>
      <c r="F14" s="564">
        <v>0</v>
      </c>
      <c r="G14" s="564">
        <f t="shared" si="0"/>
        <v>12885</v>
      </c>
      <c r="H14" s="565">
        <v>220</v>
      </c>
      <c r="I14" s="564">
        <f t="shared" si="1"/>
        <v>283.47000000000003</v>
      </c>
      <c r="J14" s="564">
        <f t="shared" si="2"/>
        <v>283.47000000000003</v>
      </c>
      <c r="K14" s="566">
        <v>0</v>
      </c>
      <c r="L14" s="566">
        <v>0</v>
      </c>
      <c r="M14" s="567">
        <f t="shared" si="3"/>
        <v>56.694000000000003</v>
      </c>
      <c r="N14" s="567">
        <f t="shared" si="4"/>
        <v>19.069800000000001</v>
      </c>
      <c r="O14" s="567">
        <f t="shared" si="5"/>
        <v>19.069800000000001</v>
      </c>
      <c r="P14" s="567">
        <f t="shared" si="6"/>
        <v>18.554399999999998</v>
      </c>
      <c r="Q14" s="566">
        <v>0</v>
      </c>
      <c r="R14" s="566">
        <v>0</v>
      </c>
    </row>
    <row r="15" spans="1:18" s="352" customFormat="1" ht="14.1" customHeight="1" x14ac:dyDescent="0.2">
      <c r="A15" s="280">
        <v>6</v>
      </c>
      <c r="B15" s="417" t="s">
        <v>805</v>
      </c>
      <c r="C15" s="280">
        <v>15249</v>
      </c>
      <c r="D15" s="564">
        <v>0</v>
      </c>
      <c r="E15" s="564">
        <v>0</v>
      </c>
      <c r="F15" s="564">
        <v>0</v>
      </c>
      <c r="G15" s="564">
        <f t="shared" si="0"/>
        <v>15249</v>
      </c>
      <c r="H15" s="565">
        <v>220</v>
      </c>
      <c r="I15" s="564">
        <f t="shared" si="1"/>
        <v>335.47800000000001</v>
      </c>
      <c r="J15" s="564">
        <f t="shared" si="2"/>
        <v>335.47800000000001</v>
      </c>
      <c r="K15" s="566">
        <v>0</v>
      </c>
      <c r="L15" s="566">
        <v>0</v>
      </c>
      <c r="M15" s="567">
        <f t="shared" si="3"/>
        <v>67.095600000000005</v>
      </c>
      <c r="N15" s="567">
        <f t="shared" si="4"/>
        <v>22.568519999999999</v>
      </c>
      <c r="O15" s="567">
        <f t="shared" si="5"/>
        <v>22.568519999999999</v>
      </c>
      <c r="P15" s="567">
        <f t="shared" si="6"/>
        <v>21.958560000000002</v>
      </c>
      <c r="Q15" s="566">
        <v>0</v>
      </c>
      <c r="R15" s="566">
        <v>0</v>
      </c>
    </row>
    <row r="16" spans="1:18" s="352" customFormat="1" ht="14.1" customHeight="1" x14ac:dyDescent="0.2">
      <c r="A16" s="280">
        <v>7</v>
      </c>
      <c r="B16" s="417" t="s">
        <v>806</v>
      </c>
      <c r="C16" s="280">
        <v>12174</v>
      </c>
      <c r="D16" s="564">
        <v>0</v>
      </c>
      <c r="E16" s="564">
        <v>0</v>
      </c>
      <c r="F16" s="564">
        <v>0</v>
      </c>
      <c r="G16" s="564">
        <f t="shared" si="0"/>
        <v>12174</v>
      </c>
      <c r="H16" s="565">
        <v>220</v>
      </c>
      <c r="I16" s="564">
        <f t="shared" si="1"/>
        <v>267.82799999999997</v>
      </c>
      <c r="J16" s="564">
        <f t="shared" si="2"/>
        <v>267.82799999999997</v>
      </c>
      <c r="K16" s="566">
        <v>0</v>
      </c>
      <c r="L16" s="566">
        <v>0</v>
      </c>
      <c r="M16" s="567">
        <f t="shared" si="3"/>
        <v>53.565600000000003</v>
      </c>
      <c r="N16" s="567">
        <f t="shared" si="4"/>
        <v>18.017520000000001</v>
      </c>
      <c r="O16" s="567">
        <f t="shared" si="5"/>
        <v>18.017520000000001</v>
      </c>
      <c r="P16" s="567">
        <f t="shared" si="6"/>
        <v>17.530560000000001</v>
      </c>
      <c r="Q16" s="566">
        <v>0</v>
      </c>
      <c r="R16" s="566">
        <v>0</v>
      </c>
    </row>
    <row r="17" spans="1:18" s="352" customFormat="1" ht="14.1" customHeight="1" x14ac:dyDescent="0.2">
      <c r="A17" s="280">
        <v>8</v>
      </c>
      <c r="B17" s="417" t="s">
        <v>807</v>
      </c>
      <c r="C17" s="280">
        <v>7645</v>
      </c>
      <c r="D17" s="564">
        <v>0</v>
      </c>
      <c r="E17" s="564">
        <v>0</v>
      </c>
      <c r="F17" s="564">
        <v>0</v>
      </c>
      <c r="G17" s="564">
        <f t="shared" si="0"/>
        <v>7645</v>
      </c>
      <c r="H17" s="565">
        <v>220</v>
      </c>
      <c r="I17" s="564">
        <f t="shared" si="1"/>
        <v>168.19</v>
      </c>
      <c r="J17" s="564">
        <f t="shared" si="2"/>
        <v>168.19</v>
      </c>
      <c r="K17" s="566">
        <v>0</v>
      </c>
      <c r="L17" s="566">
        <v>0</v>
      </c>
      <c r="M17" s="567">
        <f t="shared" si="3"/>
        <v>33.638000000000005</v>
      </c>
      <c r="N17" s="567">
        <f t="shared" si="4"/>
        <v>11.3146</v>
      </c>
      <c r="O17" s="567">
        <f t="shared" si="5"/>
        <v>11.3146</v>
      </c>
      <c r="P17" s="567">
        <f t="shared" si="6"/>
        <v>11.008800000000001</v>
      </c>
      <c r="Q17" s="566">
        <v>0</v>
      </c>
      <c r="R17" s="566">
        <v>0</v>
      </c>
    </row>
    <row r="18" spans="1:18" s="352" customFormat="1" ht="14.1" customHeight="1" x14ac:dyDescent="0.2">
      <c r="A18" s="280">
        <v>9</v>
      </c>
      <c r="B18" s="417" t="s">
        <v>808</v>
      </c>
      <c r="C18" s="280">
        <v>16882</v>
      </c>
      <c r="D18" s="564">
        <v>0</v>
      </c>
      <c r="E18" s="564">
        <v>0</v>
      </c>
      <c r="F18" s="564">
        <v>0</v>
      </c>
      <c r="G18" s="564">
        <f t="shared" si="0"/>
        <v>16882</v>
      </c>
      <c r="H18" s="565">
        <v>220</v>
      </c>
      <c r="I18" s="564">
        <f t="shared" si="1"/>
        <v>371.404</v>
      </c>
      <c r="J18" s="564">
        <f t="shared" si="2"/>
        <v>371.404</v>
      </c>
      <c r="K18" s="566">
        <v>0</v>
      </c>
      <c r="L18" s="566">
        <v>0</v>
      </c>
      <c r="M18" s="567">
        <f t="shared" si="3"/>
        <v>74.280799999999999</v>
      </c>
      <c r="N18" s="567">
        <f t="shared" si="4"/>
        <v>24.98536</v>
      </c>
      <c r="O18" s="567">
        <f t="shared" si="5"/>
        <v>24.98536</v>
      </c>
      <c r="P18" s="567">
        <f t="shared" si="6"/>
        <v>24.310079999999999</v>
      </c>
      <c r="Q18" s="566">
        <v>0</v>
      </c>
      <c r="R18" s="566">
        <v>0</v>
      </c>
    </row>
    <row r="19" spans="1:18" s="352" customFormat="1" ht="14.1" customHeight="1" x14ac:dyDescent="0.2">
      <c r="A19" s="280">
        <v>10</v>
      </c>
      <c r="B19" s="417" t="s">
        <v>809</v>
      </c>
      <c r="C19" s="280">
        <v>18085</v>
      </c>
      <c r="D19" s="564">
        <v>0</v>
      </c>
      <c r="E19" s="564">
        <v>0</v>
      </c>
      <c r="F19" s="564">
        <v>0</v>
      </c>
      <c r="G19" s="564">
        <f t="shared" si="0"/>
        <v>18085</v>
      </c>
      <c r="H19" s="565">
        <v>220</v>
      </c>
      <c r="I19" s="564">
        <f t="shared" si="1"/>
        <v>397.87</v>
      </c>
      <c r="J19" s="564">
        <f t="shared" si="2"/>
        <v>397.87</v>
      </c>
      <c r="K19" s="566">
        <v>0</v>
      </c>
      <c r="L19" s="566">
        <v>0</v>
      </c>
      <c r="M19" s="567">
        <f t="shared" si="3"/>
        <v>79.573999999999998</v>
      </c>
      <c r="N19" s="567">
        <f t="shared" si="4"/>
        <v>26.765799999999999</v>
      </c>
      <c r="O19" s="567">
        <f t="shared" si="5"/>
        <v>26.765799999999999</v>
      </c>
      <c r="P19" s="567">
        <f t="shared" si="6"/>
        <v>26.042399999999997</v>
      </c>
      <c r="Q19" s="566">
        <v>0</v>
      </c>
      <c r="R19" s="566">
        <v>0</v>
      </c>
    </row>
    <row r="20" spans="1:18" s="352" customFormat="1" ht="14.1" customHeight="1" x14ac:dyDescent="0.2">
      <c r="A20" s="280">
        <v>11</v>
      </c>
      <c r="B20" s="417" t="s">
        <v>810</v>
      </c>
      <c r="C20" s="568">
        <v>5019</v>
      </c>
      <c r="D20" s="286">
        <v>0</v>
      </c>
      <c r="E20" s="286">
        <v>0</v>
      </c>
      <c r="F20" s="286">
        <v>0</v>
      </c>
      <c r="G20" s="569">
        <f>SUM(C20:F20)</f>
        <v>5019</v>
      </c>
      <c r="H20" s="565">
        <v>220</v>
      </c>
      <c r="I20" s="567">
        <f>J20</f>
        <v>165.62700000000001</v>
      </c>
      <c r="J20" s="567">
        <v>165.62700000000001</v>
      </c>
      <c r="K20" s="566">
        <v>0</v>
      </c>
      <c r="L20" s="566">
        <v>0</v>
      </c>
      <c r="M20" s="567">
        <f>N20+O20+P20</f>
        <v>22.083600000000001</v>
      </c>
      <c r="N20" s="567">
        <f t="shared" si="4"/>
        <v>7.4281199999999998</v>
      </c>
      <c r="O20" s="567">
        <f t="shared" si="5"/>
        <v>7.4281199999999998</v>
      </c>
      <c r="P20" s="567">
        <f t="shared" si="6"/>
        <v>7.22736</v>
      </c>
      <c r="Q20" s="566">
        <v>0</v>
      </c>
      <c r="R20" s="566">
        <v>0</v>
      </c>
    </row>
    <row r="21" spans="1:18" s="352" customFormat="1" ht="14.1" customHeight="1" x14ac:dyDescent="0.2">
      <c r="A21" s="280">
        <v>12</v>
      </c>
      <c r="B21" s="417" t="s">
        <v>811</v>
      </c>
      <c r="C21" s="568">
        <v>5373</v>
      </c>
      <c r="D21" s="286">
        <v>113</v>
      </c>
      <c r="E21" s="286">
        <v>0</v>
      </c>
      <c r="F21" s="286">
        <v>0</v>
      </c>
      <c r="G21" s="569">
        <f t="shared" ref="G21:G31" si="7">SUM(C21:F21)</f>
        <v>5486</v>
      </c>
      <c r="H21" s="565">
        <v>220</v>
      </c>
      <c r="I21" s="567">
        <f t="shared" ref="I21:I31" si="8">J21</f>
        <v>181.03800000000001</v>
      </c>
      <c r="J21" s="567">
        <v>181.03800000000001</v>
      </c>
      <c r="K21" s="566">
        <v>0</v>
      </c>
      <c r="L21" s="566">
        <v>0</v>
      </c>
      <c r="M21" s="567">
        <f t="shared" ref="M21:M31" si="9">N21+O21+P21</f>
        <v>24.138400000000001</v>
      </c>
      <c r="N21" s="567">
        <f t="shared" si="4"/>
        <v>8.1192799999999998</v>
      </c>
      <c r="O21" s="567">
        <f t="shared" si="5"/>
        <v>8.1192799999999998</v>
      </c>
      <c r="P21" s="567">
        <f t="shared" si="6"/>
        <v>7.8998400000000002</v>
      </c>
      <c r="Q21" s="566">
        <v>0</v>
      </c>
      <c r="R21" s="566">
        <v>0</v>
      </c>
    </row>
    <row r="22" spans="1:18" s="555" customFormat="1" ht="14.1" customHeight="1" x14ac:dyDescent="0.2">
      <c r="A22" s="280">
        <v>13</v>
      </c>
      <c r="B22" s="417" t="s">
        <v>812</v>
      </c>
      <c r="C22" s="568">
        <v>15120</v>
      </c>
      <c r="D22" s="286">
        <v>0</v>
      </c>
      <c r="E22" s="286">
        <v>0</v>
      </c>
      <c r="F22" s="286">
        <v>0</v>
      </c>
      <c r="G22" s="569">
        <f t="shared" si="7"/>
        <v>15120</v>
      </c>
      <c r="H22" s="565">
        <v>220</v>
      </c>
      <c r="I22" s="567">
        <f t="shared" si="8"/>
        <v>498.96</v>
      </c>
      <c r="J22" s="556">
        <v>498.96</v>
      </c>
      <c r="K22" s="566">
        <v>0</v>
      </c>
      <c r="L22" s="566">
        <v>0</v>
      </c>
      <c r="M22" s="567">
        <f t="shared" si="9"/>
        <v>66.528000000000006</v>
      </c>
      <c r="N22" s="567">
        <f t="shared" si="4"/>
        <v>22.377600000000001</v>
      </c>
      <c r="O22" s="567">
        <f t="shared" si="5"/>
        <v>22.377600000000001</v>
      </c>
      <c r="P22" s="567">
        <f t="shared" si="6"/>
        <v>21.772800000000004</v>
      </c>
      <c r="Q22" s="566">
        <v>0</v>
      </c>
      <c r="R22" s="566">
        <v>0</v>
      </c>
    </row>
    <row r="23" spans="1:18" s="555" customFormat="1" ht="14.1" customHeight="1" x14ac:dyDescent="0.2">
      <c r="A23" s="280">
        <v>14</v>
      </c>
      <c r="B23" s="417" t="s">
        <v>813</v>
      </c>
      <c r="C23" s="568">
        <v>17041</v>
      </c>
      <c r="D23" s="286">
        <v>0</v>
      </c>
      <c r="E23" s="286">
        <v>0</v>
      </c>
      <c r="F23" s="286">
        <v>0</v>
      </c>
      <c r="G23" s="569">
        <f t="shared" si="7"/>
        <v>17041</v>
      </c>
      <c r="H23" s="565">
        <v>220</v>
      </c>
      <c r="I23" s="567">
        <f t="shared" si="8"/>
        <v>562.35299999999995</v>
      </c>
      <c r="J23" s="556">
        <v>562.35299999999995</v>
      </c>
      <c r="K23" s="566">
        <v>0</v>
      </c>
      <c r="L23" s="566">
        <v>0</v>
      </c>
      <c r="M23" s="567">
        <f t="shared" si="9"/>
        <v>74.980400000000003</v>
      </c>
      <c r="N23" s="567">
        <f t="shared" si="4"/>
        <v>25.220680000000002</v>
      </c>
      <c r="O23" s="567">
        <f t="shared" si="5"/>
        <v>25.220680000000002</v>
      </c>
      <c r="P23" s="567">
        <f t="shared" si="6"/>
        <v>24.53904</v>
      </c>
      <c r="Q23" s="566">
        <v>0</v>
      </c>
      <c r="R23" s="566">
        <v>0</v>
      </c>
    </row>
    <row r="24" spans="1:18" s="555" customFormat="1" ht="14.1" customHeight="1" x14ac:dyDescent="0.2">
      <c r="A24" s="280">
        <v>15</v>
      </c>
      <c r="B24" s="417" t="s">
        <v>814</v>
      </c>
      <c r="C24" s="568">
        <v>8102</v>
      </c>
      <c r="D24" s="286">
        <v>0</v>
      </c>
      <c r="E24" s="286">
        <v>0</v>
      </c>
      <c r="F24" s="286">
        <v>0</v>
      </c>
      <c r="G24" s="569">
        <f t="shared" si="7"/>
        <v>8102</v>
      </c>
      <c r="H24" s="565">
        <v>220</v>
      </c>
      <c r="I24" s="567">
        <f t="shared" si="8"/>
        <v>267.36599999999999</v>
      </c>
      <c r="J24" s="556">
        <v>267.36599999999999</v>
      </c>
      <c r="K24" s="566">
        <v>0</v>
      </c>
      <c r="L24" s="566">
        <v>0</v>
      </c>
      <c r="M24" s="567">
        <f t="shared" si="9"/>
        <v>35.648799999999994</v>
      </c>
      <c r="N24" s="567">
        <f t="shared" si="4"/>
        <v>11.990959999999999</v>
      </c>
      <c r="O24" s="567">
        <f t="shared" si="5"/>
        <v>11.990959999999999</v>
      </c>
      <c r="P24" s="567">
        <f t="shared" si="6"/>
        <v>11.666879999999999</v>
      </c>
      <c r="Q24" s="566">
        <v>0</v>
      </c>
      <c r="R24" s="566">
        <v>0</v>
      </c>
    </row>
    <row r="25" spans="1:18" s="555" customFormat="1" ht="14.1" customHeight="1" x14ac:dyDescent="0.2">
      <c r="A25" s="280">
        <v>16</v>
      </c>
      <c r="B25" s="417" t="s">
        <v>815</v>
      </c>
      <c r="C25" s="568">
        <v>7790</v>
      </c>
      <c r="D25" s="286">
        <v>0</v>
      </c>
      <c r="E25" s="286">
        <v>0</v>
      </c>
      <c r="F25" s="286">
        <v>0</v>
      </c>
      <c r="G25" s="569">
        <f t="shared" si="7"/>
        <v>7790</v>
      </c>
      <c r="H25" s="565">
        <v>220</v>
      </c>
      <c r="I25" s="567">
        <f t="shared" si="8"/>
        <v>257.07</v>
      </c>
      <c r="J25" s="556">
        <v>257.07</v>
      </c>
      <c r="K25" s="566">
        <v>0</v>
      </c>
      <c r="L25" s="566">
        <v>0</v>
      </c>
      <c r="M25" s="567">
        <f t="shared" si="9"/>
        <v>34.276000000000003</v>
      </c>
      <c r="N25" s="567">
        <f t="shared" si="4"/>
        <v>11.529200000000001</v>
      </c>
      <c r="O25" s="567">
        <f t="shared" si="5"/>
        <v>11.529200000000001</v>
      </c>
      <c r="P25" s="567">
        <f t="shared" si="6"/>
        <v>11.217600000000001</v>
      </c>
      <c r="Q25" s="566">
        <v>0</v>
      </c>
      <c r="R25" s="566">
        <v>0</v>
      </c>
    </row>
    <row r="26" spans="1:18" s="555" customFormat="1" ht="14.1" customHeight="1" x14ac:dyDescent="0.2">
      <c r="A26" s="280">
        <v>17</v>
      </c>
      <c r="B26" s="417" t="s">
        <v>816</v>
      </c>
      <c r="C26" s="568">
        <v>4488</v>
      </c>
      <c r="D26" s="286">
        <v>0</v>
      </c>
      <c r="E26" s="286">
        <v>0</v>
      </c>
      <c r="F26" s="286">
        <v>0</v>
      </c>
      <c r="G26" s="569">
        <f t="shared" si="7"/>
        <v>4488</v>
      </c>
      <c r="H26" s="565">
        <v>220</v>
      </c>
      <c r="I26" s="567">
        <f t="shared" si="8"/>
        <v>148.10400000000001</v>
      </c>
      <c r="J26" s="556">
        <v>148.10400000000001</v>
      </c>
      <c r="K26" s="566">
        <v>0</v>
      </c>
      <c r="L26" s="566">
        <v>0</v>
      </c>
      <c r="M26" s="567">
        <f t="shared" si="9"/>
        <v>19.747200000000003</v>
      </c>
      <c r="N26" s="567">
        <f t="shared" si="4"/>
        <v>6.642240000000001</v>
      </c>
      <c r="O26" s="567">
        <f t="shared" si="5"/>
        <v>6.642240000000001</v>
      </c>
      <c r="P26" s="567">
        <f t="shared" si="6"/>
        <v>6.46272</v>
      </c>
      <c r="Q26" s="566">
        <v>0</v>
      </c>
      <c r="R26" s="566">
        <v>0</v>
      </c>
    </row>
    <row r="27" spans="1:18" s="555" customFormat="1" ht="14.1" customHeight="1" x14ac:dyDescent="0.2">
      <c r="A27" s="280">
        <v>18</v>
      </c>
      <c r="B27" s="417" t="s">
        <v>817</v>
      </c>
      <c r="C27" s="568">
        <v>19837</v>
      </c>
      <c r="D27" s="286">
        <v>0</v>
      </c>
      <c r="E27" s="286">
        <v>0</v>
      </c>
      <c r="F27" s="286">
        <v>0</v>
      </c>
      <c r="G27" s="569">
        <f t="shared" si="7"/>
        <v>19837</v>
      </c>
      <c r="H27" s="565">
        <v>220</v>
      </c>
      <c r="I27" s="567">
        <f t="shared" si="8"/>
        <v>654.62099999999998</v>
      </c>
      <c r="J27" s="556">
        <v>654.62099999999998</v>
      </c>
      <c r="K27" s="566">
        <v>0</v>
      </c>
      <c r="L27" s="566">
        <v>0</v>
      </c>
      <c r="M27" s="567">
        <f t="shared" si="9"/>
        <v>87.282800000000009</v>
      </c>
      <c r="N27" s="567">
        <f t="shared" si="4"/>
        <v>29.358760000000004</v>
      </c>
      <c r="O27" s="567">
        <f t="shared" si="5"/>
        <v>29.358760000000004</v>
      </c>
      <c r="P27" s="567">
        <f t="shared" si="6"/>
        <v>28.565279999999998</v>
      </c>
      <c r="Q27" s="566">
        <v>0</v>
      </c>
      <c r="R27" s="566">
        <v>0</v>
      </c>
    </row>
    <row r="28" spans="1:18" s="555" customFormat="1" ht="14.1" customHeight="1" x14ac:dyDescent="0.2">
      <c r="A28" s="280">
        <v>19</v>
      </c>
      <c r="B28" s="417" t="s">
        <v>799</v>
      </c>
      <c r="C28" s="568">
        <v>9820</v>
      </c>
      <c r="D28" s="286">
        <v>0</v>
      </c>
      <c r="E28" s="286">
        <v>0</v>
      </c>
      <c r="F28" s="286">
        <v>0</v>
      </c>
      <c r="G28" s="569">
        <f t="shared" si="7"/>
        <v>9820</v>
      </c>
      <c r="H28" s="565">
        <v>220</v>
      </c>
      <c r="I28" s="567">
        <f t="shared" si="8"/>
        <v>324.06</v>
      </c>
      <c r="J28" s="556">
        <v>324.06</v>
      </c>
      <c r="K28" s="566">
        <v>0</v>
      </c>
      <c r="L28" s="566">
        <v>0</v>
      </c>
      <c r="M28" s="567">
        <f t="shared" si="9"/>
        <v>43.207999999999998</v>
      </c>
      <c r="N28" s="567">
        <f t="shared" si="4"/>
        <v>14.5336</v>
      </c>
      <c r="O28" s="567">
        <f t="shared" si="5"/>
        <v>14.5336</v>
      </c>
      <c r="P28" s="567">
        <f t="shared" si="6"/>
        <v>14.1408</v>
      </c>
      <c r="Q28" s="566">
        <v>0</v>
      </c>
      <c r="R28" s="566">
        <v>0</v>
      </c>
    </row>
    <row r="29" spans="1:18" s="555" customFormat="1" ht="14.1" customHeight="1" x14ac:dyDescent="0.2">
      <c r="A29" s="280">
        <v>20</v>
      </c>
      <c r="B29" s="417" t="s">
        <v>818</v>
      </c>
      <c r="C29" s="568">
        <v>22104</v>
      </c>
      <c r="D29" s="286">
        <v>0</v>
      </c>
      <c r="E29" s="286">
        <v>0</v>
      </c>
      <c r="F29" s="286">
        <v>0</v>
      </c>
      <c r="G29" s="569">
        <f t="shared" si="7"/>
        <v>22104</v>
      </c>
      <c r="H29" s="565">
        <v>220</v>
      </c>
      <c r="I29" s="567">
        <f t="shared" si="8"/>
        <v>729.43200000000002</v>
      </c>
      <c r="J29" s="556">
        <v>729.43200000000002</v>
      </c>
      <c r="K29" s="566">
        <v>0</v>
      </c>
      <c r="L29" s="566">
        <v>0</v>
      </c>
      <c r="M29" s="567">
        <f t="shared" si="9"/>
        <v>97.257599999999996</v>
      </c>
      <c r="N29" s="567">
        <f t="shared" si="4"/>
        <v>32.713920000000002</v>
      </c>
      <c r="O29" s="567">
        <f t="shared" si="5"/>
        <v>32.713920000000002</v>
      </c>
      <c r="P29" s="567">
        <f t="shared" si="6"/>
        <v>31.829759999999997</v>
      </c>
      <c r="Q29" s="566">
        <v>0</v>
      </c>
      <c r="R29" s="566">
        <v>0</v>
      </c>
    </row>
    <row r="30" spans="1:18" s="555" customFormat="1" ht="14.1" customHeight="1" x14ac:dyDescent="0.2">
      <c r="A30" s="419">
        <v>21</v>
      </c>
      <c r="B30" s="417" t="s">
        <v>819</v>
      </c>
      <c r="C30" s="568">
        <v>1188</v>
      </c>
      <c r="D30" s="286">
        <v>310</v>
      </c>
      <c r="E30" s="286">
        <v>0</v>
      </c>
      <c r="F30" s="286">
        <v>0</v>
      </c>
      <c r="G30" s="569">
        <f t="shared" si="7"/>
        <v>1498</v>
      </c>
      <c r="H30" s="565">
        <v>220</v>
      </c>
      <c r="I30" s="567">
        <f t="shared" si="8"/>
        <v>49.433999999999997</v>
      </c>
      <c r="J30" s="556">
        <v>49.433999999999997</v>
      </c>
      <c r="K30" s="566">
        <v>0</v>
      </c>
      <c r="L30" s="566">
        <v>0</v>
      </c>
      <c r="M30" s="567">
        <f t="shared" si="9"/>
        <v>6.5911999999999997</v>
      </c>
      <c r="N30" s="567">
        <f t="shared" si="4"/>
        <v>2.2170399999999999</v>
      </c>
      <c r="O30" s="567">
        <f t="shared" si="5"/>
        <v>2.2170399999999999</v>
      </c>
      <c r="P30" s="567">
        <f t="shared" si="6"/>
        <v>2.1571199999999999</v>
      </c>
      <c r="Q30" s="566">
        <v>0</v>
      </c>
      <c r="R30" s="566">
        <v>0</v>
      </c>
    </row>
    <row r="31" spans="1:18" s="555" customFormat="1" ht="14.1" customHeight="1" x14ac:dyDescent="0.2">
      <c r="A31" s="419">
        <v>22</v>
      </c>
      <c r="B31" s="417" t="s">
        <v>820</v>
      </c>
      <c r="C31" s="568">
        <v>3057</v>
      </c>
      <c r="D31" s="286">
        <v>0</v>
      </c>
      <c r="E31" s="286">
        <v>0</v>
      </c>
      <c r="F31" s="286">
        <v>0</v>
      </c>
      <c r="G31" s="569">
        <f t="shared" si="7"/>
        <v>3057</v>
      </c>
      <c r="H31" s="565">
        <v>220</v>
      </c>
      <c r="I31" s="567">
        <f t="shared" si="8"/>
        <v>100.881</v>
      </c>
      <c r="J31" s="556">
        <v>100.881</v>
      </c>
      <c r="K31" s="566">
        <v>0</v>
      </c>
      <c r="L31" s="566">
        <v>0</v>
      </c>
      <c r="M31" s="567">
        <f t="shared" si="9"/>
        <v>13.450799999999999</v>
      </c>
      <c r="N31" s="567">
        <f t="shared" si="4"/>
        <v>4.5243599999999997</v>
      </c>
      <c r="O31" s="567">
        <f t="shared" si="5"/>
        <v>4.5243599999999997</v>
      </c>
      <c r="P31" s="567">
        <f t="shared" si="6"/>
        <v>4.4020799999999998</v>
      </c>
      <c r="Q31" s="566">
        <v>0</v>
      </c>
      <c r="R31" s="566">
        <v>0</v>
      </c>
    </row>
    <row r="32" spans="1:18" s="352" customFormat="1" ht="14.1" customHeight="1" x14ac:dyDescent="0.2">
      <c r="A32" s="1179" t="s">
        <v>821</v>
      </c>
      <c r="B32" s="1179"/>
      <c r="C32" s="351">
        <f>SUM(C10:C31)</f>
        <v>257881</v>
      </c>
      <c r="D32" s="351">
        <f t="shared" ref="D32:R32" si="10">SUM(D10:D31)</f>
        <v>423</v>
      </c>
      <c r="E32" s="351">
        <f t="shared" si="10"/>
        <v>0</v>
      </c>
      <c r="F32" s="351">
        <f t="shared" si="10"/>
        <v>0</v>
      </c>
      <c r="G32" s="351">
        <f t="shared" si="10"/>
        <v>258304</v>
      </c>
      <c r="H32" s="351">
        <v>220</v>
      </c>
      <c r="I32" s="406">
        <f t="shared" si="10"/>
        <v>6995.670000000001</v>
      </c>
      <c r="J32" s="406">
        <f t="shared" si="10"/>
        <v>6995.670000000001</v>
      </c>
      <c r="K32" s="350">
        <f t="shared" si="10"/>
        <v>0</v>
      </c>
      <c r="L32" s="350">
        <f t="shared" si="10"/>
        <v>0</v>
      </c>
      <c r="M32" s="406">
        <f t="shared" si="10"/>
        <v>1136.5376000000003</v>
      </c>
      <c r="N32" s="406">
        <f t="shared" si="10"/>
        <v>382.28992000000005</v>
      </c>
      <c r="O32" s="406">
        <f t="shared" si="10"/>
        <v>382.28992000000005</v>
      </c>
      <c r="P32" s="406">
        <f t="shared" si="10"/>
        <v>371.95776000000006</v>
      </c>
      <c r="Q32" s="350">
        <f t="shared" si="10"/>
        <v>0</v>
      </c>
      <c r="R32" s="350">
        <f t="shared" si="10"/>
        <v>0</v>
      </c>
    </row>
    <row r="33" spans="1:18" s="555" customFormat="1" ht="12" x14ac:dyDescent="0.2">
      <c r="A33" s="557" t="s">
        <v>5</v>
      </c>
      <c r="B33" s="558"/>
      <c r="C33" s="559"/>
      <c r="D33" s="560"/>
      <c r="E33" s="560"/>
      <c r="F33" s="560"/>
      <c r="G33" s="560"/>
      <c r="H33" s="560"/>
      <c r="I33" s="561"/>
      <c r="J33" s="561"/>
      <c r="K33" s="561"/>
      <c r="L33" s="561"/>
      <c r="M33" s="561"/>
      <c r="N33" s="561"/>
      <c r="O33" s="561"/>
      <c r="P33" s="561"/>
      <c r="Q33" s="561"/>
      <c r="R33" s="561"/>
    </row>
    <row r="34" spans="1:18" s="555" customFormat="1" ht="12" x14ac:dyDescent="0.2">
      <c r="A34" s="562" t="s">
        <v>6</v>
      </c>
      <c r="B34" s="562"/>
      <c r="C34" s="563"/>
      <c r="D34" s="561"/>
      <c r="E34" s="561"/>
      <c r="F34" s="561"/>
      <c r="G34" s="561"/>
      <c r="H34" s="561"/>
      <c r="I34" s="561"/>
      <c r="J34" s="561"/>
      <c r="K34" s="561"/>
      <c r="L34" s="561"/>
      <c r="M34" s="561"/>
      <c r="N34" s="561"/>
      <c r="O34" s="561"/>
      <c r="P34" s="561"/>
      <c r="Q34" s="561"/>
      <c r="R34" s="561"/>
    </row>
    <row r="35" spans="1:18" s="555" customFormat="1" ht="12" x14ac:dyDescent="0.2">
      <c r="A35" s="562" t="s">
        <v>7</v>
      </c>
      <c r="B35" s="562"/>
      <c r="C35" s="563"/>
      <c r="D35" s="561"/>
      <c r="E35" s="561"/>
      <c r="F35" s="561"/>
      <c r="G35" s="561"/>
      <c r="H35" s="561"/>
      <c r="I35" s="561"/>
      <c r="J35" s="561"/>
      <c r="K35" s="561"/>
      <c r="L35" s="904" t="s">
        <v>10</v>
      </c>
      <c r="M35" s="904"/>
      <c r="N35" s="904"/>
      <c r="O35" s="904"/>
      <c r="P35" s="561"/>
      <c r="Q35" s="561"/>
      <c r="R35" s="561"/>
    </row>
    <row r="36" spans="1:18" s="555" customFormat="1" ht="12" x14ac:dyDescent="0.2">
      <c r="A36" s="562"/>
      <c r="B36" s="562"/>
      <c r="C36" s="563"/>
      <c r="D36" s="561"/>
      <c r="E36" s="561"/>
      <c r="F36" s="561"/>
      <c r="G36" s="561"/>
      <c r="H36" s="561"/>
      <c r="I36" s="561"/>
      <c r="J36" s="561"/>
      <c r="K36" s="561"/>
      <c r="L36" s="904" t="s">
        <v>797</v>
      </c>
      <c r="M36" s="904"/>
      <c r="N36" s="904"/>
      <c r="O36" s="904"/>
      <c r="P36" s="561"/>
      <c r="Q36" s="561"/>
      <c r="R36" s="561"/>
    </row>
    <row r="37" spans="1:18" s="555" customFormat="1" ht="12" x14ac:dyDescent="0.2">
      <c r="A37" s="562" t="s">
        <v>9</v>
      </c>
      <c r="B37" s="562"/>
      <c r="C37" s="563"/>
      <c r="D37" s="561"/>
      <c r="E37" s="561"/>
      <c r="F37" s="561"/>
      <c r="G37" s="561"/>
      <c r="H37" s="561"/>
      <c r="I37" s="561"/>
      <c r="J37" s="561"/>
      <c r="K37" s="561"/>
      <c r="L37" s="904" t="s">
        <v>798</v>
      </c>
      <c r="M37" s="904"/>
      <c r="N37" s="904"/>
      <c r="O37" s="904"/>
      <c r="P37" s="561"/>
      <c r="Q37" s="561"/>
      <c r="R37" s="561"/>
    </row>
    <row r="39" spans="1:18" x14ac:dyDescent="0.2">
      <c r="A39" s="1319"/>
      <c r="B39" s="1319"/>
      <c r="C39" s="1319"/>
      <c r="D39" s="1319"/>
      <c r="E39" s="1319"/>
      <c r="F39" s="1319"/>
      <c r="G39" s="1319"/>
      <c r="H39" s="1319"/>
      <c r="I39" s="1319"/>
      <c r="J39" s="1319"/>
      <c r="K39" s="1319"/>
      <c r="L39" s="1319"/>
      <c r="M39" s="1319"/>
      <c r="N39" s="1319"/>
      <c r="O39" s="1319"/>
      <c r="P39" s="1319"/>
      <c r="Q39" s="1319"/>
      <c r="R39" s="1319"/>
    </row>
  </sheetData>
  <mergeCells count="18">
    <mergeCell ref="A32:B32"/>
    <mergeCell ref="A39:R39"/>
    <mergeCell ref="L35:O35"/>
    <mergeCell ref="L36:O36"/>
    <mergeCell ref="L37:O37"/>
    <mergeCell ref="Q1:R1"/>
    <mergeCell ref="A7:A8"/>
    <mergeCell ref="B7:B8"/>
    <mergeCell ref="C7:G7"/>
    <mergeCell ref="H7:H8"/>
    <mergeCell ref="I7:L7"/>
    <mergeCell ref="M7:R7"/>
    <mergeCell ref="G1:I1"/>
    <mergeCell ref="A2:R2"/>
    <mergeCell ref="A3:R3"/>
    <mergeCell ref="A4:R5"/>
    <mergeCell ref="L6:R6"/>
    <mergeCell ref="A6:E6"/>
  </mergeCells>
  <printOptions horizontalCentered="1"/>
  <pageMargins left="0.39370078740157483" right="0.39370078740157483" top="0.23622047244094491" bottom="0" header="0.31496062992125984" footer="0.31496062992125984"/>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0"/>
  <sheetViews>
    <sheetView view="pageBreakPreview" topLeftCell="A7" zoomScaleNormal="70" zoomScaleSheetLayoutView="100" workbookViewId="0">
      <selection activeCell="C10" sqref="C10:N32"/>
    </sheetView>
  </sheetViews>
  <sheetFormatPr defaultColWidth="9.140625" defaultRowHeight="12.75" x14ac:dyDescent="0.2"/>
  <cols>
    <col min="1" max="1" width="5.5703125" style="74" customWidth="1"/>
    <col min="2" max="2" width="11.5703125" style="74" customWidth="1"/>
    <col min="3" max="3" width="10.28515625" style="74" customWidth="1"/>
    <col min="4" max="4" width="11.7109375" style="74" customWidth="1"/>
    <col min="5" max="14" width="9.7109375" style="71" customWidth="1"/>
    <col min="15" max="16384" width="9.140625" style="71"/>
  </cols>
  <sheetData>
    <row r="1" spans="1:14" ht="12.75" customHeight="1" x14ac:dyDescent="0.2">
      <c r="D1" s="1313"/>
      <c r="E1" s="1313"/>
      <c r="F1" s="74"/>
      <c r="G1" s="74"/>
      <c r="H1" s="74"/>
      <c r="I1" s="74"/>
      <c r="J1" s="74"/>
      <c r="K1" s="74"/>
      <c r="L1" s="74"/>
      <c r="M1" s="1320" t="s">
        <v>528</v>
      </c>
      <c r="N1" s="1320"/>
    </row>
    <row r="2" spans="1:14" ht="14.25" customHeight="1" x14ac:dyDescent="0.25">
      <c r="A2" s="1314" t="s">
        <v>0</v>
      </c>
      <c r="B2" s="1314"/>
      <c r="C2" s="1314"/>
      <c r="D2" s="1314"/>
      <c r="E2" s="1314"/>
      <c r="F2" s="1314"/>
      <c r="G2" s="1314"/>
      <c r="H2" s="1314"/>
      <c r="I2" s="1314"/>
      <c r="J2" s="1314"/>
      <c r="K2" s="1314"/>
      <c r="L2" s="1314"/>
      <c r="M2" s="1314"/>
      <c r="N2" s="1314"/>
    </row>
    <row r="3" spans="1:14" ht="16.5" customHeight="1" x14ac:dyDescent="0.25">
      <c r="A3" s="1315" t="s">
        <v>631</v>
      </c>
      <c r="B3" s="1315"/>
      <c r="C3" s="1315"/>
      <c r="D3" s="1315"/>
      <c r="E3" s="1315"/>
      <c r="F3" s="1315"/>
      <c r="G3" s="1315"/>
      <c r="H3" s="1315"/>
      <c r="I3" s="1315"/>
      <c r="J3" s="1315"/>
      <c r="K3" s="1315"/>
      <c r="L3" s="1315"/>
      <c r="M3" s="1315"/>
      <c r="N3" s="1315"/>
    </row>
    <row r="4" spans="1:14" ht="12.75" customHeight="1" x14ac:dyDescent="0.2">
      <c r="A4" s="1316" t="s">
        <v>718</v>
      </c>
      <c r="B4" s="1316"/>
      <c r="C4" s="1316"/>
      <c r="D4" s="1316"/>
      <c r="E4" s="1316"/>
      <c r="F4" s="1316"/>
      <c r="G4" s="1316"/>
      <c r="H4" s="1316"/>
      <c r="I4" s="1316"/>
      <c r="J4" s="1316"/>
      <c r="K4" s="1316"/>
      <c r="L4" s="1316"/>
      <c r="M4" s="1316"/>
      <c r="N4" s="1316"/>
    </row>
    <row r="5" spans="1:14" s="72" customFormat="1" ht="7.5" customHeight="1" x14ac:dyDescent="0.2">
      <c r="A5" s="1316"/>
      <c r="B5" s="1316"/>
      <c r="C5" s="1316"/>
      <c r="D5" s="1316"/>
      <c r="E5" s="1316"/>
      <c r="F5" s="1316"/>
      <c r="G5" s="1316"/>
      <c r="H5" s="1316"/>
      <c r="I5" s="1316"/>
      <c r="J5" s="1316"/>
      <c r="K5" s="1316"/>
      <c r="L5" s="1316"/>
      <c r="M5" s="1316"/>
      <c r="N5" s="1316"/>
    </row>
    <row r="6" spans="1:14" x14ac:dyDescent="0.2">
      <c r="A6" s="1318" t="s">
        <v>829</v>
      </c>
      <c r="B6" s="1318"/>
      <c r="C6" s="1318"/>
      <c r="D6" s="1318"/>
      <c r="E6" s="1318"/>
      <c r="F6" s="74"/>
      <c r="G6" s="74"/>
      <c r="H6" s="1323"/>
      <c r="I6" s="1323"/>
      <c r="J6" s="1323"/>
      <c r="K6" s="1323"/>
      <c r="L6" s="1323"/>
      <c r="M6" s="1323"/>
      <c r="N6" s="1323"/>
    </row>
    <row r="7" spans="1:14" ht="19.5" customHeight="1" x14ac:dyDescent="0.2">
      <c r="A7" s="1324" t="s">
        <v>68</v>
      </c>
      <c r="B7" s="1324" t="s">
        <v>1</v>
      </c>
      <c r="C7" s="1321" t="s">
        <v>479</v>
      </c>
      <c r="D7" s="1325" t="s">
        <v>78</v>
      </c>
      <c r="E7" s="1327" t="s">
        <v>79</v>
      </c>
      <c r="F7" s="1328"/>
      <c r="G7" s="1328"/>
      <c r="H7" s="1329"/>
      <c r="I7" s="1327" t="s">
        <v>709</v>
      </c>
      <c r="J7" s="1328"/>
      <c r="K7" s="1328"/>
      <c r="L7" s="1328"/>
      <c r="M7" s="1328"/>
      <c r="N7" s="1328"/>
    </row>
    <row r="8" spans="1:14" ht="27" customHeight="1" x14ac:dyDescent="0.2">
      <c r="A8" s="1324"/>
      <c r="B8" s="1324"/>
      <c r="C8" s="1322"/>
      <c r="D8" s="1326"/>
      <c r="E8" s="621" t="s">
        <v>173</v>
      </c>
      <c r="F8" s="621" t="s">
        <v>109</v>
      </c>
      <c r="G8" s="621" t="s">
        <v>110</v>
      </c>
      <c r="H8" s="621" t="s">
        <v>429</v>
      </c>
      <c r="I8" s="621" t="s">
        <v>14</v>
      </c>
      <c r="J8" s="621" t="s">
        <v>710</v>
      </c>
      <c r="K8" s="621" t="s">
        <v>711</v>
      </c>
      <c r="L8" s="621" t="s">
        <v>712</v>
      </c>
      <c r="M8" s="621" t="s">
        <v>713</v>
      </c>
      <c r="N8" s="621" t="s">
        <v>714</v>
      </c>
    </row>
    <row r="9" spans="1:14" s="73" customFormat="1" ht="14.1" customHeight="1" x14ac:dyDescent="0.2">
      <c r="A9" s="621">
        <v>1</v>
      </c>
      <c r="B9" s="621">
        <v>2</v>
      </c>
      <c r="C9" s="621">
        <v>3</v>
      </c>
      <c r="D9" s="621">
        <v>8</v>
      </c>
      <c r="E9" s="621">
        <v>9</v>
      </c>
      <c r="F9" s="621">
        <v>10</v>
      </c>
      <c r="G9" s="621">
        <v>11</v>
      </c>
      <c r="H9" s="621">
        <v>12</v>
      </c>
      <c r="I9" s="621">
        <v>13</v>
      </c>
      <c r="J9" s="621">
        <v>14</v>
      </c>
      <c r="K9" s="621">
        <v>15</v>
      </c>
      <c r="L9" s="621">
        <v>16</v>
      </c>
      <c r="M9" s="621">
        <v>17</v>
      </c>
      <c r="N9" s="621">
        <v>18</v>
      </c>
    </row>
    <row r="10" spans="1:14" s="73" customFormat="1" ht="14.1" customHeight="1" x14ac:dyDescent="0.2">
      <c r="A10" s="163">
        <v>1</v>
      </c>
      <c r="B10" s="160" t="s">
        <v>800</v>
      </c>
      <c r="C10" s="1330" t="s">
        <v>839</v>
      </c>
      <c r="D10" s="1331"/>
      <c r="E10" s="1331"/>
      <c r="F10" s="1331"/>
      <c r="G10" s="1331"/>
      <c r="H10" s="1331"/>
      <c r="I10" s="1331"/>
      <c r="J10" s="1331"/>
      <c r="K10" s="1331"/>
      <c r="L10" s="1331"/>
      <c r="M10" s="1331"/>
      <c r="N10" s="1332"/>
    </row>
    <row r="11" spans="1:14" s="73" customFormat="1" ht="14.1" customHeight="1" x14ac:dyDescent="0.2">
      <c r="A11" s="163">
        <v>2</v>
      </c>
      <c r="B11" s="160" t="s">
        <v>801</v>
      </c>
      <c r="C11" s="1333"/>
      <c r="D11" s="1334"/>
      <c r="E11" s="1334"/>
      <c r="F11" s="1334"/>
      <c r="G11" s="1334"/>
      <c r="H11" s="1334"/>
      <c r="I11" s="1334"/>
      <c r="J11" s="1334"/>
      <c r="K11" s="1334"/>
      <c r="L11" s="1334"/>
      <c r="M11" s="1334"/>
      <c r="N11" s="1335"/>
    </row>
    <row r="12" spans="1:14" s="73" customFormat="1" ht="14.1" customHeight="1" x14ac:dyDescent="0.2">
      <c r="A12" s="163">
        <v>3</v>
      </c>
      <c r="B12" s="160" t="s">
        <v>802</v>
      </c>
      <c r="C12" s="1333"/>
      <c r="D12" s="1334"/>
      <c r="E12" s="1334"/>
      <c r="F12" s="1334"/>
      <c r="G12" s="1334"/>
      <c r="H12" s="1334"/>
      <c r="I12" s="1334"/>
      <c r="J12" s="1334"/>
      <c r="K12" s="1334"/>
      <c r="L12" s="1334"/>
      <c r="M12" s="1334"/>
      <c r="N12" s="1335"/>
    </row>
    <row r="13" spans="1:14" s="73" customFormat="1" ht="14.1" customHeight="1" x14ac:dyDescent="0.2">
      <c r="A13" s="163">
        <v>4</v>
      </c>
      <c r="B13" s="160" t="s">
        <v>803</v>
      </c>
      <c r="C13" s="1333"/>
      <c r="D13" s="1334"/>
      <c r="E13" s="1334"/>
      <c r="F13" s="1334"/>
      <c r="G13" s="1334"/>
      <c r="H13" s="1334"/>
      <c r="I13" s="1334"/>
      <c r="J13" s="1334"/>
      <c r="K13" s="1334"/>
      <c r="L13" s="1334"/>
      <c r="M13" s="1334"/>
      <c r="N13" s="1335"/>
    </row>
    <row r="14" spans="1:14" s="73" customFormat="1" ht="14.1" customHeight="1" x14ac:dyDescent="0.2">
      <c r="A14" s="163">
        <v>5</v>
      </c>
      <c r="B14" s="160" t="s">
        <v>804</v>
      </c>
      <c r="C14" s="1333"/>
      <c r="D14" s="1334"/>
      <c r="E14" s="1334"/>
      <c r="F14" s="1334"/>
      <c r="G14" s="1334"/>
      <c r="H14" s="1334"/>
      <c r="I14" s="1334"/>
      <c r="J14" s="1334"/>
      <c r="K14" s="1334"/>
      <c r="L14" s="1334"/>
      <c r="M14" s="1334"/>
      <c r="N14" s="1335"/>
    </row>
    <row r="15" spans="1:14" s="73" customFormat="1" ht="14.1" customHeight="1" x14ac:dyDescent="0.2">
      <c r="A15" s="163">
        <v>6</v>
      </c>
      <c r="B15" s="160" t="s">
        <v>805</v>
      </c>
      <c r="C15" s="1333"/>
      <c r="D15" s="1334"/>
      <c r="E15" s="1334"/>
      <c r="F15" s="1334"/>
      <c r="G15" s="1334"/>
      <c r="H15" s="1334"/>
      <c r="I15" s="1334"/>
      <c r="J15" s="1334"/>
      <c r="K15" s="1334"/>
      <c r="L15" s="1334"/>
      <c r="M15" s="1334"/>
      <c r="N15" s="1335"/>
    </row>
    <row r="16" spans="1:14" s="73" customFormat="1" ht="14.1" customHeight="1" x14ac:dyDescent="0.2">
      <c r="A16" s="163">
        <v>7</v>
      </c>
      <c r="B16" s="160" t="s">
        <v>806</v>
      </c>
      <c r="C16" s="1333"/>
      <c r="D16" s="1334"/>
      <c r="E16" s="1334"/>
      <c r="F16" s="1334"/>
      <c r="G16" s="1334"/>
      <c r="H16" s="1334"/>
      <c r="I16" s="1334"/>
      <c r="J16" s="1334"/>
      <c r="K16" s="1334"/>
      <c r="L16" s="1334"/>
      <c r="M16" s="1334"/>
      <c r="N16" s="1335"/>
    </row>
    <row r="17" spans="1:14" s="73" customFormat="1" ht="14.1" customHeight="1" x14ac:dyDescent="0.2">
      <c r="A17" s="163">
        <v>8</v>
      </c>
      <c r="B17" s="160" t="s">
        <v>807</v>
      </c>
      <c r="C17" s="1333"/>
      <c r="D17" s="1334"/>
      <c r="E17" s="1334"/>
      <c r="F17" s="1334"/>
      <c r="G17" s="1334"/>
      <c r="H17" s="1334"/>
      <c r="I17" s="1334"/>
      <c r="J17" s="1334"/>
      <c r="K17" s="1334"/>
      <c r="L17" s="1334"/>
      <c r="M17" s="1334"/>
      <c r="N17" s="1335"/>
    </row>
    <row r="18" spans="1:14" s="73" customFormat="1" ht="14.1" customHeight="1" x14ac:dyDescent="0.2">
      <c r="A18" s="163">
        <v>9</v>
      </c>
      <c r="B18" s="160" t="s">
        <v>808</v>
      </c>
      <c r="C18" s="1333"/>
      <c r="D18" s="1334"/>
      <c r="E18" s="1334"/>
      <c r="F18" s="1334"/>
      <c r="G18" s="1334"/>
      <c r="H18" s="1334"/>
      <c r="I18" s="1334"/>
      <c r="J18" s="1334"/>
      <c r="K18" s="1334"/>
      <c r="L18" s="1334"/>
      <c r="M18" s="1334"/>
      <c r="N18" s="1335"/>
    </row>
    <row r="19" spans="1:14" s="73" customFormat="1" ht="14.1" customHeight="1" x14ac:dyDescent="0.2">
      <c r="A19" s="163">
        <v>10</v>
      </c>
      <c r="B19" s="160" t="s">
        <v>809</v>
      </c>
      <c r="C19" s="1333"/>
      <c r="D19" s="1334"/>
      <c r="E19" s="1334"/>
      <c r="F19" s="1334"/>
      <c r="G19" s="1334"/>
      <c r="H19" s="1334"/>
      <c r="I19" s="1334"/>
      <c r="J19" s="1334"/>
      <c r="K19" s="1334"/>
      <c r="L19" s="1334"/>
      <c r="M19" s="1334"/>
      <c r="N19" s="1335"/>
    </row>
    <row r="20" spans="1:14" ht="14.1" customHeight="1" x14ac:dyDescent="0.2">
      <c r="A20" s="163">
        <v>11</v>
      </c>
      <c r="B20" s="160" t="s">
        <v>810</v>
      </c>
      <c r="C20" s="1333"/>
      <c r="D20" s="1334"/>
      <c r="E20" s="1334"/>
      <c r="F20" s="1334"/>
      <c r="G20" s="1334"/>
      <c r="H20" s="1334"/>
      <c r="I20" s="1334"/>
      <c r="J20" s="1334"/>
      <c r="K20" s="1334"/>
      <c r="L20" s="1334"/>
      <c r="M20" s="1334"/>
      <c r="N20" s="1335"/>
    </row>
    <row r="21" spans="1:14" ht="14.1" customHeight="1" x14ac:dyDescent="0.2">
      <c r="A21" s="163">
        <v>12</v>
      </c>
      <c r="B21" s="160" t="s">
        <v>811</v>
      </c>
      <c r="C21" s="1333"/>
      <c r="D21" s="1334"/>
      <c r="E21" s="1334"/>
      <c r="F21" s="1334"/>
      <c r="G21" s="1334"/>
      <c r="H21" s="1334"/>
      <c r="I21" s="1334"/>
      <c r="J21" s="1334"/>
      <c r="K21" s="1334"/>
      <c r="L21" s="1334"/>
      <c r="M21" s="1334"/>
      <c r="N21" s="1335"/>
    </row>
    <row r="22" spans="1:14" ht="14.1" customHeight="1" x14ac:dyDescent="0.2">
      <c r="A22" s="163">
        <v>13</v>
      </c>
      <c r="B22" s="160" t="s">
        <v>812</v>
      </c>
      <c r="C22" s="1333"/>
      <c r="D22" s="1334"/>
      <c r="E22" s="1334"/>
      <c r="F22" s="1334"/>
      <c r="G22" s="1334"/>
      <c r="H22" s="1334"/>
      <c r="I22" s="1334"/>
      <c r="J22" s="1334"/>
      <c r="K22" s="1334"/>
      <c r="L22" s="1334"/>
      <c r="M22" s="1334"/>
      <c r="N22" s="1335"/>
    </row>
    <row r="23" spans="1:14" ht="14.1" customHeight="1" x14ac:dyDescent="0.2">
      <c r="A23" s="163">
        <v>14</v>
      </c>
      <c r="B23" s="160" t="s">
        <v>813</v>
      </c>
      <c r="C23" s="1333"/>
      <c r="D23" s="1334"/>
      <c r="E23" s="1334"/>
      <c r="F23" s="1334"/>
      <c r="G23" s="1334"/>
      <c r="H23" s="1334"/>
      <c r="I23" s="1334"/>
      <c r="J23" s="1334"/>
      <c r="K23" s="1334"/>
      <c r="L23" s="1334"/>
      <c r="M23" s="1334"/>
      <c r="N23" s="1335"/>
    </row>
    <row r="24" spans="1:14" ht="14.1" customHeight="1" x14ac:dyDescent="0.2">
      <c r="A24" s="163">
        <v>15</v>
      </c>
      <c r="B24" s="160" t="s">
        <v>814</v>
      </c>
      <c r="C24" s="1333"/>
      <c r="D24" s="1334"/>
      <c r="E24" s="1334"/>
      <c r="F24" s="1334"/>
      <c r="G24" s="1334"/>
      <c r="H24" s="1334"/>
      <c r="I24" s="1334"/>
      <c r="J24" s="1334"/>
      <c r="K24" s="1334"/>
      <c r="L24" s="1334"/>
      <c r="M24" s="1334"/>
      <c r="N24" s="1335"/>
    </row>
    <row r="25" spans="1:14" ht="14.1" customHeight="1" x14ac:dyDescent="0.2">
      <c r="A25" s="163">
        <v>16</v>
      </c>
      <c r="B25" s="160" t="s">
        <v>815</v>
      </c>
      <c r="C25" s="1333"/>
      <c r="D25" s="1334"/>
      <c r="E25" s="1334"/>
      <c r="F25" s="1334"/>
      <c r="G25" s="1334"/>
      <c r="H25" s="1334"/>
      <c r="I25" s="1334"/>
      <c r="J25" s="1334"/>
      <c r="K25" s="1334"/>
      <c r="L25" s="1334"/>
      <c r="M25" s="1334"/>
      <c r="N25" s="1335"/>
    </row>
    <row r="26" spans="1:14" ht="14.1" customHeight="1" x14ac:dyDescent="0.2">
      <c r="A26" s="163">
        <v>17</v>
      </c>
      <c r="B26" s="160" t="s">
        <v>816</v>
      </c>
      <c r="C26" s="1333"/>
      <c r="D26" s="1334"/>
      <c r="E26" s="1334"/>
      <c r="F26" s="1334"/>
      <c r="G26" s="1334"/>
      <c r="H26" s="1334"/>
      <c r="I26" s="1334"/>
      <c r="J26" s="1334"/>
      <c r="K26" s="1334"/>
      <c r="L26" s="1334"/>
      <c r="M26" s="1334"/>
      <c r="N26" s="1335"/>
    </row>
    <row r="27" spans="1:14" ht="14.1" customHeight="1" x14ac:dyDescent="0.2">
      <c r="A27" s="163">
        <v>18</v>
      </c>
      <c r="B27" s="160" t="s">
        <v>817</v>
      </c>
      <c r="C27" s="1333"/>
      <c r="D27" s="1334"/>
      <c r="E27" s="1334"/>
      <c r="F27" s="1334"/>
      <c r="G27" s="1334"/>
      <c r="H27" s="1334"/>
      <c r="I27" s="1334"/>
      <c r="J27" s="1334"/>
      <c r="K27" s="1334"/>
      <c r="L27" s="1334"/>
      <c r="M27" s="1334"/>
      <c r="N27" s="1335"/>
    </row>
    <row r="28" spans="1:14" ht="14.1" customHeight="1" x14ac:dyDescent="0.2">
      <c r="A28" s="163">
        <v>19</v>
      </c>
      <c r="B28" s="160" t="s">
        <v>799</v>
      </c>
      <c r="C28" s="1333"/>
      <c r="D28" s="1334"/>
      <c r="E28" s="1334"/>
      <c r="F28" s="1334"/>
      <c r="G28" s="1334"/>
      <c r="H28" s="1334"/>
      <c r="I28" s="1334"/>
      <c r="J28" s="1334"/>
      <c r="K28" s="1334"/>
      <c r="L28" s="1334"/>
      <c r="M28" s="1334"/>
      <c r="N28" s="1335"/>
    </row>
    <row r="29" spans="1:14" ht="14.1" customHeight="1" x14ac:dyDescent="0.2">
      <c r="A29" s="163">
        <v>20</v>
      </c>
      <c r="B29" s="160" t="s">
        <v>818</v>
      </c>
      <c r="C29" s="1333"/>
      <c r="D29" s="1334"/>
      <c r="E29" s="1334"/>
      <c r="F29" s="1334"/>
      <c r="G29" s="1334"/>
      <c r="H29" s="1334"/>
      <c r="I29" s="1334"/>
      <c r="J29" s="1334"/>
      <c r="K29" s="1334"/>
      <c r="L29" s="1334"/>
      <c r="M29" s="1334"/>
      <c r="N29" s="1335"/>
    </row>
    <row r="30" spans="1:14" ht="14.1" customHeight="1" x14ac:dyDescent="0.2">
      <c r="A30" s="164">
        <v>21</v>
      </c>
      <c r="B30" s="160" t="s">
        <v>819</v>
      </c>
      <c r="C30" s="1333"/>
      <c r="D30" s="1334"/>
      <c r="E30" s="1334"/>
      <c r="F30" s="1334"/>
      <c r="G30" s="1334"/>
      <c r="H30" s="1334"/>
      <c r="I30" s="1334"/>
      <c r="J30" s="1334"/>
      <c r="K30" s="1334"/>
      <c r="L30" s="1334"/>
      <c r="M30" s="1334"/>
      <c r="N30" s="1335"/>
    </row>
    <row r="31" spans="1:14" ht="14.1" customHeight="1" x14ac:dyDescent="0.2">
      <c r="A31" s="164">
        <v>22</v>
      </c>
      <c r="B31" s="160" t="s">
        <v>820</v>
      </c>
      <c r="C31" s="1333"/>
      <c r="D31" s="1334"/>
      <c r="E31" s="1334"/>
      <c r="F31" s="1334"/>
      <c r="G31" s="1334"/>
      <c r="H31" s="1334"/>
      <c r="I31" s="1334"/>
      <c r="J31" s="1334"/>
      <c r="K31" s="1334"/>
      <c r="L31" s="1334"/>
      <c r="M31" s="1334"/>
      <c r="N31" s="1335"/>
    </row>
    <row r="32" spans="1:14" ht="14.1" customHeight="1" x14ac:dyDescent="0.2">
      <c r="A32" s="801" t="s">
        <v>821</v>
      </c>
      <c r="B32" s="801"/>
      <c r="C32" s="1336"/>
      <c r="D32" s="1337"/>
      <c r="E32" s="1337"/>
      <c r="F32" s="1337"/>
      <c r="G32" s="1337"/>
      <c r="H32" s="1337"/>
      <c r="I32" s="1337"/>
      <c r="J32" s="1337"/>
      <c r="K32" s="1337"/>
      <c r="L32" s="1337"/>
      <c r="M32" s="1337"/>
      <c r="N32" s="1338"/>
    </row>
    <row r="33" spans="1:14" x14ac:dyDescent="0.2">
      <c r="A33" s="76" t="s">
        <v>5</v>
      </c>
      <c r="B33" s="77"/>
      <c r="C33" s="77"/>
      <c r="D33" s="75"/>
      <c r="E33" s="74"/>
      <c r="F33" s="74"/>
      <c r="G33" s="74"/>
      <c r="H33" s="74"/>
      <c r="I33" s="74"/>
      <c r="J33" s="74"/>
      <c r="K33" s="74"/>
      <c r="L33" s="74"/>
      <c r="M33" s="74"/>
      <c r="N33" s="74"/>
    </row>
    <row r="34" spans="1:14" x14ac:dyDescent="0.2">
      <c r="A34" s="78" t="s">
        <v>6</v>
      </c>
      <c r="B34" s="78"/>
      <c r="C34" s="78"/>
      <c r="E34" s="74"/>
      <c r="F34" s="74"/>
      <c r="G34" s="74"/>
      <c r="H34" s="74"/>
      <c r="I34" s="74"/>
      <c r="J34" s="74"/>
      <c r="K34" s="74"/>
      <c r="L34" s="74"/>
      <c r="M34" s="74"/>
      <c r="N34" s="74"/>
    </row>
    <row r="35" spans="1:14" x14ac:dyDescent="0.2">
      <c r="A35" s="78" t="s">
        <v>7</v>
      </c>
      <c r="B35" s="78"/>
      <c r="C35" s="78"/>
      <c r="E35" s="74"/>
      <c r="F35" s="74"/>
      <c r="G35" s="74"/>
      <c r="H35" s="74"/>
      <c r="I35" s="74"/>
      <c r="J35" s="74"/>
      <c r="K35" s="74"/>
      <c r="L35" s="74"/>
      <c r="M35" s="74"/>
      <c r="N35" s="74"/>
    </row>
    <row r="36" spans="1:14" x14ac:dyDescent="0.2">
      <c r="A36" s="78"/>
      <c r="B36" s="78"/>
      <c r="C36" s="78"/>
      <c r="E36" s="74"/>
      <c r="F36" s="74"/>
      <c r="G36" s="74"/>
      <c r="H36" s="74"/>
      <c r="I36" s="891" t="s">
        <v>797</v>
      </c>
      <c r="J36" s="891"/>
      <c r="K36" s="891"/>
      <c r="L36" s="891"/>
      <c r="M36" s="74"/>
      <c r="N36" s="74"/>
    </row>
    <row r="37" spans="1:14" x14ac:dyDescent="0.2">
      <c r="A37" s="78" t="s">
        <v>9</v>
      </c>
      <c r="D37" s="78"/>
      <c r="E37" s="74"/>
      <c r="F37" s="78"/>
      <c r="G37" s="78"/>
      <c r="H37" s="78"/>
      <c r="I37" s="891" t="s">
        <v>798</v>
      </c>
      <c r="J37" s="891"/>
      <c r="K37" s="891"/>
      <c r="L37" s="891"/>
      <c r="M37" s="78"/>
      <c r="N37" s="78"/>
    </row>
    <row r="38" spans="1:14" ht="12.75" customHeight="1" x14ac:dyDescent="0.2">
      <c r="E38" s="78"/>
      <c r="F38" s="103"/>
      <c r="G38" s="103"/>
      <c r="H38" s="103"/>
      <c r="I38" s="892" t="s">
        <v>77</v>
      </c>
      <c r="J38" s="892"/>
      <c r="K38" s="892"/>
      <c r="L38" s="892"/>
      <c r="M38" s="103"/>
      <c r="N38" s="103"/>
    </row>
    <row r="40" spans="1:14" x14ac:dyDescent="0.2">
      <c r="A40" s="1319"/>
      <c r="B40" s="1319"/>
      <c r="C40" s="1319"/>
      <c r="D40" s="1319"/>
      <c r="E40" s="1319"/>
      <c r="F40" s="1319"/>
      <c r="G40" s="1319"/>
      <c r="H40" s="1319"/>
      <c r="I40" s="1319"/>
      <c r="J40" s="1319"/>
      <c r="K40" s="1319"/>
      <c r="L40" s="1319"/>
      <c r="M40" s="1319"/>
      <c r="N40" s="1319"/>
    </row>
  </sheetData>
  <mergeCells count="19">
    <mergeCell ref="A40:N40"/>
    <mergeCell ref="C7:C8"/>
    <mergeCell ref="H6:N6"/>
    <mergeCell ref="A7:A8"/>
    <mergeCell ref="B7:B8"/>
    <mergeCell ref="D7:D8"/>
    <mergeCell ref="E7:H7"/>
    <mergeCell ref="I7:N7"/>
    <mergeCell ref="I36:L36"/>
    <mergeCell ref="I37:L37"/>
    <mergeCell ref="I38:L38"/>
    <mergeCell ref="A32:B32"/>
    <mergeCell ref="C10:N32"/>
    <mergeCell ref="A6:E6"/>
    <mergeCell ref="D1:E1"/>
    <mergeCell ref="M1:N1"/>
    <mergeCell ref="A2:N2"/>
    <mergeCell ref="A3:N3"/>
    <mergeCell ref="A4:N5"/>
  </mergeCell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view="pageBreakPreview" topLeftCell="A7" zoomScaleNormal="70" zoomScaleSheetLayoutView="100" workbookViewId="0">
      <selection activeCell="O14" sqref="O14"/>
    </sheetView>
  </sheetViews>
  <sheetFormatPr defaultColWidth="9.140625" defaultRowHeight="12.75" x14ac:dyDescent="0.2"/>
  <cols>
    <col min="1" max="1" width="3.140625" style="202" customWidth="1"/>
    <col min="2" max="2" width="13.28515625" style="202" customWidth="1"/>
    <col min="3" max="3" width="8.42578125" style="202" customWidth="1"/>
    <col min="4" max="4" width="6.28515625" style="202" customWidth="1"/>
    <col min="5" max="5" width="7.140625" style="202" customWidth="1"/>
    <col min="6" max="6" width="10.42578125" style="202" customWidth="1"/>
    <col min="7" max="7" width="8" style="202" customWidth="1"/>
    <col min="8" max="8" width="7.42578125" style="202" customWidth="1"/>
    <col min="9" max="9" width="7.5703125" style="202" customWidth="1"/>
    <col min="10" max="10" width="9.7109375" style="202" customWidth="1"/>
    <col min="11" max="11" width="7.7109375" style="202" customWidth="1"/>
    <col min="12" max="12" width="6.5703125" style="202" customWidth="1"/>
    <col min="13" max="13" width="7.42578125" style="202" customWidth="1"/>
    <col min="14" max="14" width="9.85546875" style="202" customWidth="1"/>
    <col min="15" max="15" width="8.42578125" style="202" customWidth="1"/>
    <col min="16" max="17" width="7.5703125" style="202" customWidth="1"/>
    <col min="18" max="18" width="9.85546875" style="202" customWidth="1"/>
    <col min="19" max="19" width="7.7109375" style="202" customWidth="1"/>
    <col min="20" max="20" width="8" style="202" customWidth="1"/>
    <col min="21" max="21" width="7.28515625" style="202" customWidth="1"/>
    <col min="22" max="22" width="10.140625" style="202" customWidth="1"/>
    <col min="23" max="16384" width="9.140625" style="202"/>
  </cols>
  <sheetData>
    <row r="1" spans="1:24" ht="21.75" customHeight="1" x14ac:dyDescent="0.2">
      <c r="U1" s="882" t="s">
        <v>533</v>
      </c>
      <c r="V1" s="882"/>
    </row>
    <row r="2" spans="1:24" ht="21" customHeight="1" x14ac:dyDescent="0.2">
      <c r="G2" s="203" t="s">
        <v>0</v>
      </c>
      <c r="H2" s="203"/>
      <c r="I2" s="203"/>
      <c r="O2" s="201"/>
      <c r="P2" s="201"/>
      <c r="Q2" s="201"/>
      <c r="R2" s="201"/>
    </row>
    <row r="3" spans="1:24" ht="20.25" x14ac:dyDescent="0.2">
      <c r="C3" s="883" t="s">
        <v>631</v>
      </c>
      <c r="D3" s="883"/>
      <c r="E3" s="883"/>
      <c r="F3" s="883"/>
      <c r="G3" s="883"/>
      <c r="H3" s="883"/>
      <c r="I3" s="883"/>
      <c r="J3" s="883"/>
      <c r="K3" s="883"/>
      <c r="L3" s="883"/>
      <c r="M3" s="883"/>
      <c r="N3" s="883"/>
      <c r="O3" s="204"/>
      <c r="P3" s="204"/>
      <c r="Q3" s="204"/>
      <c r="R3" s="204"/>
      <c r="S3" s="204"/>
      <c r="T3" s="204"/>
      <c r="U3" s="204"/>
      <c r="V3" s="204"/>
      <c r="W3" s="204"/>
      <c r="X3" s="204"/>
    </row>
    <row r="4" spans="1:24" ht="18" x14ac:dyDescent="0.2">
      <c r="C4" s="205"/>
      <c r="D4" s="205"/>
      <c r="E4" s="205"/>
      <c r="F4" s="205"/>
      <c r="G4" s="205"/>
      <c r="H4" s="205"/>
      <c r="I4" s="205"/>
      <c r="J4" s="205"/>
      <c r="K4" s="205"/>
      <c r="L4" s="205"/>
      <c r="M4" s="205"/>
      <c r="N4" s="205"/>
      <c r="O4" s="205"/>
      <c r="P4" s="205"/>
      <c r="Q4" s="205"/>
      <c r="R4" s="205"/>
      <c r="S4" s="205"/>
      <c r="T4" s="205"/>
      <c r="U4" s="205"/>
      <c r="V4" s="205"/>
    </row>
    <row r="5" spans="1:24" ht="15.75" x14ac:dyDescent="0.2">
      <c r="B5" s="879" t="s">
        <v>634</v>
      </c>
      <c r="C5" s="879"/>
      <c r="D5" s="879"/>
      <c r="E5" s="879"/>
      <c r="F5" s="879"/>
      <c r="G5" s="879"/>
      <c r="H5" s="879"/>
      <c r="I5" s="879"/>
      <c r="J5" s="879"/>
      <c r="K5" s="879"/>
      <c r="L5" s="879"/>
      <c r="M5" s="879"/>
      <c r="N5" s="879"/>
      <c r="O5" s="879"/>
      <c r="P5" s="879"/>
      <c r="Q5" s="879"/>
      <c r="R5" s="879"/>
      <c r="S5" s="879"/>
      <c r="T5" s="206"/>
      <c r="U5" s="880" t="s">
        <v>249</v>
      </c>
      <c r="V5" s="881"/>
    </row>
    <row r="6" spans="1:24" ht="17.25" customHeight="1" x14ac:dyDescent="0.2">
      <c r="A6" s="885" t="s">
        <v>829</v>
      </c>
      <c r="B6" s="885"/>
      <c r="C6" s="885"/>
      <c r="D6" s="885"/>
      <c r="O6" s="884" t="s">
        <v>917</v>
      </c>
      <c r="P6" s="884"/>
      <c r="Q6" s="884"/>
      <c r="R6" s="884"/>
      <c r="S6" s="884"/>
      <c r="T6" s="884"/>
      <c r="U6" s="884"/>
      <c r="V6" s="884"/>
    </row>
    <row r="7" spans="1:24" s="487" customFormat="1" ht="22.5" customHeight="1" x14ac:dyDescent="0.2">
      <c r="A7" s="865" t="s">
        <v>68</v>
      </c>
      <c r="B7" s="865" t="s">
        <v>142</v>
      </c>
      <c r="C7" s="865" t="s">
        <v>143</v>
      </c>
      <c r="D7" s="865"/>
      <c r="E7" s="865"/>
      <c r="F7" s="865" t="s">
        <v>144</v>
      </c>
      <c r="G7" s="865" t="s">
        <v>170</v>
      </c>
      <c r="H7" s="865"/>
      <c r="I7" s="865"/>
      <c r="J7" s="865"/>
      <c r="K7" s="865"/>
      <c r="L7" s="865"/>
      <c r="M7" s="865"/>
      <c r="N7" s="865"/>
      <c r="O7" s="865" t="s">
        <v>171</v>
      </c>
      <c r="P7" s="865"/>
      <c r="Q7" s="865"/>
      <c r="R7" s="865"/>
      <c r="S7" s="865"/>
      <c r="T7" s="865"/>
      <c r="U7" s="865"/>
      <c r="V7" s="865"/>
    </row>
    <row r="8" spans="1:24" s="487" customFormat="1" ht="12" x14ac:dyDescent="0.2">
      <c r="A8" s="865"/>
      <c r="B8" s="865"/>
      <c r="C8" s="865" t="s">
        <v>250</v>
      </c>
      <c r="D8" s="865" t="s">
        <v>37</v>
      </c>
      <c r="E8" s="865" t="s">
        <v>38</v>
      </c>
      <c r="F8" s="865"/>
      <c r="G8" s="865" t="s">
        <v>172</v>
      </c>
      <c r="H8" s="865"/>
      <c r="I8" s="865"/>
      <c r="J8" s="865"/>
      <c r="K8" s="865" t="s">
        <v>156</v>
      </c>
      <c r="L8" s="865"/>
      <c r="M8" s="865"/>
      <c r="N8" s="865"/>
      <c r="O8" s="865" t="s">
        <v>145</v>
      </c>
      <c r="P8" s="865"/>
      <c r="Q8" s="865"/>
      <c r="R8" s="865"/>
      <c r="S8" s="865" t="s">
        <v>155</v>
      </c>
      <c r="T8" s="865"/>
      <c r="U8" s="865"/>
      <c r="V8" s="865"/>
    </row>
    <row r="9" spans="1:24" s="487" customFormat="1" ht="8.25" customHeight="1" x14ac:dyDescent="0.2">
      <c r="A9" s="865"/>
      <c r="B9" s="865"/>
      <c r="C9" s="865"/>
      <c r="D9" s="865"/>
      <c r="E9" s="865"/>
      <c r="F9" s="865"/>
      <c r="G9" s="869" t="s">
        <v>146</v>
      </c>
      <c r="H9" s="870"/>
      <c r="I9" s="871"/>
      <c r="J9" s="866" t="s">
        <v>147</v>
      </c>
      <c r="K9" s="869" t="s">
        <v>146</v>
      </c>
      <c r="L9" s="870"/>
      <c r="M9" s="871"/>
      <c r="N9" s="866" t="s">
        <v>147</v>
      </c>
      <c r="O9" s="869" t="s">
        <v>146</v>
      </c>
      <c r="P9" s="870"/>
      <c r="Q9" s="871"/>
      <c r="R9" s="866" t="s">
        <v>147</v>
      </c>
      <c r="S9" s="869" t="s">
        <v>146</v>
      </c>
      <c r="T9" s="870"/>
      <c r="U9" s="871"/>
      <c r="V9" s="866" t="s">
        <v>147</v>
      </c>
    </row>
    <row r="10" spans="1:24" s="487" customFormat="1" ht="9.75" customHeight="1" x14ac:dyDescent="0.2">
      <c r="A10" s="865"/>
      <c r="B10" s="865"/>
      <c r="C10" s="865"/>
      <c r="D10" s="865"/>
      <c r="E10" s="865"/>
      <c r="F10" s="865"/>
      <c r="G10" s="872"/>
      <c r="H10" s="873"/>
      <c r="I10" s="874"/>
      <c r="J10" s="867"/>
      <c r="K10" s="872"/>
      <c r="L10" s="873"/>
      <c r="M10" s="874"/>
      <c r="N10" s="867"/>
      <c r="O10" s="872"/>
      <c r="P10" s="873"/>
      <c r="Q10" s="874"/>
      <c r="R10" s="867"/>
      <c r="S10" s="872"/>
      <c r="T10" s="873"/>
      <c r="U10" s="874"/>
      <c r="V10" s="867"/>
    </row>
    <row r="11" spans="1:24" s="487" customFormat="1" ht="12" x14ac:dyDescent="0.2">
      <c r="A11" s="865"/>
      <c r="B11" s="865"/>
      <c r="C11" s="865"/>
      <c r="D11" s="865"/>
      <c r="E11" s="865"/>
      <c r="F11" s="865"/>
      <c r="G11" s="443" t="s">
        <v>250</v>
      </c>
      <c r="H11" s="443" t="s">
        <v>37</v>
      </c>
      <c r="I11" s="424" t="s">
        <v>38</v>
      </c>
      <c r="J11" s="868"/>
      <c r="K11" s="443" t="s">
        <v>250</v>
      </c>
      <c r="L11" s="443" t="s">
        <v>37</v>
      </c>
      <c r="M11" s="443" t="s">
        <v>38</v>
      </c>
      <c r="N11" s="868"/>
      <c r="O11" s="443" t="s">
        <v>250</v>
      </c>
      <c r="P11" s="443" t="s">
        <v>37</v>
      </c>
      <c r="Q11" s="443" t="s">
        <v>38</v>
      </c>
      <c r="R11" s="868"/>
      <c r="S11" s="443" t="s">
        <v>250</v>
      </c>
      <c r="T11" s="443" t="s">
        <v>37</v>
      </c>
      <c r="U11" s="443" t="s">
        <v>38</v>
      </c>
      <c r="V11" s="868"/>
    </row>
    <row r="12" spans="1:24" s="487" customFormat="1" ht="12" x14ac:dyDescent="0.2">
      <c r="A12" s="443">
        <v>1</v>
      </c>
      <c r="B12" s="443">
        <v>2</v>
      </c>
      <c r="C12" s="443">
        <v>3</v>
      </c>
      <c r="D12" s="443">
        <v>4</v>
      </c>
      <c r="E12" s="443">
        <v>5</v>
      </c>
      <c r="F12" s="443">
        <v>6</v>
      </c>
      <c r="G12" s="443">
        <v>7</v>
      </c>
      <c r="H12" s="443">
        <v>8</v>
      </c>
      <c r="I12" s="443">
        <v>9</v>
      </c>
      <c r="J12" s="443">
        <v>10</v>
      </c>
      <c r="K12" s="443">
        <v>11</v>
      </c>
      <c r="L12" s="443">
        <v>12</v>
      </c>
      <c r="M12" s="443">
        <v>13</v>
      </c>
      <c r="N12" s="443">
        <v>14</v>
      </c>
      <c r="O12" s="443">
        <v>15</v>
      </c>
      <c r="P12" s="443">
        <v>16</v>
      </c>
      <c r="Q12" s="443">
        <v>17</v>
      </c>
      <c r="R12" s="443">
        <v>18</v>
      </c>
      <c r="S12" s="443">
        <v>19</v>
      </c>
      <c r="T12" s="443">
        <v>20</v>
      </c>
      <c r="U12" s="443">
        <v>21</v>
      </c>
      <c r="V12" s="443">
        <v>22</v>
      </c>
    </row>
    <row r="13" spans="1:24" ht="17.25" customHeight="1" x14ac:dyDescent="0.2">
      <c r="A13" s="875" t="s">
        <v>204</v>
      </c>
      <c r="B13" s="876"/>
      <c r="C13" s="876"/>
      <c r="D13" s="876"/>
      <c r="E13" s="877"/>
      <c r="F13" s="200"/>
      <c r="G13" s="200"/>
      <c r="H13" s="200"/>
      <c r="I13" s="200"/>
      <c r="J13" s="200"/>
      <c r="K13" s="200"/>
      <c r="L13" s="200"/>
      <c r="M13" s="200"/>
      <c r="N13" s="200"/>
      <c r="O13" s="200"/>
      <c r="P13" s="200"/>
      <c r="Q13" s="200"/>
      <c r="R13" s="200"/>
      <c r="S13" s="200"/>
      <c r="T13" s="200"/>
      <c r="U13" s="200"/>
      <c r="V13" s="200"/>
    </row>
    <row r="14" spans="1:24" s="487" customFormat="1" ht="38.25" customHeight="1" x14ac:dyDescent="0.2">
      <c r="A14" s="421">
        <v>1</v>
      </c>
      <c r="B14" s="486" t="s">
        <v>936</v>
      </c>
      <c r="C14" s="421">
        <v>1748.12</v>
      </c>
      <c r="D14" s="422">
        <v>192.35</v>
      </c>
      <c r="E14" s="421">
        <v>346.74</v>
      </c>
      <c r="F14" s="421" t="s">
        <v>940</v>
      </c>
      <c r="G14" s="421">
        <v>1748.12</v>
      </c>
      <c r="H14" s="421">
        <v>192.35</v>
      </c>
      <c r="I14" s="421">
        <v>346.74</v>
      </c>
      <c r="J14" s="421" t="s">
        <v>943</v>
      </c>
      <c r="K14" s="421">
        <v>1748.12</v>
      </c>
      <c r="L14" s="422">
        <v>192.35</v>
      </c>
      <c r="M14" s="421">
        <v>346.74</v>
      </c>
      <c r="N14" s="421" t="s">
        <v>944</v>
      </c>
      <c r="O14" s="421">
        <v>1748.12</v>
      </c>
      <c r="P14" s="421">
        <v>192.35</v>
      </c>
      <c r="Q14" s="421">
        <v>346.74</v>
      </c>
      <c r="R14" s="421" t="s">
        <v>945</v>
      </c>
      <c r="S14" s="421">
        <v>1748.12</v>
      </c>
      <c r="T14" s="421">
        <v>192.35</v>
      </c>
      <c r="U14" s="421">
        <v>346.74</v>
      </c>
      <c r="V14" s="421" t="s">
        <v>946</v>
      </c>
    </row>
    <row r="15" spans="1:24" s="487" customFormat="1" ht="51" customHeight="1" x14ac:dyDescent="0.2">
      <c r="A15" s="421">
        <v>2</v>
      </c>
      <c r="B15" s="486" t="s">
        <v>937</v>
      </c>
      <c r="C15" s="421">
        <v>2540.65</v>
      </c>
      <c r="D15" s="422">
        <v>279.39999999999998</v>
      </c>
      <c r="E15" s="421">
        <v>503.66</v>
      </c>
      <c r="F15" s="421" t="s">
        <v>973</v>
      </c>
      <c r="G15" s="421">
        <v>2540.65</v>
      </c>
      <c r="H15" s="422">
        <v>279.39999999999998</v>
      </c>
      <c r="I15" s="421">
        <v>503.66</v>
      </c>
      <c r="J15" s="421" t="s">
        <v>968</v>
      </c>
      <c r="K15" s="421">
        <v>2540.65</v>
      </c>
      <c r="L15" s="422">
        <v>279.39999999999998</v>
      </c>
      <c r="M15" s="421">
        <v>503.66</v>
      </c>
      <c r="N15" s="421" t="s">
        <v>969</v>
      </c>
      <c r="O15" s="421">
        <v>2540.65</v>
      </c>
      <c r="P15" s="421">
        <v>279.39999999999998</v>
      </c>
      <c r="Q15" s="421">
        <v>503.66</v>
      </c>
      <c r="R15" s="421" t="s">
        <v>970</v>
      </c>
      <c r="S15" s="421">
        <v>2540.65</v>
      </c>
      <c r="T15" s="422">
        <v>279.39999999999998</v>
      </c>
      <c r="U15" s="421">
        <v>503.66</v>
      </c>
      <c r="V15" s="421" t="s">
        <v>971</v>
      </c>
    </row>
    <row r="16" spans="1:24" s="487" customFormat="1" ht="50.25" customHeight="1" x14ac:dyDescent="0.2">
      <c r="A16" s="421">
        <v>3</v>
      </c>
      <c r="B16" s="486" t="s">
        <v>938</v>
      </c>
      <c r="C16" s="421">
        <v>2592.19</v>
      </c>
      <c r="D16" s="422">
        <v>285.23</v>
      </c>
      <c r="E16" s="421">
        <v>514.16</v>
      </c>
      <c r="F16" s="421" t="s">
        <v>941</v>
      </c>
      <c r="G16" s="421">
        <v>2592.19</v>
      </c>
      <c r="H16" s="421">
        <v>285.23</v>
      </c>
      <c r="I16" s="421">
        <v>514.16</v>
      </c>
      <c r="J16" s="421" t="s">
        <v>947</v>
      </c>
      <c r="K16" s="421">
        <v>2592.19</v>
      </c>
      <c r="L16" s="422">
        <v>285.23</v>
      </c>
      <c r="M16" s="421">
        <v>514.16</v>
      </c>
      <c r="N16" s="421" t="s">
        <v>949</v>
      </c>
      <c r="O16" s="421">
        <v>2592.19</v>
      </c>
      <c r="P16" s="421">
        <v>285.23</v>
      </c>
      <c r="Q16" s="421">
        <v>514.16</v>
      </c>
      <c r="R16" s="421" t="s">
        <v>950</v>
      </c>
      <c r="S16" s="421">
        <v>2592.19</v>
      </c>
      <c r="T16" s="421">
        <v>285.23</v>
      </c>
      <c r="U16" s="421">
        <v>514.16</v>
      </c>
      <c r="V16" s="421" t="s">
        <v>951</v>
      </c>
    </row>
    <row r="17" spans="1:24" s="487" customFormat="1" ht="41.25" customHeight="1" x14ac:dyDescent="0.2">
      <c r="A17" s="421">
        <v>4</v>
      </c>
      <c r="B17" s="486" t="s">
        <v>939</v>
      </c>
      <c r="C17" s="421">
        <v>496.72</v>
      </c>
      <c r="D17" s="421">
        <v>54.66</v>
      </c>
      <c r="E17" s="421">
        <v>98.52</v>
      </c>
      <c r="F17" s="421" t="s">
        <v>942</v>
      </c>
      <c r="G17" s="421">
        <v>496.72</v>
      </c>
      <c r="H17" s="421">
        <v>54.66</v>
      </c>
      <c r="I17" s="421">
        <v>98.52</v>
      </c>
      <c r="J17" s="421" t="s">
        <v>948</v>
      </c>
      <c r="K17" s="421">
        <v>496.72</v>
      </c>
      <c r="L17" s="422">
        <v>54.66</v>
      </c>
      <c r="M17" s="421">
        <v>98.52</v>
      </c>
      <c r="N17" s="421" t="s">
        <v>948</v>
      </c>
      <c r="O17" s="421">
        <v>496.72</v>
      </c>
      <c r="P17" s="421">
        <v>54.66</v>
      </c>
      <c r="Q17" s="421">
        <v>98.52</v>
      </c>
      <c r="R17" s="421" t="s">
        <v>948</v>
      </c>
      <c r="S17" s="421">
        <v>496.72</v>
      </c>
      <c r="T17" s="421">
        <v>54.66</v>
      </c>
      <c r="U17" s="421">
        <v>98.52</v>
      </c>
      <c r="V17" s="421" t="s">
        <v>952</v>
      </c>
    </row>
    <row r="18" spans="1:24" s="487" customFormat="1" ht="21.75" customHeight="1" x14ac:dyDescent="0.2">
      <c r="A18" s="443"/>
      <c r="B18" s="443" t="s">
        <v>14</v>
      </c>
      <c r="C18" s="769">
        <f>SUM(C14:C17)</f>
        <v>7377.6800000000012</v>
      </c>
      <c r="D18" s="769">
        <f t="shared" ref="D18:E18" si="0">SUM(D14:D17)</f>
        <v>811.64</v>
      </c>
      <c r="E18" s="769">
        <f t="shared" si="0"/>
        <v>1463.08</v>
      </c>
      <c r="F18" s="770" t="s">
        <v>874</v>
      </c>
      <c r="G18" s="769">
        <f t="shared" ref="G18" si="1">SUM(G14:G17)</f>
        <v>7377.6800000000012</v>
      </c>
      <c r="H18" s="769">
        <f t="shared" ref="H18" si="2">SUM(H14:H17)</f>
        <v>811.64</v>
      </c>
      <c r="I18" s="769">
        <f t="shared" ref="I18" si="3">SUM(I14:I17)</f>
        <v>1463.08</v>
      </c>
      <c r="J18" s="770" t="s">
        <v>874</v>
      </c>
      <c r="K18" s="769">
        <f t="shared" ref="K18" si="4">SUM(K14:K17)</f>
        <v>7377.6800000000012</v>
      </c>
      <c r="L18" s="769">
        <f t="shared" ref="L18" si="5">SUM(L14:L17)</f>
        <v>811.64</v>
      </c>
      <c r="M18" s="769">
        <f t="shared" ref="M18" si="6">SUM(M14:M17)</f>
        <v>1463.08</v>
      </c>
      <c r="N18" s="770" t="s">
        <v>874</v>
      </c>
      <c r="O18" s="769">
        <f t="shared" ref="O18" si="7">SUM(O14:O17)</f>
        <v>7377.6800000000012</v>
      </c>
      <c r="P18" s="769">
        <f t="shared" ref="P18" si="8">SUM(P14:P17)</f>
        <v>811.64</v>
      </c>
      <c r="Q18" s="769">
        <f t="shared" ref="Q18" si="9">SUM(Q14:Q17)</f>
        <v>1463.08</v>
      </c>
      <c r="R18" s="770" t="s">
        <v>874</v>
      </c>
      <c r="S18" s="769">
        <f t="shared" ref="S18" si="10">SUM(S14:S17)</f>
        <v>7377.6800000000012</v>
      </c>
      <c r="T18" s="769">
        <f t="shared" ref="T18" si="11">SUM(T14:T17)</f>
        <v>811.64</v>
      </c>
      <c r="U18" s="769">
        <f t="shared" ref="U18" si="12">SUM(U14:U17)</f>
        <v>1463.08</v>
      </c>
      <c r="V18" s="770" t="s">
        <v>874</v>
      </c>
    </row>
    <row r="19" spans="1:24" ht="17.25" customHeight="1" x14ac:dyDescent="0.2">
      <c r="A19" s="875" t="s">
        <v>205</v>
      </c>
      <c r="B19" s="876"/>
      <c r="C19" s="876"/>
      <c r="D19" s="876"/>
      <c r="E19" s="877"/>
      <c r="F19" s="421"/>
      <c r="G19" s="421"/>
      <c r="H19" s="421"/>
      <c r="I19" s="421"/>
      <c r="J19" s="421"/>
      <c r="K19" s="421"/>
      <c r="L19" s="421"/>
      <c r="M19" s="421"/>
      <c r="N19" s="421"/>
      <c r="O19" s="421"/>
      <c r="P19" s="421"/>
      <c r="Q19" s="421"/>
      <c r="R19" s="421"/>
      <c r="S19" s="421"/>
      <c r="T19" s="421"/>
      <c r="U19" s="421"/>
      <c r="V19" s="421"/>
    </row>
    <row r="20" spans="1:24" s="487" customFormat="1" ht="27.75" customHeight="1" x14ac:dyDescent="0.2">
      <c r="A20" s="421">
        <v>5</v>
      </c>
      <c r="B20" s="486" t="s">
        <v>194</v>
      </c>
      <c r="C20" s="422">
        <v>0</v>
      </c>
      <c r="D20" s="422">
        <v>0</v>
      </c>
      <c r="E20" s="422">
        <v>0</v>
      </c>
      <c r="F20" s="423" t="s">
        <v>874</v>
      </c>
      <c r="G20" s="422">
        <v>0</v>
      </c>
      <c r="H20" s="422">
        <v>0</v>
      </c>
      <c r="I20" s="422">
        <v>0</v>
      </c>
      <c r="J20" s="423" t="s">
        <v>874</v>
      </c>
      <c r="K20" s="422">
        <v>0</v>
      </c>
      <c r="L20" s="422">
        <v>0</v>
      </c>
      <c r="M20" s="422">
        <v>0</v>
      </c>
      <c r="N20" s="423" t="s">
        <v>874</v>
      </c>
      <c r="O20" s="422">
        <v>0</v>
      </c>
      <c r="P20" s="422">
        <v>0</v>
      </c>
      <c r="Q20" s="422">
        <v>0</v>
      </c>
      <c r="R20" s="423" t="s">
        <v>874</v>
      </c>
      <c r="S20" s="422">
        <v>0</v>
      </c>
      <c r="T20" s="422">
        <v>0</v>
      </c>
      <c r="U20" s="422">
        <v>0</v>
      </c>
      <c r="V20" s="423" t="s">
        <v>874</v>
      </c>
    </row>
    <row r="21" spans="1:24" s="487" customFormat="1" ht="25.5" customHeight="1" x14ac:dyDescent="0.2">
      <c r="A21" s="421">
        <v>6</v>
      </c>
      <c r="B21" s="486" t="s">
        <v>127</v>
      </c>
      <c r="C21" s="422">
        <v>0</v>
      </c>
      <c r="D21" s="422">
        <v>0</v>
      </c>
      <c r="E21" s="422">
        <v>0</v>
      </c>
      <c r="F21" s="423" t="s">
        <v>874</v>
      </c>
      <c r="G21" s="422">
        <v>0</v>
      </c>
      <c r="H21" s="422">
        <v>0</v>
      </c>
      <c r="I21" s="422">
        <v>0</v>
      </c>
      <c r="J21" s="423" t="s">
        <v>874</v>
      </c>
      <c r="K21" s="422">
        <v>0</v>
      </c>
      <c r="L21" s="422">
        <v>0</v>
      </c>
      <c r="M21" s="422">
        <v>0</v>
      </c>
      <c r="N21" s="423" t="s">
        <v>874</v>
      </c>
      <c r="O21" s="422">
        <v>0</v>
      </c>
      <c r="P21" s="422">
        <v>0</v>
      </c>
      <c r="Q21" s="422">
        <v>0</v>
      </c>
      <c r="R21" s="423" t="s">
        <v>874</v>
      </c>
      <c r="S21" s="422">
        <v>0</v>
      </c>
      <c r="T21" s="422">
        <v>0</v>
      </c>
      <c r="U21" s="422">
        <v>0</v>
      </c>
      <c r="V21" s="423" t="s">
        <v>874</v>
      </c>
    </row>
    <row r="22" spans="1:24" s="490" customFormat="1" ht="18.75" customHeight="1" x14ac:dyDescent="0.2">
      <c r="A22" s="488"/>
      <c r="B22" s="443" t="s">
        <v>14</v>
      </c>
      <c r="C22" s="489">
        <f>SUM(C20:C21)</f>
        <v>0</v>
      </c>
      <c r="D22" s="489">
        <f t="shared" ref="D22:E22" si="13">SUM(D20:D21)</f>
        <v>0</v>
      </c>
      <c r="E22" s="489">
        <f t="shared" si="13"/>
        <v>0</v>
      </c>
      <c r="F22" s="423" t="s">
        <v>874</v>
      </c>
      <c r="G22" s="489">
        <f t="shared" ref="G22" si="14">SUM(G20:G21)</f>
        <v>0</v>
      </c>
      <c r="H22" s="489">
        <f t="shared" ref="H22" si="15">SUM(H20:H21)</f>
        <v>0</v>
      </c>
      <c r="I22" s="489">
        <f t="shared" ref="I22" si="16">SUM(I20:I21)</f>
        <v>0</v>
      </c>
      <c r="J22" s="423" t="s">
        <v>874</v>
      </c>
      <c r="K22" s="489">
        <f t="shared" ref="K22" si="17">SUM(K20:K21)</f>
        <v>0</v>
      </c>
      <c r="L22" s="489">
        <f t="shared" ref="L22" si="18">SUM(L20:L21)</f>
        <v>0</v>
      </c>
      <c r="M22" s="489">
        <f t="shared" ref="M22" si="19">SUM(M20:M21)</f>
        <v>0</v>
      </c>
      <c r="N22" s="423" t="s">
        <v>874</v>
      </c>
      <c r="O22" s="489">
        <f t="shared" ref="O22" si="20">SUM(O20:O21)</f>
        <v>0</v>
      </c>
      <c r="P22" s="489">
        <f t="shared" ref="P22" si="21">SUM(P20:P21)</f>
        <v>0</v>
      </c>
      <c r="Q22" s="489">
        <f t="shared" ref="Q22" si="22">SUM(Q20:Q21)</f>
        <v>0</v>
      </c>
      <c r="R22" s="423" t="s">
        <v>874</v>
      </c>
      <c r="S22" s="489">
        <f t="shared" ref="S22" si="23">SUM(S20:S21)</f>
        <v>0</v>
      </c>
      <c r="T22" s="489">
        <f t="shared" ref="T22" si="24">SUM(T20:T21)</f>
        <v>0</v>
      </c>
      <c r="U22" s="489">
        <f t="shared" ref="U22" si="25">SUM(U20:U21)</f>
        <v>0</v>
      </c>
      <c r="V22" s="423" t="s">
        <v>874</v>
      </c>
    </row>
    <row r="23" spans="1:24" s="490" customFormat="1" ht="21" customHeight="1" x14ac:dyDescent="0.2">
      <c r="A23" s="488"/>
      <c r="B23" s="443" t="s">
        <v>954</v>
      </c>
      <c r="C23" s="491">
        <f>C22+C18</f>
        <v>7377.6800000000012</v>
      </c>
      <c r="D23" s="489">
        <f t="shared" ref="D23:E23" si="26">D22+D18</f>
        <v>811.64</v>
      </c>
      <c r="E23" s="491">
        <f t="shared" si="26"/>
        <v>1463.08</v>
      </c>
      <c r="F23" s="423" t="s">
        <v>874</v>
      </c>
      <c r="G23" s="489">
        <f t="shared" ref="G23" si="27">G22+G18</f>
        <v>7377.6800000000012</v>
      </c>
      <c r="H23" s="489">
        <f t="shared" ref="H23" si="28">H22+H18</f>
        <v>811.64</v>
      </c>
      <c r="I23" s="489">
        <f t="shared" ref="I23" si="29">I22+I18</f>
        <v>1463.08</v>
      </c>
      <c r="J23" s="423" t="s">
        <v>874</v>
      </c>
      <c r="K23" s="489">
        <f t="shared" ref="K23" si="30">K22+K18</f>
        <v>7377.6800000000012</v>
      </c>
      <c r="L23" s="489">
        <f t="shared" ref="L23" si="31">L22+L18</f>
        <v>811.64</v>
      </c>
      <c r="M23" s="489">
        <f t="shared" ref="M23" si="32">M22+M18</f>
        <v>1463.08</v>
      </c>
      <c r="N23" s="423" t="s">
        <v>874</v>
      </c>
      <c r="O23" s="489">
        <f t="shared" ref="O23" si="33">O22+O18</f>
        <v>7377.6800000000012</v>
      </c>
      <c r="P23" s="489">
        <f t="shared" ref="P23" si="34">P22+P18</f>
        <v>811.64</v>
      </c>
      <c r="Q23" s="489">
        <f t="shared" ref="Q23" si="35">Q22+Q18</f>
        <v>1463.08</v>
      </c>
      <c r="R23" s="423" t="s">
        <v>874</v>
      </c>
      <c r="S23" s="489">
        <f t="shared" ref="S23" si="36">S22+S18</f>
        <v>7377.6800000000012</v>
      </c>
      <c r="T23" s="489">
        <f t="shared" ref="T23" si="37">T22+T18</f>
        <v>811.64</v>
      </c>
      <c r="U23" s="489">
        <f t="shared" ref="U23" si="38">U22+U18</f>
        <v>1463.08</v>
      </c>
      <c r="V23" s="423" t="s">
        <v>874</v>
      </c>
    </row>
    <row r="24" spans="1:24" ht="14.25" x14ac:dyDescent="0.2">
      <c r="A24" s="878" t="s">
        <v>157</v>
      </c>
      <c r="B24" s="878"/>
      <c r="C24" s="878"/>
      <c r="D24" s="878"/>
      <c r="E24" s="878"/>
      <c r="F24" s="878"/>
      <c r="G24" s="878"/>
      <c r="H24" s="878"/>
      <c r="I24" s="878"/>
      <c r="J24" s="878"/>
      <c r="K24" s="878"/>
      <c r="L24" s="878"/>
      <c r="M24" s="878"/>
      <c r="N24" s="878"/>
      <c r="O24" s="878"/>
      <c r="P24" s="878"/>
      <c r="Q24" s="878"/>
      <c r="R24" s="878"/>
      <c r="S24" s="878"/>
      <c r="T24" s="878"/>
      <c r="U24" s="878"/>
      <c r="V24" s="878"/>
    </row>
    <row r="25" spans="1:24" ht="14.25" x14ac:dyDescent="0.2">
      <c r="A25" s="207"/>
      <c r="B25" s="207"/>
      <c r="C25" s="207"/>
      <c r="D25" s="207"/>
      <c r="E25" s="207"/>
      <c r="F25" s="207"/>
      <c r="G25" s="207"/>
      <c r="H25" s="207"/>
      <c r="I25" s="207"/>
      <c r="J25" s="207"/>
      <c r="K25" s="207"/>
      <c r="L25" s="207"/>
      <c r="M25" s="207"/>
      <c r="N25" s="207"/>
      <c r="O25" s="207"/>
      <c r="P25" s="207"/>
      <c r="Q25" s="207"/>
      <c r="R25" s="207"/>
      <c r="S25" s="207"/>
      <c r="T25" s="207"/>
      <c r="U25" s="207"/>
      <c r="V25" s="207"/>
    </row>
    <row r="26" spans="1:24" x14ac:dyDescent="0.2">
      <c r="A26" s="104"/>
      <c r="B26" s="104"/>
      <c r="C26" s="104"/>
      <c r="D26" s="104"/>
      <c r="E26" s="104"/>
      <c r="F26" s="104"/>
      <c r="G26" s="104"/>
      <c r="H26" s="104"/>
      <c r="I26" s="104"/>
      <c r="J26" s="104"/>
      <c r="K26" s="104"/>
      <c r="L26" s="104"/>
      <c r="M26" s="104"/>
      <c r="N26" s="104"/>
      <c r="O26" s="104"/>
      <c r="P26" s="104"/>
      <c r="Q26" s="104"/>
      <c r="R26" s="104"/>
    </row>
    <row r="27" spans="1:24" ht="15.75" x14ac:dyDescent="0.2">
      <c r="A27" s="208" t="s">
        <v>9</v>
      </c>
      <c r="B27" s="208"/>
      <c r="C27" s="208"/>
      <c r="D27" s="208"/>
      <c r="E27" s="208"/>
      <c r="F27" s="208"/>
      <c r="G27" s="208"/>
      <c r="H27" s="208"/>
      <c r="I27" s="208"/>
      <c r="J27" s="208"/>
      <c r="K27" s="208"/>
      <c r="L27" s="208"/>
      <c r="M27" s="208"/>
      <c r="N27" s="209"/>
      <c r="O27" s="209"/>
      <c r="P27" s="209"/>
      <c r="Q27" s="789" t="s">
        <v>10</v>
      </c>
      <c r="R27" s="789"/>
      <c r="S27" s="789"/>
      <c r="T27" s="789"/>
      <c r="U27" s="209"/>
      <c r="V27" s="209"/>
    </row>
    <row r="28" spans="1:24" ht="15.75" x14ac:dyDescent="0.2">
      <c r="A28" s="209"/>
      <c r="B28" s="209"/>
      <c r="C28" s="209"/>
      <c r="D28" s="209"/>
      <c r="E28" s="209"/>
      <c r="F28" s="209"/>
      <c r="G28" s="209"/>
      <c r="H28" s="209"/>
      <c r="I28" s="209"/>
      <c r="J28" s="209"/>
      <c r="K28" s="209"/>
      <c r="L28" s="209"/>
      <c r="M28" s="209"/>
      <c r="N28" s="209"/>
      <c r="O28" s="209"/>
      <c r="P28" s="209"/>
      <c r="Q28" s="789" t="s">
        <v>797</v>
      </c>
      <c r="R28" s="789"/>
      <c r="S28" s="789"/>
      <c r="T28" s="789"/>
      <c r="U28" s="209"/>
      <c r="V28" s="209"/>
    </row>
    <row r="29" spans="1:24" ht="15.75" customHeight="1" x14ac:dyDescent="0.2">
      <c r="A29" s="209"/>
      <c r="B29" s="209"/>
      <c r="C29" s="209"/>
      <c r="D29" s="209"/>
      <c r="E29" s="209"/>
      <c r="F29" s="209"/>
      <c r="G29" s="209"/>
      <c r="H29" s="209"/>
      <c r="I29" s="209"/>
      <c r="J29" s="209"/>
      <c r="K29" s="209"/>
      <c r="L29" s="209"/>
      <c r="M29" s="209"/>
      <c r="N29" s="209"/>
      <c r="O29" s="209"/>
      <c r="P29" s="209"/>
      <c r="Q29" s="789" t="s">
        <v>798</v>
      </c>
      <c r="R29" s="789"/>
      <c r="S29" s="789"/>
      <c r="T29" s="789"/>
      <c r="U29" s="209"/>
      <c r="V29" s="209"/>
    </row>
    <row r="30" spans="1:24" x14ac:dyDescent="0.2">
      <c r="A30" s="104"/>
      <c r="B30" s="104"/>
      <c r="C30" s="104"/>
      <c r="D30" s="104"/>
      <c r="E30" s="104"/>
      <c r="F30" s="104"/>
      <c r="G30" s="104"/>
      <c r="H30" s="104"/>
      <c r="I30" s="104"/>
      <c r="J30" s="104"/>
      <c r="K30" s="104"/>
      <c r="L30" s="104"/>
      <c r="M30" s="104"/>
      <c r="Q30" s="830" t="s">
        <v>77</v>
      </c>
      <c r="R30" s="830"/>
      <c r="S30" s="830"/>
      <c r="T30" s="830"/>
      <c r="V30" s="210"/>
      <c r="W30" s="210"/>
      <c r="X30" s="210"/>
    </row>
  </sheetData>
  <mergeCells count="34">
    <mergeCell ref="B5:S5"/>
    <mergeCell ref="U5:V5"/>
    <mergeCell ref="F7:F11"/>
    <mergeCell ref="G7:N7"/>
    <mergeCell ref="U1:V1"/>
    <mergeCell ref="K9:M10"/>
    <mergeCell ref="N9:N11"/>
    <mergeCell ref="C3:N3"/>
    <mergeCell ref="G9:I10"/>
    <mergeCell ref="J9:J11"/>
    <mergeCell ref="O6:V6"/>
    <mergeCell ref="A6:D6"/>
    <mergeCell ref="O7:V7"/>
    <mergeCell ref="G8:J8"/>
    <mergeCell ref="V9:V11"/>
    <mergeCell ref="S9:U10"/>
    <mergeCell ref="Q29:T29"/>
    <mergeCell ref="Q30:T30"/>
    <mergeCell ref="A24:V24"/>
    <mergeCell ref="Q27:T27"/>
    <mergeCell ref="Q28:T28"/>
    <mergeCell ref="A19:E19"/>
    <mergeCell ref="A13:E13"/>
    <mergeCell ref="A7:A11"/>
    <mergeCell ref="B7:B11"/>
    <mergeCell ref="C7:E7"/>
    <mergeCell ref="C8:C11"/>
    <mergeCell ref="D8:D11"/>
    <mergeCell ref="E8:E11"/>
    <mergeCell ref="K8:N8"/>
    <mergeCell ref="O8:R8"/>
    <mergeCell ref="S8:V8"/>
    <mergeCell ref="R9:R11"/>
    <mergeCell ref="O9:Q10"/>
  </mergeCells>
  <printOptions horizontalCentered="1"/>
  <pageMargins left="0.39370078740157483" right="0.19685039370078741" top="0.19685039370078741" bottom="0.19685039370078741" header="0.31496062992125984" footer="0.31496062992125984"/>
  <pageSetup paperSize="9" scale="80" orientation="landscape" r:id="rId1"/>
  <colBreaks count="1" manualBreakCount="1">
    <brk id="22"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0"/>
  <sheetViews>
    <sheetView view="pageBreakPreview" topLeftCell="A16" zoomScaleNormal="70" zoomScaleSheetLayoutView="100" workbookViewId="0">
      <selection activeCell="F36" sqref="F36"/>
    </sheetView>
  </sheetViews>
  <sheetFormatPr defaultColWidth="9.140625" defaultRowHeight="12.75" x14ac:dyDescent="0.2"/>
  <cols>
    <col min="1" max="1" width="4.7109375" style="706" customWidth="1"/>
    <col min="2" max="2" width="10.42578125" style="706" customWidth="1"/>
    <col min="3" max="3" width="10.28515625" style="706" customWidth="1"/>
    <col min="4" max="4" width="12.85546875" style="706" customWidth="1"/>
    <col min="5" max="5" width="10" style="708" customWidth="1"/>
    <col min="6" max="7" width="9.42578125" style="708" customWidth="1"/>
    <col min="8" max="8" width="10.7109375" style="708" customWidth="1"/>
    <col min="9" max="9" width="8.7109375" style="708" customWidth="1"/>
    <col min="10" max="12" width="9.42578125" style="708" customWidth="1"/>
    <col min="13" max="13" width="9.85546875" style="708" customWidth="1"/>
    <col min="14" max="14" width="10.7109375" style="708" customWidth="1"/>
    <col min="15" max="16384" width="9.140625" style="708"/>
  </cols>
  <sheetData>
    <row r="1" spans="1:14" ht="12.75" customHeight="1" x14ac:dyDescent="0.2">
      <c r="D1" s="1295"/>
      <c r="E1" s="1295"/>
      <c r="F1" s="706"/>
      <c r="G1" s="706"/>
      <c r="H1" s="706"/>
      <c r="I1" s="706"/>
      <c r="J1" s="706"/>
      <c r="K1" s="706"/>
      <c r="L1" s="706"/>
      <c r="M1" s="1339" t="s">
        <v>719</v>
      </c>
      <c r="N1" s="1339"/>
    </row>
    <row r="2" spans="1:14" ht="15.75" x14ac:dyDescent="0.2">
      <c r="A2" s="1293" t="s">
        <v>0</v>
      </c>
      <c r="B2" s="1293"/>
      <c r="C2" s="1293"/>
      <c r="D2" s="1293"/>
      <c r="E2" s="1293"/>
      <c r="F2" s="1293"/>
      <c r="G2" s="1293"/>
      <c r="H2" s="1293"/>
      <c r="I2" s="1293"/>
      <c r="J2" s="1293"/>
      <c r="K2" s="1293"/>
      <c r="L2" s="1293"/>
      <c r="M2" s="1293"/>
      <c r="N2" s="1293"/>
    </row>
    <row r="3" spans="1:14" ht="18" x14ac:dyDescent="0.2">
      <c r="A3" s="1294" t="s">
        <v>631</v>
      </c>
      <c r="B3" s="1294"/>
      <c r="C3" s="1294"/>
      <c r="D3" s="1294"/>
      <c r="E3" s="1294"/>
      <c r="F3" s="1294"/>
      <c r="G3" s="1294"/>
      <c r="H3" s="1294"/>
      <c r="I3" s="1294"/>
      <c r="J3" s="1294"/>
      <c r="K3" s="1294"/>
      <c r="L3" s="1294"/>
      <c r="M3" s="1294"/>
      <c r="N3" s="1294"/>
    </row>
    <row r="4" spans="1:14" ht="9.75" customHeight="1" x14ac:dyDescent="0.2">
      <c r="A4" s="1340" t="s">
        <v>716</v>
      </c>
      <c r="B4" s="1340"/>
      <c r="C4" s="1340"/>
      <c r="D4" s="1340"/>
      <c r="E4" s="1340"/>
      <c r="F4" s="1340"/>
      <c r="G4" s="1340"/>
      <c r="H4" s="1340"/>
      <c r="I4" s="1340"/>
      <c r="J4" s="1340"/>
      <c r="K4" s="1340"/>
      <c r="L4" s="1340"/>
      <c r="M4" s="1340"/>
      <c r="N4" s="1340"/>
    </row>
    <row r="5" spans="1:14" s="709" customFormat="1" ht="12" customHeight="1" x14ac:dyDescent="0.2">
      <c r="A5" s="1340"/>
      <c r="B5" s="1340"/>
      <c r="C5" s="1340"/>
      <c r="D5" s="1340"/>
      <c r="E5" s="1340"/>
      <c r="F5" s="1340"/>
      <c r="G5" s="1340"/>
      <c r="H5" s="1340"/>
      <c r="I5" s="1340"/>
      <c r="J5" s="1340"/>
      <c r="K5" s="1340"/>
      <c r="L5" s="1340"/>
      <c r="M5" s="1340"/>
      <c r="N5" s="1340"/>
    </row>
    <row r="6" spans="1:14" x14ac:dyDescent="0.2">
      <c r="A6" s="1297" t="s">
        <v>829</v>
      </c>
      <c r="B6" s="1297"/>
      <c r="C6" s="1297"/>
      <c r="D6" s="1297"/>
      <c r="E6" s="1297"/>
      <c r="F6" s="706"/>
      <c r="G6" s="706"/>
      <c r="H6" s="1343"/>
      <c r="I6" s="1343"/>
      <c r="J6" s="1343"/>
      <c r="K6" s="1343"/>
      <c r="L6" s="1343"/>
      <c r="M6" s="1343"/>
      <c r="N6" s="1343"/>
    </row>
    <row r="7" spans="1:14" ht="15" customHeight="1" x14ac:dyDescent="0.2">
      <c r="A7" s="1300" t="s">
        <v>68</v>
      </c>
      <c r="B7" s="1300" t="s">
        <v>1</v>
      </c>
      <c r="C7" s="1341" t="s">
        <v>479</v>
      </c>
      <c r="D7" s="1304" t="s">
        <v>78</v>
      </c>
      <c r="E7" s="1301" t="s">
        <v>79</v>
      </c>
      <c r="F7" s="1302"/>
      <c r="G7" s="1302"/>
      <c r="H7" s="1303"/>
      <c r="I7" s="1301" t="s">
        <v>709</v>
      </c>
      <c r="J7" s="1302"/>
      <c r="K7" s="1302"/>
      <c r="L7" s="1302"/>
      <c r="M7" s="1302"/>
      <c r="N7" s="1302"/>
    </row>
    <row r="8" spans="1:14" ht="24.75" customHeight="1" x14ac:dyDescent="0.2">
      <c r="A8" s="1300"/>
      <c r="B8" s="1300"/>
      <c r="C8" s="1342"/>
      <c r="D8" s="1305"/>
      <c r="E8" s="712" t="s">
        <v>173</v>
      </c>
      <c r="F8" s="712" t="s">
        <v>109</v>
      </c>
      <c r="G8" s="712" t="s">
        <v>110</v>
      </c>
      <c r="H8" s="712" t="s">
        <v>429</v>
      </c>
      <c r="I8" s="712" t="s">
        <v>14</v>
      </c>
      <c r="J8" s="712" t="s">
        <v>710</v>
      </c>
      <c r="K8" s="712" t="s">
        <v>711</v>
      </c>
      <c r="L8" s="712" t="s">
        <v>712</v>
      </c>
      <c r="M8" s="712" t="s">
        <v>713</v>
      </c>
      <c r="N8" s="712" t="s">
        <v>714</v>
      </c>
    </row>
    <row r="9" spans="1:14" s="732" customFormat="1" ht="14.1" customHeight="1" x14ac:dyDescent="0.2">
      <c r="A9" s="712">
        <v>1</v>
      </c>
      <c r="B9" s="712">
        <v>2</v>
      </c>
      <c r="C9" s="712">
        <v>3</v>
      </c>
      <c r="D9" s="712">
        <v>8</v>
      </c>
      <c r="E9" s="712">
        <v>9</v>
      </c>
      <c r="F9" s="712">
        <v>10</v>
      </c>
      <c r="G9" s="712">
        <v>11</v>
      </c>
      <c r="H9" s="712">
        <v>12</v>
      </c>
      <c r="I9" s="712">
        <v>13</v>
      </c>
      <c r="J9" s="712">
        <v>14</v>
      </c>
      <c r="K9" s="712">
        <v>15</v>
      </c>
      <c r="L9" s="712">
        <v>16</v>
      </c>
      <c r="M9" s="712">
        <v>17</v>
      </c>
      <c r="N9" s="712">
        <v>18</v>
      </c>
    </row>
    <row r="10" spans="1:14" s="732" customFormat="1" ht="14.1" customHeight="1" x14ac:dyDescent="0.2">
      <c r="A10" s="163">
        <v>1</v>
      </c>
      <c r="B10" s="160" t="s">
        <v>800</v>
      </c>
      <c r="C10" s="1330" t="s">
        <v>839</v>
      </c>
      <c r="D10" s="1331"/>
      <c r="E10" s="1331"/>
      <c r="F10" s="1331"/>
      <c r="G10" s="1331"/>
      <c r="H10" s="1331"/>
      <c r="I10" s="1331"/>
      <c r="J10" s="1331"/>
      <c r="K10" s="1331"/>
      <c r="L10" s="1331"/>
      <c r="M10" s="1331"/>
      <c r="N10" s="1332"/>
    </row>
    <row r="11" spans="1:14" s="732" customFormat="1" ht="14.1" customHeight="1" x14ac:dyDescent="0.2">
      <c r="A11" s="163">
        <v>2</v>
      </c>
      <c r="B11" s="160" t="s">
        <v>801</v>
      </c>
      <c r="C11" s="1333"/>
      <c r="D11" s="1334"/>
      <c r="E11" s="1334"/>
      <c r="F11" s="1334"/>
      <c r="G11" s="1334"/>
      <c r="H11" s="1334"/>
      <c r="I11" s="1334"/>
      <c r="J11" s="1334"/>
      <c r="K11" s="1334"/>
      <c r="L11" s="1334"/>
      <c r="M11" s="1334"/>
      <c r="N11" s="1335"/>
    </row>
    <row r="12" spans="1:14" s="732" customFormat="1" ht="14.1" customHeight="1" x14ac:dyDescent="0.2">
      <c r="A12" s="163">
        <v>3</v>
      </c>
      <c r="B12" s="160" t="s">
        <v>802</v>
      </c>
      <c r="C12" s="1333"/>
      <c r="D12" s="1334"/>
      <c r="E12" s="1334"/>
      <c r="F12" s="1334"/>
      <c r="G12" s="1334"/>
      <c r="H12" s="1334"/>
      <c r="I12" s="1334"/>
      <c r="J12" s="1334"/>
      <c r="K12" s="1334"/>
      <c r="L12" s="1334"/>
      <c r="M12" s="1334"/>
      <c r="N12" s="1335"/>
    </row>
    <row r="13" spans="1:14" s="732" customFormat="1" ht="14.1" customHeight="1" x14ac:dyDescent="0.2">
      <c r="A13" s="163">
        <v>4</v>
      </c>
      <c r="B13" s="160" t="s">
        <v>803</v>
      </c>
      <c r="C13" s="1333"/>
      <c r="D13" s="1334"/>
      <c r="E13" s="1334"/>
      <c r="F13" s="1334"/>
      <c r="G13" s="1334"/>
      <c r="H13" s="1334"/>
      <c r="I13" s="1334"/>
      <c r="J13" s="1334"/>
      <c r="K13" s="1334"/>
      <c r="L13" s="1334"/>
      <c r="M13" s="1334"/>
      <c r="N13" s="1335"/>
    </row>
    <row r="14" spans="1:14" s="732" customFormat="1" ht="14.1" customHeight="1" x14ac:dyDescent="0.2">
      <c r="A14" s="163">
        <v>5</v>
      </c>
      <c r="B14" s="160" t="s">
        <v>804</v>
      </c>
      <c r="C14" s="1333"/>
      <c r="D14" s="1334"/>
      <c r="E14" s="1334"/>
      <c r="F14" s="1334"/>
      <c r="G14" s="1334"/>
      <c r="H14" s="1334"/>
      <c r="I14" s="1334"/>
      <c r="J14" s="1334"/>
      <c r="K14" s="1334"/>
      <c r="L14" s="1334"/>
      <c r="M14" s="1334"/>
      <c r="N14" s="1335"/>
    </row>
    <row r="15" spans="1:14" s="732" customFormat="1" ht="14.1" customHeight="1" x14ac:dyDescent="0.2">
      <c r="A15" s="163">
        <v>6</v>
      </c>
      <c r="B15" s="160" t="s">
        <v>805</v>
      </c>
      <c r="C15" s="1333"/>
      <c r="D15" s="1334"/>
      <c r="E15" s="1334"/>
      <c r="F15" s="1334"/>
      <c r="G15" s="1334"/>
      <c r="H15" s="1334"/>
      <c r="I15" s="1334"/>
      <c r="J15" s="1334"/>
      <c r="K15" s="1334"/>
      <c r="L15" s="1334"/>
      <c r="M15" s="1334"/>
      <c r="N15" s="1335"/>
    </row>
    <row r="16" spans="1:14" s="732" customFormat="1" ht="14.1" customHeight="1" x14ac:dyDescent="0.2">
      <c r="A16" s="163">
        <v>7</v>
      </c>
      <c r="B16" s="160" t="s">
        <v>806</v>
      </c>
      <c r="C16" s="1333"/>
      <c r="D16" s="1334"/>
      <c r="E16" s="1334"/>
      <c r="F16" s="1334"/>
      <c r="G16" s="1334"/>
      <c r="H16" s="1334"/>
      <c r="I16" s="1334"/>
      <c r="J16" s="1334"/>
      <c r="K16" s="1334"/>
      <c r="L16" s="1334"/>
      <c r="M16" s="1334"/>
      <c r="N16" s="1335"/>
    </row>
    <row r="17" spans="1:14" s="732" customFormat="1" ht="14.1" customHeight="1" x14ac:dyDescent="0.2">
      <c r="A17" s="163">
        <v>8</v>
      </c>
      <c r="B17" s="160" t="s">
        <v>807</v>
      </c>
      <c r="C17" s="1333"/>
      <c r="D17" s="1334"/>
      <c r="E17" s="1334"/>
      <c r="F17" s="1334"/>
      <c r="G17" s="1334"/>
      <c r="H17" s="1334"/>
      <c r="I17" s="1334"/>
      <c r="J17" s="1334"/>
      <c r="K17" s="1334"/>
      <c r="L17" s="1334"/>
      <c r="M17" s="1334"/>
      <c r="N17" s="1335"/>
    </row>
    <row r="18" spans="1:14" s="732" customFormat="1" ht="14.1" customHeight="1" x14ac:dyDescent="0.2">
      <c r="A18" s="163">
        <v>9</v>
      </c>
      <c r="B18" s="160" t="s">
        <v>808</v>
      </c>
      <c r="C18" s="1333"/>
      <c r="D18" s="1334"/>
      <c r="E18" s="1334"/>
      <c r="F18" s="1334"/>
      <c r="G18" s="1334"/>
      <c r="H18" s="1334"/>
      <c r="I18" s="1334"/>
      <c r="J18" s="1334"/>
      <c r="K18" s="1334"/>
      <c r="L18" s="1334"/>
      <c r="M18" s="1334"/>
      <c r="N18" s="1335"/>
    </row>
    <row r="19" spans="1:14" s="732" customFormat="1" ht="14.1" customHeight="1" x14ac:dyDescent="0.2">
      <c r="A19" s="163">
        <v>10</v>
      </c>
      <c r="B19" s="160" t="s">
        <v>809</v>
      </c>
      <c r="C19" s="1333"/>
      <c r="D19" s="1334"/>
      <c r="E19" s="1334"/>
      <c r="F19" s="1334"/>
      <c r="G19" s="1334"/>
      <c r="H19" s="1334"/>
      <c r="I19" s="1334"/>
      <c r="J19" s="1334"/>
      <c r="K19" s="1334"/>
      <c r="L19" s="1334"/>
      <c r="M19" s="1334"/>
      <c r="N19" s="1335"/>
    </row>
    <row r="20" spans="1:14" s="732" customFormat="1" ht="14.1" customHeight="1" x14ac:dyDescent="0.2">
      <c r="A20" s="163">
        <v>11</v>
      </c>
      <c r="B20" s="160" t="s">
        <v>810</v>
      </c>
      <c r="C20" s="1333"/>
      <c r="D20" s="1334"/>
      <c r="E20" s="1334"/>
      <c r="F20" s="1334"/>
      <c r="G20" s="1334"/>
      <c r="H20" s="1334"/>
      <c r="I20" s="1334"/>
      <c r="J20" s="1334"/>
      <c r="K20" s="1334"/>
      <c r="L20" s="1334"/>
      <c r="M20" s="1334"/>
      <c r="N20" s="1335"/>
    </row>
    <row r="21" spans="1:14" ht="14.1" customHeight="1" x14ac:dyDescent="0.2">
      <c r="A21" s="163">
        <v>12</v>
      </c>
      <c r="B21" s="160" t="s">
        <v>811</v>
      </c>
      <c r="C21" s="1333"/>
      <c r="D21" s="1334"/>
      <c r="E21" s="1334"/>
      <c r="F21" s="1334"/>
      <c r="G21" s="1334"/>
      <c r="H21" s="1334"/>
      <c r="I21" s="1334"/>
      <c r="J21" s="1334"/>
      <c r="K21" s="1334"/>
      <c r="L21" s="1334"/>
      <c r="M21" s="1334"/>
      <c r="N21" s="1335"/>
    </row>
    <row r="22" spans="1:14" ht="14.1" customHeight="1" x14ac:dyDescent="0.2">
      <c r="A22" s="163">
        <v>13</v>
      </c>
      <c r="B22" s="160" t="s">
        <v>812</v>
      </c>
      <c r="C22" s="1333"/>
      <c r="D22" s="1334"/>
      <c r="E22" s="1334"/>
      <c r="F22" s="1334"/>
      <c r="G22" s="1334"/>
      <c r="H22" s="1334"/>
      <c r="I22" s="1334"/>
      <c r="J22" s="1334"/>
      <c r="K22" s="1334"/>
      <c r="L22" s="1334"/>
      <c r="M22" s="1334"/>
      <c r="N22" s="1335"/>
    </row>
    <row r="23" spans="1:14" ht="14.1" customHeight="1" x14ac:dyDescent="0.2">
      <c r="A23" s="163">
        <v>14</v>
      </c>
      <c r="B23" s="160" t="s">
        <v>813</v>
      </c>
      <c r="C23" s="1333"/>
      <c r="D23" s="1334"/>
      <c r="E23" s="1334"/>
      <c r="F23" s="1334"/>
      <c r="G23" s="1334"/>
      <c r="H23" s="1334"/>
      <c r="I23" s="1334"/>
      <c r="J23" s="1334"/>
      <c r="K23" s="1334"/>
      <c r="L23" s="1334"/>
      <c r="M23" s="1334"/>
      <c r="N23" s="1335"/>
    </row>
    <row r="24" spans="1:14" ht="14.1" customHeight="1" x14ac:dyDescent="0.2">
      <c r="A24" s="163">
        <v>15</v>
      </c>
      <c r="B24" s="160" t="s">
        <v>814</v>
      </c>
      <c r="C24" s="1333"/>
      <c r="D24" s="1334"/>
      <c r="E24" s="1334"/>
      <c r="F24" s="1334"/>
      <c r="G24" s="1334"/>
      <c r="H24" s="1334"/>
      <c r="I24" s="1334"/>
      <c r="J24" s="1334"/>
      <c r="K24" s="1334"/>
      <c r="L24" s="1334"/>
      <c r="M24" s="1334"/>
      <c r="N24" s="1335"/>
    </row>
    <row r="25" spans="1:14" ht="14.1" customHeight="1" x14ac:dyDescent="0.2">
      <c r="A25" s="163">
        <v>16</v>
      </c>
      <c r="B25" s="160" t="s">
        <v>815</v>
      </c>
      <c r="C25" s="1333"/>
      <c r="D25" s="1334"/>
      <c r="E25" s="1334"/>
      <c r="F25" s="1334"/>
      <c r="G25" s="1334"/>
      <c r="H25" s="1334"/>
      <c r="I25" s="1334"/>
      <c r="J25" s="1334"/>
      <c r="K25" s="1334"/>
      <c r="L25" s="1334"/>
      <c r="M25" s="1334"/>
      <c r="N25" s="1335"/>
    </row>
    <row r="26" spans="1:14" ht="14.1" customHeight="1" x14ac:dyDescent="0.2">
      <c r="A26" s="163">
        <v>17</v>
      </c>
      <c r="B26" s="160" t="s">
        <v>816</v>
      </c>
      <c r="C26" s="1333"/>
      <c r="D26" s="1334"/>
      <c r="E26" s="1334"/>
      <c r="F26" s="1334"/>
      <c r="G26" s="1334"/>
      <c r="H26" s="1334"/>
      <c r="I26" s="1334"/>
      <c r="J26" s="1334"/>
      <c r="K26" s="1334"/>
      <c r="L26" s="1334"/>
      <c r="M26" s="1334"/>
      <c r="N26" s="1335"/>
    </row>
    <row r="27" spans="1:14" ht="14.1" customHeight="1" x14ac:dyDescent="0.2">
      <c r="A27" s="163">
        <v>18</v>
      </c>
      <c r="B27" s="160" t="s">
        <v>817</v>
      </c>
      <c r="C27" s="1333"/>
      <c r="D27" s="1334"/>
      <c r="E27" s="1334"/>
      <c r="F27" s="1334"/>
      <c r="G27" s="1334"/>
      <c r="H27" s="1334"/>
      <c r="I27" s="1334"/>
      <c r="J27" s="1334"/>
      <c r="K27" s="1334"/>
      <c r="L27" s="1334"/>
      <c r="M27" s="1334"/>
      <c r="N27" s="1335"/>
    </row>
    <row r="28" spans="1:14" ht="14.1" customHeight="1" x14ac:dyDescent="0.2">
      <c r="A28" s="163">
        <v>19</v>
      </c>
      <c r="B28" s="160" t="s">
        <v>799</v>
      </c>
      <c r="C28" s="1333"/>
      <c r="D28" s="1334"/>
      <c r="E28" s="1334"/>
      <c r="F28" s="1334"/>
      <c r="G28" s="1334"/>
      <c r="H28" s="1334"/>
      <c r="I28" s="1334"/>
      <c r="J28" s="1334"/>
      <c r="K28" s="1334"/>
      <c r="L28" s="1334"/>
      <c r="M28" s="1334"/>
      <c r="N28" s="1335"/>
    </row>
    <row r="29" spans="1:14" ht="14.1" customHeight="1" x14ac:dyDescent="0.2">
      <c r="A29" s="163">
        <v>20</v>
      </c>
      <c r="B29" s="160" t="s">
        <v>818</v>
      </c>
      <c r="C29" s="1333"/>
      <c r="D29" s="1334"/>
      <c r="E29" s="1334"/>
      <c r="F29" s="1334"/>
      <c r="G29" s="1334"/>
      <c r="H29" s="1334"/>
      <c r="I29" s="1334"/>
      <c r="J29" s="1334"/>
      <c r="K29" s="1334"/>
      <c r="L29" s="1334"/>
      <c r="M29" s="1334"/>
      <c r="N29" s="1335"/>
    </row>
    <row r="30" spans="1:14" ht="14.1" customHeight="1" x14ac:dyDescent="0.2">
      <c r="A30" s="164">
        <v>21</v>
      </c>
      <c r="B30" s="160" t="s">
        <v>819</v>
      </c>
      <c r="C30" s="1333"/>
      <c r="D30" s="1334"/>
      <c r="E30" s="1334"/>
      <c r="F30" s="1334"/>
      <c r="G30" s="1334"/>
      <c r="H30" s="1334"/>
      <c r="I30" s="1334"/>
      <c r="J30" s="1334"/>
      <c r="K30" s="1334"/>
      <c r="L30" s="1334"/>
      <c r="M30" s="1334"/>
      <c r="N30" s="1335"/>
    </row>
    <row r="31" spans="1:14" ht="14.1" customHeight="1" x14ac:dyDescent="0.2">
      <c r="A31" s="164">
        <v>22</v>
      </c>
      <c r="B31" s="160" t="s">
        <v>820</v>
      </c>
      <c r="C31" s="1333"/>
      <c r="D31" s="1334"/>
      <c r="E31" s="1334"/>
      <c r="F31" s="1334"/>
      <c r="G31" s="1334"/>
      <c r="H31" s="1334"/>
      <c r="I31" s="1334"/>
      <c r="J31" s="1334"/>
      <c r="K31" s="1334"/>
      <c r="L31" s="1334"/>
      <c r="M31" s="1334"/>
      <c r="N31" s="1335"/>
    </row>
    <row r="32" spans="1:14" ht="14.1" customHeight="1" x14ac:dyDescent="0.2">
      <c r="A32" s="801" t="s">
        <v>821</v>
      </c>
      <c r="B32" s="801"/>
      <c r="C32" s="1336"/>
      <c r="D32" s="1337"/>
      <c r="E32" s="1337"/>
      <c r="F32" s="1337"/>
      <c r="G32" s="1337"/>
      <c r="H32" s="1337"/>
      <c r="I32" s="1337"/>
      <c r="J32" s="1337"/>
      <c r="K32" s="1337"/>
      <c r="L32" s="1337"/>
      <c r="M32" s="1337"/>
      <c r="N32" s="1338"/>
    </row>
    <row r="33" spans="1:14" x14ac:dyDescent="0.2">
      <c r="A33" s="733" t="s">
        <v>5</v>
      </c>
      <c r="B33" s="734"/>
      <c r="C33" s="734"/>
      <c r="D33" s="735"/>
      <c r="E33" s="706"/>
      <c r="F33" s="706"/>
      <c r="G33" s="706"/>
      <c r="H33" s="706"/>
      <c r="I33" s="706"/>
      <c r="J33" s="706"/>
      <c r="K33" s="706"/>
      <c r="L33" s="706"/>
      <c r="M33" s="706"/>
      <c r="N33" s="706"/>
    </row>
    <row r="34" spans="1:14" x14ac:dyDescent="0.2">
      <c r="A34" s="736" t="s">
        <v>6</v>
      </c>
      <c r="B34" s="736"/>
      <c r="C34" s="736"/>
      <c r="E34" s="706"/>
      <c r="F34" s="706"/>
      <c r="G34" s="706"/>
      <c r="H34" s="706"/>
      <c r="I34" s="706"/>
      <c r="J34" s="706"/>
      <c r="K34" s="706"/>
      <c r="L34" s="706"/>
      <c r="M34" s="706"/>
      <c r="N34" s="706"/>
    </row>
    <row r="35" spans="1:14" x14ac:dyDescent="0.2">
      <c r="A35" s="736" t="s">
        <v>7</v>
      </c>
      <c r="B35" s="736"/>
      <c r="C35" s="736"/>
      <c r="E35" s="706"/>
      <c r="F35" s="706"/>
      <c r="G35" s="706"/>
      <c r="H35" s="706"/>
      <c r="I35" s="706"/>
      <c r="J35" s="706"/>
      <c r="K35" s="706"/>
      <c r="L35" s="706"/>
      <c r="M35" s="706"/>
      <c r="N35" s="706"/>
    </row>
    <row r="36" spans="1:14" x14ac:dyDescent="0.2">
      <c r="A36" s="736"/>
      <c r="B36" s="736"/>
      <c r="C36" s="736"/>
      <c r="E36" s="706"/>
      <c r="F36" s="706"/>
      <c r="G36" s="706"/>
      <c r="H36" s="706"/>
      <c r="I36" s="789" t="s">
        <v>797</v>
      </c>
      <c r="J36" s="789"/>
      <c r="K36" s="789"/>
      <c r="L36" s="789"/>
      <c r="M36" s="706"/>
      <c r="N36" s="706"/>
    </row>
    <row r="37" spans="1:14" x14ac:dyDescent="0.2">
      <c r="A37" s="736" t="s">
        <v>9</v>
      </c>
      <c r="D37" s="736"/>
      <c r="E37" s="706"/>
      <c r="F37" s="736"/>
      <c r="G37" s="736"/>
      <c r="H37" s="736"/>
      <c r="I37" s="789" t="s">
        <v>798</v>
      </c>
      <c r="J37" s="789"/>
      <c r="K37" s="789"/>
      <c r="L37" s="789"/>
      <c r="M37" s="736"/>
      <c r="N37" s="736"/>
    </row>
    <row r="38" spans="1:14" ht="12.75" customHeight="1" x14ac:dyDescent="0.2">
      <c r="E38" s="736"/>
      <c r="F38" s="736"/>
      <c r="G38" s="736"/>
      <c r="H38" s="736"/>
      <c r="I38" s="830" t="s">
        <v>77</v>
      </c>
      <c r="J38" s="830"/>
      <c r="K38" s="830"/>
      <c r="L38" s="830"/>
      <c r="M38" s="736"/>
      <c r="N38" s="736"/>
    </row>
    <row r="40" spans="1:14" x14ac:dyDescent="0.2">
      <c r="A40" s="1298"/>
      <c r="B40" s="1298"/>
      <c r="C40" s="1298"/>
      <c r="D40" s="1298"/>
      <c r="E40" s="1298"/>
      <c r="F40" s="1298"/>
      <c r="G40" s="1298"/>
      <c r="H40" s="1298"/>
      <c r="I40" s="1298"/>
      <c r="J40" s="1298"/>
      <c r="K40" s="1298"/>
      <c r="L40" s="1298"/>
      <c r="M40" s="1298"/>
      <c r="N40" s="1298"/>
    </row>
  </sheetData>
  <mergeCells count="19">
    <mergeCell ref="A40:N40"/>
    <mergeCell ref="C7:C8"/>
    <mergeCell ref="H6:N6"/>
    <mergeCell ref="A7:A8"/>
    <mergeCell ref="B7:B8"/>
    <mergeCell ref="D7:D8"/>
    <mergeCell ref="E7:H7"/>
    <mergeCell ref="I7:N7"/>
    <mergeCell ref="I36:L36"/>
    <mergeCell ref="I37:L37"/>
    <mergeCell ref="I38:L38"/>
    <mergeCell ref="A32:B32"/>
    <mergeCell ref="C10:N32"/>
    <mergeCell ref="A6:E6"/>
    <mergeCell ref="D1:E1"/>
    <mergeCell ref="M1:N1"/>
    <mergeCell ref="A2:N2"/>
    <mergeCell ref="A3:N3"/>
    <mergeCell ref="A4:N5"/>
  </mergeCells>
  <printOptions horizontalCentered="1"/>
  <pageMargins left="0.39370078740157483" right="0.39370078740157483" top="0.23622047244094491" bottom="0" header="0.31496062992125984" footer="0.31496062992125984"/>
  <pageSetup paperSize="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0"/>
  <sheetViews>
    <sheetView view="pageBreakPreview" zoomScaleNormal="70" zoomScaleSheetLayoutView="100" workbookViewId="0">
      <selection activeCell="C10" sqref="C10:N32"/>
    </sheetView>
  </sheetViews>
  <sheetFormatPr defaultColWidth="9.140625" defaultRowHeight="12.75" x14ac:dyDescent="0.2"/>
  <cols>
    <col min="1" max="1" width="4.5703125" style="74" customWidth="1"/>
    <col min="2" max="2" width="11" style="74" customWidth="1"/>
    <col min="3" max="3" width="10.28515625" style="74" customWidth="1"/>
    <col min="4" max="4" width="11.140625" style="74" customWidth="1"/>
    <col min="5" max="5" width="8.7109375" style="71" customWidth="1"/>
    <col min="6" max="6" width="9.28515625" style="71" customWidth="1"/>
    <col min="7" max="7" width="9.42578125" style="71" customWidth="1"/>
    <col min="8" max="8" width="10.28515625" style="71" customWidth="1"/>
    <col min="9" max="9" width="9.42578125" style="71" customWidth="1"/>
    <col min="10" max="10" width="9.5703125" style="71" customWidth="1"/>
    <col min="11" max="11" width="9.7109375" style="71" customWidth="1"/>
    <col min="12" max="14" width="10.28515625" style="71" customWidth="1"/>
    <col min="15" max="16384" width="9.140625" style="71"/>
  </cols>
  <sheetData>
    <row r="1" spans="1:14" ht="12.75" customHeight="1" x14ac:dyDescent="0.2">
      <c r="D1" s="1313"/>
      <c r="E1" s="1313"/>
      <c r="F1" s="74"/>
      <c r="G1" s="74"/>
      <c r="H1" s="74"/>
      <c r="I1" s="74"/>
      <c r="J1" s="74"/>
      <c r="K1" s="74"/>
      <c r="L1" s="74"/>
      <c r="M1" s="1320" t="s">
        <v>742</v>
      </c>
      <c r="N1" s="1320"/>
    </row>
    <row r="2" spans="1:14" ht="15.75" x14ac:dyDescent="0.25">
      <c r="A2" s="1314" t="s">
        <v>0</v>
      </c>
      <c r="B2" s="1314"/>
      <c r="C2" s="1314"/>
      <c r="D2" s="1314"/>
      <c r="E2" s="1314"/>
      <c r="F2" s="1314"/>
      <c r="G2" s="1314"/>
      <c r="H2" s="1314"/>
      <c r="I2" s="1314"/>
      <c r="J2" s="1314"/>
      <c r="K2" s="1314"/>
      <c r="L2" s="1314"/>
      <c r="M2" s="1314"/>
      <c r="N2" s="1314"/>
    </row>
    <row r="3" spans="1:14" ht="18" x14ac:dyDescent="0.25">
      <c r="A3" s="1315" t="s">
        <v>631</v>
      </c>
      <c r="B3" s="1315"/>
      <c r="C3" s="1315"/>
      <c r="D3" s="1315"/>
      <c r="E3" s="1315"/>
      <c r="F3" s="1315"/>
      <c r="G3" s="1315"/>
      <c r="H3" s="1315"/>
      <c r="I3" s="1315"/>
      <c r="J3" s="1315"/>
      <c r="K3" s="1315"/>
      <c r="L3" s="1315"/>
      <c r="M3" s="1315"/>
      <c r="N3" s="1315"/>
    </row>
    <row r="4" spans="1:14" ht="9.75" customHeight="1" x14ac:dyDescent="0.2">
      <c r="A4" s="1344" t="s">
        <v>741</v>
      </c>
      <c r="B4" s="1344"/>
      <c r="C4" s="1344"/>
      <c r="D4" s="1344"/>
      <c r="E4" s="1344"/>
      <c r="F4" s="1344"/>
      <c r="G4" s="1344"/>
      <c r="H4" s="1344"/>
      <c r="I4" s="1344"/>
      <c r="J4" s="1344"/>
      <c r="K4" s="1344"/>
      <c r="L4" s="1344"/>
      <c r="M4" s="1344"/>
      <c r="N4" s="1344"/>
    </row>
    <row r="5" spans="1:14" s="72" customFormat="1" ht="18.75" customHeight="1" x14ac:dyDescent="0.2">
      <c r="A5" s="1344"/>
      <c r="B5" s="1344"/>
      <c r="C5" s="1344"/>
      <c r="D5" s="1344"/>
      <c r="E5" s="1344"/>
      <c r="F5" s="1344"/>
      <c r="G5" s="1344"/>
      <c r="H5" s="1344"/>
      <c r="I5" s="1344"/>
      <c r="J5" s="1344"/>
      <c r="K5" s="1344"/>
      <c r="L5" s="1344"/>
      <c r="M5" s="1344"/>
      <c r="N5" s="1344"/>
    </row>
    <row r="6" spans="1:14" x14ac:dyDescent="0.2">
      <c r="A6" s="1318" t="s">
        <v>829</v>
      </c>
      <c r="B6" s="1318"/>
      <c r="C6" s="1318"/>
      <c r="D6" s="1318"/>
      <c r="E6" s="1318"/>
      <c r="F6" s="74"/>
      <c r="G6" s="74"/>
      <c r="H6" s="1323"/>
      <c r="I6" s="1323"/>
      <c r="J6" s="1323"/>
      <c r="K6" s="1323"/>
      <c r="L6" s="1323"/>
      <c r="M6" s="1323"/>
      <c r="N6" s="1323"/>
    </row>
    <row r="7" spans="1:14" ht="17.25" customHeight="1" x14ac:dyDescent="0.2">
      <c r="A7" s="1324" t="s">
        <v>68</v>
      </c>
      <c r="B7" s="1324" t="s">
        <v>1</v>
      </c>
      <c r="C7" s="1321" t="s">
        <v>479</v>
      </c>
      <c r="D7" s="1325" t="s">
        <v>78</v>
      </c>
      <c r="E7" s="1327" t="s">
        <v>79</v>
      </c>
      <c r="F7" s="1328"/>
      <c r="G7" s="1328"/>
      <c r="H7" s="1329"/>
      <c r="I7" s="1327" t="s">
        <v>709</v>
      </c>
      <c r="J7" s="1328"/>
      <c r="K7" s="1328"/>
      <c r="L7" s="1328"/>
      <c r="M7" s="1328"/>
      <c r="N7" s="1328"/>
    </row>
    <row r="8" spans="1:14" ht="31.5" customHeight="1" x14ac:dyDescent="0.2">
      <c r="A8" s="1324"/>
      <c r="B8" s="1324"/>
      <c r="C8" s="1322"/>
      <c r="D8" s="1326"/>
      <c r="E8" s="621" t="s">
        <v>173</v>
      </c>
      <c r="F8" s="621" t="s">
        <v>109</v>
      </c>
      <c r="G8" s="621" t="s">
        <v>110</v>
      </c>
      <c r="H8" s="621" t="s">
        <v>429</v>
      </c>
      <c r="I8" s="621" t="s">
        <v>14</v>
      </c>
      <c r="J8" s="621" t="s">
        <v>710</v>
      </c>
      <c r="K8" s="621" t="s">
        <v>711</v>
      </c>
      <c r="L8" s="621" t="s">
        <v>712</v>
      </c>
      <c r="M8" s="621" t="s">
        <v>713</v>
      </c>
      <c r="N8" s="621" t="s">
        <v>714</v>
      </c>
    </row>
    <row r="9" spans="1:14" s="73" customFormat="1" ht="14.1" customHeight="1" x14ac:dyDescent="0.2">
      <c r="A9" s="621">
        <v>1</v>
      </c>
      <c r="B9" s="621">
        <v>2</v>
      </c>
      <c r="C9" s="621">
        <v>3</v>
      </c>
      <c r="D9" s="621">
        <v>8</v>
      </c>
      <c r="E9" s="621">
        <v>9</v>
      </c>
      <c r="F9" s="621">
        <v>10</v>
      </c>
      <c r="G9" s="621">
        <v>11</v>
      </c>
      <c r="H9" s="621">
        <v>12</v>
      </c>
      <c r="I9" s="621">
        <v>13</v>
      </c>
      <c r="J9" s="621">
        <v>14</v>
      </c>
      <c r="K9" s="621">
        <v>15</v>
      </c>
      <c r="L9" s="621">
        <v>16</v>
      </c>
      <c r="M9" s="621">
        <v>17</v>
      </c>
      <c r="N9" s="621">
        <v>18</v>
      </c>
    </row>
    <row r="10" spans="1:14" s="73" customFormat="1" ht="14.1" customHeight="1" x14ac:dyDescent="0.2">
      <c r="A10" s="163">
        <v>1</v>
      </c>
      <c r="B10" s="160" t="s">
        <v>800</v>
      </c>
      <c r="C10" s="1330" t="s">
        <v>839</v>
      </c>
      <c r="D10" s="1331"/>
      <c r="E10" s="1331"/>
      <c r="F10" s="1331"/>
      <c r="G10" s="1331"/>
      <c r="H10" s="1331"/>
      <c r="I10" s="1331"/>
      <c r="J10" s="1331"/>
      <c r="K10" s="1331"/>
      <c r="L10" s="1331"/>
      <c r="M10" s="1331"/>
      <c r="N10" s="1332"/>
    </row>
    <row r="11" spans="1:14" s="73" customFormat="1" ht="14.1" customHeight="1" x14ac:dyDescent="0.2">
      <c r="A11" s="163">
        <v>2</v>
      </c>
      <c r="B11" s="160" t="s">
        <v>801</v>
      </c>
      <c r="C11" s="1333"/>
      <c r="D11" s="1334"/>
      <c r="E11" s="1334"/>
      <c r="F11" s="1334"/>
      <c r="G11" s="1334"/>
      <c r="H11" s="1334"/>
      <c r="I11" s="1334"/>
      <c r="J11" s="1334"/>
      <c r="K11" s="1334"/>
      <c r="L11" s="1334"/>
      <c r="M11" s="1334"/>
      <c r="N11" s="1335"/>
    </row>
    <row r="12" spans="1:14" s="73" customFormat="1" ht="14.1" customHeight="1" x14ac:dyDescent="0.2">
      <c r="A12" s="163">
        <v>3</v>
      </c>
      <c r="B12" s="160" t="s">
        <v>802</v>
      </c>
      <c r="C12" s="1333"/>
      <c r="D12" s="1334"/>
      <c r="E12" s="1334"/>
      <c r="F12" s="1334"/>
      <c r="G12" s="1334"/>
      <c r="H12" s="1334"/>
      <c r="I12" s="1334"/>
      <c r="J12" s="1334"/>
      <c r="K12" s="1334"/>
      <c r="L12" s="1334"/>
      <c r="M12" s="1334"/>
      <c r="N12" s="1335"/>
    </row>
    <row r="13" spans="1:14" s="73" customFormat="1" ht="14.1" customHeight="1" x14ac:dyDescent="0.2">
      <c r="A13" s="163">
        <v>4</v>
      </c>
      <c r="B13" s="160" t="s">
        <v>803</v>
      </c>
      <c r="C13" s="1333"/>
      <c r="D13" s="1334"/>
      <c r="E13" s="1334"/>
      <c r="F13" s="1334"/>
      <c r="G13" s="1334"/>
      <c r="H13" s="1334"/>
      <c r="I13" s="1334"/>
      <c r="J13" s="1334"/>
      <c r="K13" s="1334"/>
      <c r="L13" s="1334"/>
      <c r="M13" s="1334"/>
      <c r="N13" s="1335"/>
    </row>
    <row r="14" spans="1:14" s="73" customFormat="1" ht="14.1" customHeight="1" x14ac:dyDescent="0.2">
      <c r="A14" s="163">
        <v>5</v>
      </c>
      <c r="B14" s="160" t="s">
        <v>804</v>
      </c>
      <c r="C14" s="1333"/>
      <c r="D14" s="1334"/>
      <c r="E14" s="1334"/>
      <c r="F14" s="1334"/>
      <c r="G14" s="1334"/>
      <c r="H14" s="1334"/>
      <c r="I14" s="1334"/>
      <c r="J14" s="1334"/>
      <c r="K14" s="1334"/>
      <c r="L14" s="1334"/>
      <c r="M14" s="1334"/>
      <c r="N14" s="1335"/>
    </row>
    <row r="15" spans="1:14" s="73" customFormat="1" ht="14.1" customHeight="1" x14ac:dyDescent="0.2">
      <c r="A15" s="163">
        <v>6</v>
      </c>
      <c r="B15" s="160" t="s">
        <v>805</v>
      </c>
      <c r="C15" s="1333"/>
      <c r="D15" s="1334"/>
      <c r="E15" s="1334"/>
      <c r="F15" s="1334"/>
      <c r="G15" s="1334"/>
      <c r="H15" s="1334"/>
      <c r="I15" s="1334"/>
      <c r="J15" s="1334"/>
      <c r="K15" s="1334"/>
      <c r="L15" s="1334"/>
      <c r="M15" s="1334"/>
      <c r="N15" s="1335"/>
    </row>
    <row r="16" spans="1:14" s="73" customFormat="1" ht="14.1" customHeight="1" x14ac:dyDescent="0.2">
      <c r="A16" s="163">
        <v>7</v>
      </c>
      <c r="B16" s="160" t="s">
        <v>806</v>
      </c>
      <c r="C16" s="1333"/>
      <c r="D16" s="1334"/>
      <c r="E16" s="1334"/>
      <c r="F16" s="1334"/>
      <c r="G16" s="1334"/>
      <c r="H16" s="1334"/>
      <c r="I16" s="1334"/>
      <c r="J16" s="1334"/>
      <c r="K16" s="1334"/>
      <c r="L16" s="1334"/>
      <c r="M16" s="1334"/>
      <c r="N16" s="1335"/>
    </row>
    <row r="17" spans="1:14" s="73" customFormat="1" ht="14.1" customHeight="1" x14ac:dyDescent="0.2">
      <c r="A17" s="163">
        <v>8</v>
      </c>
      <c r="B17" s="160" t="s">
        <v>807</v>
      </c>
      <c r="C17" s="1333"/>
      <c r="D17" s="1334"/>
      <c r="E17" s="1334"/>
      <c r="F17" s="1334"/>
      <c r="G17" s="1334"/>
      <c r="H17" s="1334"/>
      <c r="I17" s="1334"/>
      <c r="J17" s="1334"/>
      <c r="K17" s="1334"/>
      <c r="L17" s="1334"/>
      <c r="M17" s="1334"/>
      <c r="N17" s="1335"/>
    </row>
    <row r="18" spans="1:14" s="73" customFormat="1" ht="14.1" customHeight="1" x14ac:dyDescent="0.2">
      <c r="A18" s="163">
        <v>9</v>
      </c>
      <c r="B18" s="160" t="s">
        <v>808</v>
      </c>
      <c r="C18" s="1333"/>
      <c r="D18" s="1334"/>
      <c r="E18" s="1334"/>
      <c r="F18" s="1334"/>
      <c r="G18" s="1334"/>
      <c r="H18" s="1334"/>
      <c r="I18" s="1334"/>
      <c r="J18" s="1334"/>
      <c r="K18" s="1334"/>
      <c r="L18" s="1334"/>
      <c r="M18" s="1334"/>
      <c r="N18" s="1335"/>
    </row>
    <row r="19" spans="1:14" s="73" customFormat="1" ht="14.1" customHeight="1" x14ac:dyDescent="0.2">
      <c r="A19" s="163">
        <v>10</v>
      </c>
      <c r="B19" s="160" t="s">
        <v>809</v>
      </c>
      <c r="C19" s="1333"/>
      <c r="D19" s="1334"/>
      <c r="E19" s="1334"/>
      <c r="F19" s="1334"/>
      <c r="G19" s="1334"/>
      <c r="H19" s="1334"/>
      <c r="I19" s="1334"/>
      <c r="J19" s="1334"/>
      <c r="K19" s="1334"/>
      <c r="L19" s="1334"/>
      <c r="M19" s="1334"/>
      <c r="N19" s="1335"/>
    </row>
    <row r="20" spans="1:14" s="73" customFormat="1" ht="14.1" customHeight="1" x14ac:dyDescent="0.2">
      <c r="A20" s="163">
        <v>11</v>
      </c>
      <c r="B20" s="160" t="s">
        <v>810</v>
      </c>
      <c r="C20" s="1333"/>
      <c r="D20" s="1334"/>
      <c r="E20" s="1334"/>
      <c r="F20" s="1334"/>
      <c r="G20" s="1334"/>
      <c r="H20" s="1334"/>
      <c r="I20" s="1334"/>
      <c r="J20" s="1334"/>
      <c r="K20" s="1334"/>
      <c r="L20" s="1334"/>
      <c r="M20" s="1334"/>
      <c r="N20" s="1335"/>
    </row>
    <row r="21" spans="1:14" ht="14.1" customHeight="1" x14ac:dyDescent="0.2">
      <c r="A21" s="163">
        <v>12</v>
      </c>
      <c r="B21" s="160" t="s">
        <v>811</v>
      </c>
      <c r="C21" s="1333"/>
      <c r="D21" s="1334"/>
      <c r="E21" s="1334"/>
      <c r="F21" s="1334"/>
      <c r="G21" s="1334"/>
      <c r="H21" s="1334"/>
      <c r="I21" s="1334"/>
      <c r="J21" s="1334"/>
      <c r="K21" s="1334"/>
      <c r="L21" s="1334"/>
      <c r="M21" s="1334"/>
      <c r="N21" s="1335"/>
    </row>
    <row r="22" spans="1:14" ht="14.1" customHeight="1" x14ac:dyDescent="0.2">
      <c r="A22" s="163">
        <v>13</v>
      </c>
      <c r="B22" s="160" t="s">
        <v>812</v>
      </c>
      <c r="C22" s="1333"/>
      <c r="D22" s="1334"/>
      <c r="E22" s="1334"/>
      <c r="F22" s="1334"/>
      <c r="G22" s="1334"/>
      <c r="H22" s="1334"/>
      <c r="I22" s="1334"/>
      <c r="J22" s="1334"/>
      <c r="K22" s="1334"/>
      <c r="L22" s="1334"/>
      <c r="M22" s="1334"/>
      <c r="N22" s="1335"/>
    </row>
    <row r="23" spans="1:14" ht="14.1" customHeight="1" x14ac:dyDescent="0.2">
      <c r="A23" s="163">
        <v>14</v>
      </c>
      <c r="B23" s="160" t="s">
        <v>813</v>
      </c>
      <c r="C23" s="1333"/>
      <c r="D23" s="1334"/>
      <c r="E23" s="1334"/>
      <c r="F23" s="1334"/>
      <c r="G23" s="1334"/>
      <c r="H23" s="1334"/>
      <c r="I23" s="1334"/>
      <c r="J23" s="1334"/>
      <c r="K23" s="1334"/>
      <c r="L23" s="1334"/>
      <c r="M23" s="1334"/>
      <c r="N23" s="1335"/>
    </row>
    <row r="24" spans="1:14" ht="14.1" customHeight="1" x14ac:dyDescent="0.2">
      <c r="A24" s="163">
        <v>15</v>
      </c>
      <c r="B24" s="160" t="s">
        <v>814</v>
      </c>
      <c r="C24" s="1333"/>
      <c r="D24" s="1334"/>
      <c r="E24" s="1334"/>
      <c r="F24" s="1334"/>
      <c r="G24" s="1334"/>
      <c r="H24" s="1334"/>
      <c r="I24" s="1334"/>
      <c r="J24" s="1334"/>
      <c r="K24" s="1334"/>
      <c r="L24" s="1334"/>
      <c r="M24" s="1334"/>
      <c r="N24" s="1335"/>
    </row>
    <row r="25" spans="1:14" ht="14.1" customHeight="1" x14ac:dyDescent="0.2">
      <c r="A25" s="163">
        <v>16</v>
      </c>
      <c r="B25" s="160" t="s">
        <v>815</v>
      </c>
      <c r="C25" s="1333"/>
      <c r="D25" s="1334"/>
      <c r="E25" s="1334"/>
      <c r="F25" s="1334"/>
      <c r="G25" s="1334"/>
      <c r="H25" s="1334"/>
      <c r="I25" s="1334"/>
      <c r="J25" s="1334"/>
      <c r="K25" s="1334"/>
      <c r="L25" s="1334"/>
      <c r="M25" s="1334"/>
      <c r="N25" s="1335"/>
    </row>
    <row r="26" spans="1:14" ht="14.1" customHeight="1" x14ac:dyDescent="0.2">
      <c r="A26" s="163">
        <v>17</v>
      </c>
      <c r="B26" s="160" t="s">
        <v>816</v>
      </c>
      <c r="C26" s="1333"/>
      <c r="D26" s="1334"/>
      <c r="E26" s="1334"/>
      <c r="F26" s="1334"/>
      <c r="G26" s="1334"/>
      <c r="H26" s="1334"/>
      <c r="I26" s="1334"/>
      <c r="J26" s="1334"/>
      <c r="K26" s="1334"/>
      <c r="L26" s="1334"/>
      <c r="M26" s="1334"/>
      <c r="N26" s="1335"/>
    </row>
    <row r="27" spans="1:14" ht="14.1" customHeight="1" x14ac:dyDescent="0.2">
      <c r="A27" s="163">
        <v>18</v>
      </c>
      <c r="B27" s="160" t="s">
        <v>817</v>
      </c>
      <c r="C27" s="1333"/>
      <c r="D27" s="1334"/>
      <c r="E27" s="1334"/>
      <c r="F27" s="1334"/>
      <c r="G27" s="1334"/>
      <c r="H27" s="1334"/>
      <c r="I27" s="1334"/>
      <c r="J27" s="1334"/>
      <c r="K27" s="1334"/>
      <c r="L27" s="1334"/>
      <c r="M27" s="1334"/>
      <c r="N27" s="1335"/>
    </row>
    <row r="28" spans="1:14" ht="14.1" customHeight="1" x14ac:dyDescent="0.2">
      <c r="A28" s="163">
        <v>19</v>
      </c>
      <c r="B28" s="160" t="s">
        <v>799</v>
      </c>
      <c r="C28" s="1333"/>
      <c r="D28" s="1334"/>
      <c r="E28" s="1334"/>
      <c r="F28" s="1334"/>
      <c r="G28" s="1334"/>
      <c r="H28" s="1334"/>
      <c r="I28" s="1334"/>
      <c r="J28" s="1334"/>
      <c r="K28" s="1334"/>
      <c r="L28" s="1334"/>
      <c r="M28" s="1334"/>
      <c r="N28" s="1335"/>
    </row>
    <row r="29" spans="1:14" ht="14.1" customHeight="1" x14ac:dyDescent="0.2">
      <c r="A29" s="163">
        <v>20</v>
      </c>
      <c r="B29" s="160" t="s">
        <v>818</v>
      </c>
      <c r="C29" s="1333"/>
      <c r="D29" s="1334"/>
      <c r="E29" s="1334"/>
      <c r="F29" s="1334"/>
      <c r="G29" s="1334"/>
      <c r="H29" s="1334"/>
      <c r="I29" s="1334"/>
      <c r="J29" s="1334"/>
      <c r="K29" s="1334"/>
      <c r="L29" s="1334"/>
      <c r="M29" s="1334"/>
      <c r="N29" s="1335"/>
    </row>
    <row r="30" spans="1:14" ht="14.1" customHeight="1" x14ac:dyDescent="0.2">
      <c r="A30" s="164">
        <v>21</v>
      </c>
      <c r="B30" s="160" t="s">
        <v>819</v>
      </c>
      <c r="C30" s="1333"/>
      <c r="D30" s="1334"/>
      <c r="E30" s="1334"/>
      <c r="F30" s="1334"/>
      <c r="G30" s="1334"/>
      <c r="H30" s="1334"/>
      <c r="I30" s="1334"/>
      <c r="J30" s="1334"/>
      <c r="K30" s="1334"/>
      <c r="L30" s="1334"/>
      <c r="M30" s="1334"/>
      <c r="N30" s="1335"/>
    </row>
    <row r="31" spans="1:14" ht="14.1" customHeight="1" x14ac:dyDescent="0.2">
      <c r="A31" s="164">
        <v>22</v>
      </c>
      <c r="B31" s="160" t="s">
        <v>820</v>
      </c>
      <c r="C31" s="1333"/>
      <c r="D31" s="1334"/>
      <c r="E31" s="1334"/>
      <c r="F31" s="1334"/>
      <c r="G31" s="1334"/>
      <c r="H31" s="1334"/>
      <c r="I31" s="1334"/>
      <c r="J31" s="1334"/>
      <c r="K31" s="1334"/>
      <c r="L31" s="1334"/>
      <c r="M31" s="1334"/>
      <c r="N31" s="1335"/>
    </row>
    <row r="32" spans="1:14" ht="14.1" customHeight="1" x14ac:dyDescent="0.2">
      <c r="A32" s="801" t="s">
        <v>821</v>
      </c>
      <c r="B32" s="801"/>
      <c r="C32" s="1336"/>
      <c r="D32" s="1337"/>
      <c r="E32" s="1337"/>
      <c r="F32" s="1337"/>
      <c r="G32" s="1337"/>
      <c r="H32" s="1337"/>
      <c r="I32" s="1337"/>
      <c r="J32" s="1337"/>
      <c r="K32" s="1337"/>
      <c r="L32" s="1337"/>
      <c r="M32" s="1337"/>
      <c r="N32" s="1338"/>
    </row>
    <row r="33" spans="1:14" x14ac:dyDescent="0.2">
      <c r="A33" s="76" t="s">
        <v>5</v>
      </c>
      <c r="B33" s="77"/>
      <c r="C33" s="77"/>
      <c r="D33" s="75"/>
      <c r="E33" s="74"/>
      <c r="F33" s="74"/>
      <c r="G33" s="74"/>
      <c r="H33" s="74"/>
      <c r="I33" s="74"/>
      <c r="J33" s="74"/>
      <c r="K33" s="74"/>
      <c r="L33" s="74"/>
      <c r="M33" s="74"/>
      <c r="N33" s="74"/>
    </row>
    <row r="34" spans="1:14" x14ac:dyDescent="0.2">
      <c r="A34" s="78" t="s">
        <v>6</v>
      </c>
      <c r="B34" s="78"/>
      <c r="C34" s="78"/>
      <c r="E34" s="74"/>
      <c r="F34" s="74"/>
      <c r="G34" s="74"/>
      <c r="H34" s="74"/>
      <c r="I34" s="74"/>
      <c r="J34" s="74"/>
      <c r="K34" s="74"/>
      <c r="L34" s="74"/>
      <c r="M34" s="74"/>
      <c r="N34" s="74"/>
    </row>
    <row r="35" spans="1:14" x14ac:dyDescent="0.2">
      <c r="A35" s="78" t="s">
        <v>7</v>
      </c>
      <c r="B35" s="78"/>
      <c r="C35" s="78"/>
      <c r="E35" s="74"/>
      <c r="F35" s="74"/>
      <c r="G35" s="74"/>
      <c r="H35" s="74"/>
      <c r="I35" s="74"/>
      <c r="J35" s="74"/>
      <c r="K35" s="74"/>
      <c r="L35" s="74"/>
      <c r="M35" s="74"/>
      <c r="N35" s="74"/>
    </row>
    <row r="36" spans="1:14" x14ac:dyDescent="0.2">
      <c r="A36" s="78"/>
      <c r="B36" s="78"/>
      <c r="C36" s="78"/>
      <c r="E36" s="74"/>
      <c r="F36" s="74"/>
      <c r="G36" s="74"/>
      <c r="H36" s="74"/>
      <c r="I36" s="74"/>
      <c r="J36" s="891" t="s">
        <v>797</v>
      </c>
      <c r="K36" s="891"/>
      <c r="L36" s="891"/>
      <c r="M36" s="891"/>
      <c r="N36" s="74"/>
    </row>
    <row r="37" spans="1:14" x14ac:dyDescent="0.2">
      <c r="A37" s="78" t="s">
        <v>9</v>
      </c>
      <c r="D37" s="78"/>
      <c r="E37" s="74"/>
      <c r="F37" s="78"/>
      <c r="G37" s="78"/>
      <c r="H37" s="78"/>
      <c r="I37" s="78"/>
      <c r="J37" s="891" t="s">
        <v>798</v>
      </c>
      <c r="K37" s="891"/>
      <c r="L37" s="891"/>
      <c r="M37" s="891"/>
      <c r="N37" s="78"/>
    </row>
    <row r="38" spans="1:14" ht="12.75" customHeight="1" x14ac:dyDescent="0.2">
      <c r="E38" s="78"/>
      <c r="F38" s="103"/>
      <c r="G38" s="103"/>
      <c r="H38" s="103"/>
      <c r="I38" s="103"/>
      <c r="J38" s="892" t="s">
        <v>77</v>
      </c>
      <c r="K38" s="892"/>
      <c r="L38" s="892"/>
      <c r="M38" s="892"/>
      <c r="N38" s="103"/>
    </row>
    <row r="40" spans="1:14" x14ac:dyDescent="0.2">
      <c r="A40" s="1319"/>
      <c r="B40" s="1319"/>
      <c r="C40" s="1319"/>
      <c r="D40" s="1319"/>
      <c r="E40" s="1319"/>
      <c r="F40" s="1319"/>
      <c r="G40" s="1319"/>
      <c r="H40" s="1319"/>
      <c r="I40" s="1319"/>
      <c r="J40" s="1319"/>
      <c r="K40" s="1319"/>
      <c r="L40" s="1319"/>
      <c r="M40" s="1319"/>
      <c r="N40" s="1319"/>
    </row>
  </sheetData>
  <mergeCells count="19">
    <mergeCell ref="A40:N40"/>
    <mergeCell ref="H6:N6"/>
    <mergeCell ref="A7:A8"/>
    <mergeCell ref="B7:B8"/>
    <mergeCell ref="C7:C8"/>
    <mergeCell ref="D7:D8"/>
    <mergeCell ref="E7:H7"/>
    <mergeCell ref="I7:N7"/>
    <mergeCell ref="J36:M36"/>
    <mergeCell ref="J37:M37"/>
    <mergeCell ref="J38:M38"/>
    <mergeCell ref="A32:B32"/>
    <mergeCell ref="C10:N32"/>
    <mergeCell ref="A6:E6"/>
    <mergeCell ref="D1:E1"/>
    <mergeCell ref="M1:N1"/>
    <mergeCell ref="A2:N2"/>
    <mergeCell ref="A3:N3"/>
    <mergeCell ref="A4:N5"/>
  </mergeCell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view="pageBreakPreview" topLeftCell="A6" zoomScaleNormal="70" zoomScaleSheetLayoutView="100" workbookViewId="0">
      <selection activeCell="Q29" sqref="Q29"/>
    </sheetView>
  </sheetViews>
  <sheetFormatPr defaultColWidth="9.140625" defaultRowHeight="15" x14ac:dyDescent="0.25"/>
  <cols>
    <col min="1" max="1" width="4.28515625" style="23" customWidth="1"/>
    <col min="2" max="2" width="10.28515625" style="23" customWidth="1"/>
    <col min="3" max="3" width="6.5703125" style="23" customWidth="1"/>
    <col min="4" max="4" width="6.7109375" style="23" customWidth="1"/>
    <col min="5" max="5" width="6.28515625" style="23" customWidth="1"/>
    <col min="6" max="6" width="6.140625" style="23" customWidth="1"/>
    <col min="7" max="7" width="6.5703125" style="23" customWidth="1"/>
    <col min="8" max="8" width="6.28515625" style="23" customWidth="1"/>
    <col min="9" max="10" width="6.5703125" style="23" customWidth="1"/>
    <col min="11" max="11" width="6.28515625" style="23" customWidth="1"/>
    <col min="12" max="12" width="7.28515625" style="23" customWidth="1"/>
    <col min="13" max="13" width="7" style="23" customWidth="1"/>
    <col min="14" max="14" width="6.5703125" style="23" customWidth="1"/>
    <col min="15" max="15" width="11" style="23" customWidth="1"/>
    <col min="16" max="16" width="11.140625" style="23" customWidth="1"/>
    <col min="17" max="17" width="10.85546875" style="23" customWidth="1"/>
    <col min="18" max="18" width="11.7109375" style="23" customWidth="1"/>
    <col min="19" max="19" width="9.140625" style="23" hidden="1" customWidth="1"/>
    <col min="20" max="16384" width="9.140625" style="23"/>
  </cols>
  <sheetData>
    <row r="1" spans="1:19" s="9" customFormat="1" ht="15.75" x14ac:dyDescent="0.25">
      <c r="G1" s="914" t="s">
        <v>0</v>
      </c>
      <c r="H1" s="914"/>
      <c r="I1" s="914"/>
      <c r="J1" s="914"/>
      <c r="K1" s="914"/>
      <c r="L1" s="914"/>
      <c r="M1" s="914"/>
      <c r="N1" s="17"/>
      <c r="O1" s="17"/>
      <c r="Q1" s="915" t="s">
        <v>529</v>
      </c>
      <c r="R1" s="915"/>
    </row>
    <row r="2" spans="1:19" s="9" customFormat="1" ht="20.25" x14ac:dyDescent="0.3">
      <c r="B2" s="32"/>
      <c r="E2" s="913" t="s">
        <v>631</v>
      </c>
      <c r="F2" s="913"/>
      <c r="G2" s="913"/>
      <c r="H2" s="913"/>
      <c r="I2" s="913"/>
      <c r="J2" s="913"/>
      <c r="K2" s="913"/>
      <c r="L2" s="913"/>
      <c r="M2" s="913"/>
      <c r="N2" s="913"/>
      <c r="O2" s="913"/>
    </row>
    <row r="3" spans="1:19" ht="18" x14ac:dyDescent="0.25">
      <c r="A3" s="1349" t="s">
        <v>720</v>
      </c>
      <c r="B3" s="1349"/>
      <c r="C3" s="1349"/>
      <c r="D3" s="1349"/>
      <c r="E3" s="1349"/>
      <c r="F3" s="1349"/>
      <c r="G3" s="1349"/>
      <c r="H3" s="1349"/>
      <c r="I3" s="1349"/>
      <c r="J3" s="1349"/>
      <c r="K3" s="1349"/>
      <c r="L3" s="1349"/>
      <c r="M3" s="1349"/>
      <c r="N3" s="1349"/>
      <c r="O3" s="1349"/>
      <c r="P3" s="1349"/>
      <c r="Q3" s="1349"/>
      <c r="R3" s="1349"/>
      <c r="S3" s="188"/>
    </row>
    <row r="4" spans="1:19" x14ac:dyDescent="0.25">
      <c r="A4" s="929" t="s">
        <v>829</v>
      </c>
      <c r="B4" s="929"/>
      <c r="C4" s="929"/>
      <c r="D4" s="929"/>
      <c r="E4" s="929"/>
      <c r="F4" s="929"/>
    </row>
    <row r="5" spans="1:19" s="739" customFormat="1" ht="27.75" customHeight="1" x14ac:dyDescent="0.2">
      <c r="A5" s="903" t="s">
        <v>68</v>
      </c>
      <c r="B5" s="1350" t="s">
        <v>1</v>
      </c>
      <c r="C5" s="1345" t="s">
        <v>239</v>
      </c>
      <c r="D5" s="1345"/>
      <c r="E5" s="1345"/>
      <c r="F5" s="1345"/>
      <c r="G5" s="1346" t="s">
        <v>743</v>
      </c>
      <c r="H5" s="1347"/>
      <c r="I5" s="1347"/>
      <c r="J5" s="1348"/>
      <c r="K5" s="1346" t="s">
        <v>203</v>
      </c>
      <c r="L5" s="1347"/>
      <c r="M5" s="1347"/>
      <c r="N5" s="1348"/>
      <c r="O5" s="1346" t="s">
        <v>100</v>
      </c>
      <c r="P5" s="1347"/>
      <c r="Q5" s="1347"/>
      <c r="R5" s="1352"/>
    </row>
    <row r="6" spans="1:19" s="740" customFormat="1" ht="30" customHeight="1" x14ac:dyDescent="0.2">
      <c r="A6" s="903"/>
      <c r="B6" s="1351"/>
      <c r="C6" s="623" t="s">
        <v>86</v>
      </c>
      <c r="D6" s="623" t="s">
        <v>90</v>
      </c>
      <c r="E6" s="623" t="s">
        <v>91</v>
      </c>
      <c r="F6" s="623" t="s">
        <v>14</v>
      </c>
      <c r="G6" s="623" t="s">
        <v>86</v>
      </c>
      <c r="H6" s="623" t="s">
        <v>90</v>
      </c>
      <c r="I6" s="623" t="s">
        <v>91</v>
      </c>
      <c r="J6" s="623" t="s">
        <v>14</v>
      </c>
      <c r="K6" s="623" t="s">
        <v>86</v>
      </c>
      <c r="L6" s="623" t="s">
        <v>90</v>
      </c>
      <c r="M6" s="623" t="s">
        <v>91</v>
      </c>
      <c r="N6" s="623" t="s">
        <v>14</v>
      </c>
      <c r="O6" s="623" t="s">
        <v>137</v>
      </c>
      <c r="P6" s="623" t="s">
        <v>138</v>
      </c>
      <c r="Q6" s="624" t="s">
        <v>139</v>
      </c>
      <c r="R6" s="623" t="s">
        <v>140</v>
      </c>
    </row>
    <row r="7" spans="1:19" s="740" customFormat="1" ht="16.149999999999999" customHeight="1" x14ac:dyDescent="0.2">
      <c r="A7" s="599">
        <v>1</v>
      </c>
      <c r="B7" s="625">
        <v>2</v>
      </c>
      <c r="C7" s="623">
        <v>3</v>
      </c>
      <c r="D7" s="623">
        <v>4</v>
      </c>
      <c r="E7" s="623">
        <v>5</v>
      </c>
      <c r="F7" s="623">
        <v>6</v>
      </c>
      <c r="G7" s="623">
        <v>7</v>
      </c>
      <c r="H7" s="623">
        <v>8</v>
      </c>
      <c r="I7" s="623">
        <v>9</v>
      </c>
      <c r="J7" s="623">
        <v>10</v>
      </c>
      <c r="K7" s="623">
        <v>11</v>
      </c>
      <c r="L7" s="623">
        <v>12</v>
      </c>
      <c r="M7" s="623">
        <v>13</v>
      </c>
      <c r="N7" s="623">
        <v>14</v>
      </c>
      <c r="O7" s="623">
        <v>15</v>
      </c>
      <c r="P7" s="623">
        <v>16</v>
      </c>
      <c r="Q7" s="623">
        <v>17</v>
      </c>
      <c r="R7" s="625">
        <v>18</v>
      </c>
    </row>
    <row r="8" spans="1:19" s="740" customFormat="1" ht="14.1" customHeight="1" x14ac:dyDescent="0.2">
      <c r="A8" s="280">
        <v>1</v>
      </c>
      <c r="B8" s="417" t="s">
        <v>800</v>
      </c>
      <c r="C8" s="737">
        <v>1485</v>
      </c>
      <c r="D8" s="737">
        <v>0</v>
      </c>
      <c r="E8" s="737">
        <v>0</v>
      </c>
      <c r="F8" s="737">
        <f>SUM(C8:E8)</f>
        <v>1485</v>
      </c>
      <c r="G8" s="737">
        <v>845</v>
      </c>
      <c r="H8" s="737">
        <v>0</v>
      </c>
      <c r="I8" s="737">
        <v>0</v>
      </c>
      <c r="J8" s="737">
        <f>SUM(G8:I8)</f>
        <v>845</v>
      </c>
      <c r="K8" s="737">
        <v>647</v>
      </c>
      <c r="L8" s="737">
        <v>0</v>
      </c>
      <c r="M8" s="737">
        <v>0</v>
      </c>
      <c r="N8" s="737">
        <f>SUM(K8:M8)</f>
        <v>647</v>
      </c>
      <c r="O8" s="737">
        <v>0</v>
      </c>
      <c r="P8" s="737">
        <v>0</v>
      </c>
      <c r="Q8" s="737">
        <v>0</v>
      </c>
      <c r="R8" s="737">
        <v>0</v>
      </c>
      <c r="S8" s="737">
        <v>0</v>
      </c>
    </row>
    <row r="9" spans="1:19" s="740" customFormat="1" ht="14.1" customHeight="1" x14ac:dyDescent="0.2">
      <c r="A9" s="280">
        <v>2</v>
      </c>
      <c r="B9" s="417" t="s">
        <v>801</v>
      </c>
      <c r="C9" s="737">
        <v>480</v>
      </c>
      <c r="D9" s="737">
        <v>0</v>
      </c>
      <c r="E9" s="737">
        <v>0</v>
      </c>
      <c r="F9" s="737">
        <f t="shared" ref="F9:F17" si="0">SUM(C9:E9)</f>
        <v>480</v>
      </c>
      <c r="G9" s="737">
        <v>286</v>
      </c>
      <c r="H9" s="737">
        <v>0</v>
      </c>
      <c r="I9" s="737">
        <v>0</v>
      </c>
      <c r="J9" s="737">
        <f t="shared" ref="J9:J17" si="1">SUM(G9:I9)</f>
        <v>286</v>
      </c>
      <c r="K9" s="737">
        <v>189</v>
      </c>
      <c r="L9" s="737">
        <v>0</v>
      </c>
      <c r="M9" s="737">
        <v>0</v>
      </c>
      <c r="N9" s="737">
        <f t="shared" ref="N9:N17" si="2">SUM(K9:M9)</f>
        <v>189</v>
      </c>
      <c r="O9" s="737">
        <v>0</v>
      </c>
      <c r="P9" s="737">
        <v>0</v>
      </c>
      <c r="Q9" s="737">
        <f t="shared" ref="Q9:Q17" si="3">E9-I9-M9</f>
        <v>0</v>
      </c>
      <c r="R9" s="737">
        <v>0</v>
      </c>
    </row>
    <row r="10" spans="1:19" s="740" customFormat="1" ht="14.1" customHeight="1" x14ac:dyDescent="0.2">
      <c r="A10" s="280">
        <v>3</v>
      </c>
      <c r="B10" s="417" t="s">
        <v>802</v>
      </c>
      <c r="C10" s="737">
        <v>1391</v>
      </c>
      <c r="D10" s="737">
        <v>0</v>
      </c>
      <c r="E10" s="737">
        <v>0</v>
      </c>
      <c r="F10" s="737">
        <f t="shared" si="0"/>
        <v>1391</v>
      </c>
      <c r="G10" s="737">
        <v>775</v>
      </c>
      <c r="H10" s="737">
        <v>0</v>
      </c>
      <c r="I10" s="737">
        <v>0</v>
      </c>
      <c r="J10" s="737">
        <f t="shared" si="1"/>
        <v>775</v>
      </c>
      <c r="K10" s="737">
        <v>547</v>
      </c>
      <c r="L10" s="737">
        <v>0</v>
      </c>
      <c r="M10" s="737">
        <v>0</v>
      </c>
      <c r="N10" s="737">
        <f t="shared" si="2"/>
        <v>547</v>
      </c>
      <c r="O10" s="737">
        <v>0</v>
      </c>
      <c r="P10" s="737">
        <v>0</v>
      </c>
      <c r="Q10" s="737">
        <f t="shared" si="3"/>
        <v>0</v>
      </c>
      <c r="R10" s="737">
        <v>0</v>
      </c>
    </row>
    <row r="11" spans="1:19" s="740" customFormat="1" ht="14.1" customHeight="1" x14ac:dyDescent="0.2">
      <c r="A11" s="280">
        <v>4</v>
      </c>
      <c r="B11" s="417" t="s">
        <v>803</v>
      </c>
      <c r="C11" s="737">
        <v>1064</v>
      </c>
      <c r="D11" s="737">
        <v>0</v>
      </c>
      <c r="E11" s="737">
        <v>0</v>
      </c>
      <c r="F11" s="737">
        <f t="shared" si="0"/>
        <v>1064</v>
      </c>
      <c r="G11" s="737">
        <v>755</v>
      </c>
      <c r="H11" s="737">
        <v>0</v>
      </c>
      <c r="I11" s="737">
        <v>0</v>
      </c>
      <c r="J11" s="737">
        <f t="shared" si="1"/>
        <v>755</v>
      </c>
      <c r="K11" s="737">
        <v>577</v>
      </c>
      <c r="L11" s="737">
        <v>0</v>
      </c>
      <c r="M11" s="737">
        <v>0</v>
      </c>
      <c r="N11" s="737">
        <f t="shared" si="2"/>
        <v>577</v>
      </c>
      <c r="O11" s="737">
        <v>0</v>
      </c>
      <c r="P11" s="737">
        <v>0</v>
      </c>
      <c r="Q11" s="737">
        <f t="shared" si="3"/>
        <v>0</v>
      </c>
      <c r="R11" s="737">
        <v>0</v>
      </c>
    </row>
    <row r="12" spans="1:19" s="740" customFormat="1" ht="14.1" customHeight="1" x14ac:dyDescent="0.2">
      <c r="A12" s="280">
        <v>5</v>
      </c>
      <c r="B12" s="417" t="s">
        <v>804</v>
      </c>
      <c r="C12" s="737">
        <v>837</v>
      </c>
      <c r="D12" s="737">
        <v>0</v>
      </c>
      <c r="E12" s="737">
        <v>0</v>
      </c>
      <c r="F12" s="737">
        <f t="shared" si="0"/>
        <v>837</v>
      </c>
      <c r="G12" s="737">
        <v>584</v>
      </c>
      <c r="H12" s="737">
        <v>0</v>
      </c>
      <c r="I12" s="737">
        <v>0</v>
      </c>
      <c r="J12" s="737">
        <f t="shared" si="1"/>
        <v>584</v>
      </c>
      <c r="K12" s="737">
        <v>494</v>
      </c>
      <c r="L12" s="737">
        <v>0</v>
      </c>
      <c r="M12" s="737">
        <v>0</v>
      </c>
      <c r="N12" s="737">
        <f t="shared" si="2"/>
        <v>494</v>
      </c>
      <c r="O12" s="737">
        <v>0</v>
      </c>
      <c r="P12" s="737">
        <v>0</v>
      </c>
      <c r="Q12" s="737">
        <f t="shared" si="3"/>
        <v>0</v>
      </c>
      <c r="R12" s="737">
        <v>0</v>
      </c>
    </row>
    <row r="13" spans="1:19" s="740" customFormat="1" ht="14.1" customHeight="1" x14ac:dyDescent="0.2">
      <c r="A13" s="280">
        <v>6</v>
      </c>
      <c r="B13" s="417" t="s">
        <v>805</v>
      </c>
      <c r="C13" s="737">
        <v>1182</v>
      </c>
      <c r="D13" s="737">
        <v>0</v>
      </c>
      <c r="E13" s="737">
        <v>0</v>
      </c>
      <c r="F13" s="737">
        <f t="shared" si="0"/>
        <v>1182</v>
      </c>
      <c r="G13" s="737">
        <v>650</v>
      </c>
      <c r="H13" s="737">
        <v>0</v>
      </c>
      <c r="I13" s="737">
        <v>0</v>
      </c>
      <c r="J13" s="737">
        <f t="shared" si="1"/>
        <v>650</v>
      </c>
      <c r="K13" s="737">
        <v>522</v>
      </c>
      <c r="L13" s="737">
        <v>0</v>
      </c>
      <c r="M13" s="737">
        <v>0</v>
      </c>
      <c r="N13" s="737">
        <f t="shared" si="2"/>
        <v>522</v>
      </c>
      <c r="O13" s="737">
        <v>0</v>
      </c>
      <c r="P13" s="737">
        <v>0</v>
      </c>
      <c r="Q13" s="737">
        <f t="shared" si="3"/>
        <v>0</v>
      </c>
      <c r="R13" s="737">
        <v>0</v>
      </c>
    </row>
    <row r="14" spans="1:19" s="740" customFormat="1" ht="14.1" customHeight="1" x14ac:dyDescent="0.2">
      <c r="A14" s="280">
        <v>7</v>
      </c>
      <c r="B14" s="417" t="s">
        <v>806</v>
      </c>
      <c r="C14" s="737">
        <v>601</v>
      </c>
      <c r="D14" s="737">
        <v>0</v>
      </c>
      <c r="E14" s="737">
        <v>0</v>
      </c>
      <c r="F14" s="737">
        <f t="shared" si="0"/>
        <v>601</v>
      </c>
      <c r="G14" s="737">
        <v>421</v>
      </c>
      <c r="H14" s="737">
        <v>0</v>
      </c>
      <c r="I14" s="737">
        <v>0</v>
      </c>
      <c r="J14" s="737">
        <f t="shared" si="1"/>
        <v>421</v>
      </c>
      <c r="K14" s="737">
        <v>286</v>
      </c>
      <c r="L14" s="737">
        <v>0</v>
      </c>
      <c r="M14" s="737">
        <v>0</v>
      </c>
      <c r="N14" s="737">
        <f t="shared" si="2"/>
        <v>286</v>
      </c>
      <c r="O14" s="737">
        <v>0</v>
      </c>
      <c r="P14" s="737">
        <v>0</v>
      </c>
      <c r="Q14" s="737">
        <f t="shared" si="3"/>
        <v>0</v>
      </c>
      <c r="R14" s="737">
        <v>0</v>
      </c>
    </row>
    <row r="15" spans="1:19" s="740" customFormat="1" ht="14.1" customHeight="1" x14ac:dyDescent="0.2">
      <c r="A15" s="280">
        <v>8</v>
      </c>
      <c r="B15" s="417" t="s">
        <v>807</v>
      </c>
      <c r="C15" s="737">
        <v>691</v>
      </c>
      <c r="D15" s="737">
        <v>0</v>
      </c>
      <c r="E15" s="737">
        <v>0</v>
      </c>
      <c r="F15" s="737">
        <f t="shared" si="0"/>
        <v>691</v>
      </c>
      <c r="G15" s="737">
        <v>585</v>
      </c>
      <c r="H15" s="737">
        <v>0</v>
      </c>
      <c r="I15" s="737">
        <v>0</v>
      </c>
      <c r="J15" s="737">
        <f t="shared" si="1"/>
        <v>585</v>
      </c>
      <c r="K15" s="737">
        <v>292</v>
      </c>
      <c r="L15" s="737">
        <v>0</v>
      </c>
      <c r="M15" s="737">
        <v>0</v>
      </c>
      <c r="N15" s="737">
        <f t="shared" si="2"/>
        <v>292</v>
      </c>
      <c r="O15" s="737">
        <v>0</v>
      </c>
      <c r="P15" s="737">
        <v>0</v>
      </c>
      <c r="Q15" s="737">
        <f t="shared" si="3"/>
        <v>0</v>
      </c>
      <c r="R15" s="737">
        <v>0</v>
      </c>
    </row>
    <row r="16" spans="1:19" s="740" customFormat="1" ht="14.1" customHeight="1" x14ac:dyDescent="0.2">
      <c r="A16" s="280">
        <v>9</v>
      </c>
      <c r="B16" s="417" t="s">
        <v>808</v>
      </c>
      <c r="C16" s="737">
        <v>1696</v>
      </c>
      <c r="D16" s="737">
        <v>0</v>
      </c>
      <c r="E16" s="737">
        <v>0</v>
      </c>
      <c r="F16" s="737">
        <f t="shared" si="0"/>
        <v>1696</v>
      </c>
      <c r="G16" s="737">
        <v>927</v>
      </c>
      <c r="H16" s="737">
        <v>0</v>
      </c>
      <c r="I16" s="737">
        <v>0</v>
      </c>
      <c r="J16" s="737">
        <f t="shared" si="1"/>
        <v>927</v>
      </c>
      <c r="K16" s="737">
        <v>735</v>
      </c>
      <c r="L16" s="737">
        <v>0</v>
      </c>
      <c r="M16" s="737">
        <v>0</v>
      </c>
      <c r="N16" s="737">
        <f t="shared" si="2"/>
        <v>735</v>
      </c>
      <c r="O16" s="737">
        <v>0</v>
      </c>
      <c r="P16" s="737">
        <v>0</v>
      </c>
      <c r="Q16" s="737">
        <f t="shared" si="3"/>
        <v>0</v>
      </c>
      <c r="R16" s="737">
        <v>0</v>
      </c>
    </row>
    <row r="17" spans="1:19" s="740" customFormat="1" ht="14.1" customHeight="1" x14ac:dyDescent="0.2">
      <c r="A17" s="280">
        <v>10</v>
      </c>
      <c r="B17" s="417" t="s">
        <v>809</v>
      </c>
      <c r="C17" s="737">
        <v>1302</v>
      </c>
      <c r="D17" s="737">
        <v>0</v>
      </c>
      <c r="E17" s="737">
        <v>0</v>
      </c>
      <c r="F17" s="737">
        <f t="shared" si="0"/>
        <v>1302</v>
      </c>
      <c r="G17" s="737">
        <v>1004</v>
      </c>
      <c r="H17" s="737">
        <v>0</v>
      </c>
      <c r="I17" s="737">
        <v>0</v>
      </c>
      <c r="J17" s="737">
        <f t="shared" si="1"/>
        <v>1004</v>
      </c>
      <c r="K17" s="737">
        <v>517</v>
      </c>
      <c r="L17" s="737">
        <v>0</v>
      </c>
      <c r="M17" s="737">
        <v>0</v>
      </c>
      <c r="N17" s="737">
        <f t="shared" si="2"/>
        <v>517</v>
      </c>
      <c r="O17" s="737">
        <v>0</v>
      </c>
      <c r="P17" s="737">
        <v>0</v>
      </c>
      <c r="Q17" s="737">
        <f t="shared" si="3"/>
        <v>0</v>
      </c>
      <c r="R17" s="737">
        <v>0</v>
      </c>
    </row>
    <row r="18" spans="1:19" s="740" customFormat="1" ht="14.1" customHeight="1" x14ac:dyDescent="0.2">
      <c r="A18" s="280">
        <v>11</v>
      </c>
      <c r="B18" s="417" t="s">
        <v>810</v>
      </c>
      <c r="C18" s="737">
        <v>344</v>
      </c>
      <c r="D18" s="737">
        <v>0</v>
      </c>
      <c r="E18" s="737">
        <v>0</v>
      </c>
      <c r="F18" s="737">
        <v>344</v>
      </c>
      <c r="G18" s="737">
        <v>185</v>
      </c>
      <c r="H18" s="737">
        <v>0</v>
      </c>
      <c r="I18" s="737">
        <v>0</v>
      </c>
      <c r="J18" s="737">
        <v>185</v>
      </c>
      <c r="K18" s="737">
        <v>40</v>
      </c>
      <c r="L18" s="737">
        <v>0</v>
      </c>
      <c r="M18" s="737">
        <v>0</v>
      </c>
      <c r="N18" s="737">
        <v>40</v>
      </c>
      <c r="O18" s="737">
        <v>0</v>
      </c>
      <c r="P18" s="737">
        <v>0</v>
      </c>
      <c r="Q18" s="737">
        <f>E18-I18-M18</f>
        <v>0</v>
      </c>
      <c r="R18" s="737">
        <v>0</v>
      </c>
    </row>
    <row r="19" spans="1:19" s="740" customFormat="1" ht="14.1" customHeight="1" x14ac:dyDescent="0.2">
      <c r="A19" s="280">
        <v>12</v>
      </c>
      <c r="B19" s="417" t="s">
        <v>811</v>
      </c>
      <c r="C19" s="737">
        <v>453</v>
      </c>
      <c r="D19" s="737">
        <v>2</v>
      </c>
      <c r="E19" s="737">
        <v>0</v>
      </c>
      <c r="F19" s="737">
        <v>455</v>
      </c>
      <c r="G19" s="737">
        <v>215</v>
      </c>
      <c r="H19" s="737">
        <v>0</v>
      </c>
      <c r="I19" s="737">
        <v>0</v>
      </c>
      <c r="J19" s="737">
        <v>215</v>
      </c>
      <c r="K19" s="737">
        <v>191</v>
      </c>
      <c r="L19" s="737">
        <v>0</v>
      </c>
      <c r="M19" s="737">
        <v>0</v>
      </c>
      <c r="N19" s="737">
        <v>191</v>
      </c>
      <c r="O19" s="737">
        <v>0</v>
      </c>
      <c r="P19" s="737">
        <v>0</v>
      </c>
      <c r="Q19" s="737">
        <f t="shared" ref="Q19:Q29" si="4">E19-I19-M19</f>
        <v>0</v>
      </c>
      <c r="R19" s="737">
        <v>0</v>
      </c>
    </row>
    <row r="20" spans="1:19" s="740" customFormat="1" ht="14.1" customHeight="1" x14ac:dyDescent="0.2">
      <c r="A20" s="280">
        <v>13</v>
      </c>
      <c r="B20" s="417" t="s">
        <v>812</v>
      </c>
      <c r="C20" s="737">
        <v>903</v>
      </c>
      <c r="D20" s="737">
        <v>0</v>
      </c>
      <c r="E20" s="737">
        <v>0</v>
      </c>
      <c r="F20" s="737">
        <v>903</v>
      </c>
      <c r="G20" s="737">
        <v>537</v>
      </c>
      <c r="H20" s="737">
        <v>0</v>
      </c>
      <c r="I20" s="737">
        <v>0</v>
      </c>
      <c r="J20" s="737">
        <v>537</v>
      </c>
      <c r="K20" s="737">
        <v>269</v>
      </c>
      <c r="L20" s="737">
        <v>0</v>
      </c>
      <c r="M20" s="737">
        <v>0</v>
      </c>
      <c r="N20" s="737">
        <v>269</v>
      </c>
      <c r="O20" s="737">
        <v>0</v>
      </c>
      <c r="P20" s="737">
        <v>0</v>
      </c>
      <c r="Q20" s="737">
        <f t="shared" si="4"/>
        <v>0</v>
      </c>
      <c r="R20" s="737">
        <v>0</v>
      </c>
    </row>
    <row r="21" spans="1:19" s="740" customFormat="1" ht="14.1" customHeight="1" x14ac:dyDescent="0.2">
      <c r="A21" s="280">
        <v>14</v>
      </c>
      <c r="B21" s="417" t="s">
        <v>813</v>
      </c>
      <c r="C21" s="737">
        <v>903</v>
      </c>
      <c r="D21" s="737">
        <v>0</v>
      </c>
      <c r="E21" s="737">
        <v>0</v>
      </c>
      <c r="F21" s="737">
        <v>903</v>
      </c>
      <c r="G21" s="737">
        <v>503</v>
      </c>
      <c r="H21" s="737">
        <v>0</v>
      </c>
      <c r="I21" s="737">
        <v>0</v>
      </c>
      <c r="J21" s="737">
        <v>503</v>
      </c>
      <c r="K21" s="737">
        <v>348</v>
      </c>
      <c r="L21" s="737">
        <v>0</v>
      </c>
      <c r="M21" s="737">
        <v>0</v>
      </c>
      <c r="N21" s="737">
        <v>348</v>
      </c>
      <c r="O21" s="737">
        <v>0</v>
      </c>
      <c r="P21" s="737">
        <v>0</v>
      </c>
      <c r="Q21" s="737">
        <f t="shared" si="4"/>
        <v>0</v>
      </c>
      <c r="R21" s="737">
        <v>0</v>
      </c>
    </row>
    <row r="22" spans="1:19" s="740" customFormat="1" ht="14.1" customHeight="1" x14ac:dyDescent="0.2">
      <c r="A22" s="280">
        <v>15</v>
      </c>
      <c r="B22" s="417" t="s">
        <v>814</v>
      </c>
      <c r="C22" s="737">
        <v>517</v>
      </c>
      <c r="D22" s="737">
        <v>0</v>
      </c>
      <c r="E22" s="737">
        <v>0</v>
      </c>
      <c r="F22" s="737">
        <v>517</v>
      </c>
      <c r="G22" s="737">
        <v>290</v>
      </c>
      <c r="H22" s="737">
        <v>0</v>
      </c>
      <c r="I22" s="737">
        <v>0</v>
      </c>
      <c r="J22" s="737">
        <v>290</v>
      </c>
      <c r="K22" s="737">
        <v>178</v>
      </c>
      <c r="L22" s="737">
        <v>0</v>
      </c>
      <c r="M22" s="737">
        <v>0</v>
      </c>
      <c r="N22" s="737">
        <v>178</v>
      </c>
      <c r="O22" s="737">
        <v>0</v>
      </c>
      <c r="P22" s="737">
        <v>0</v>
      </c>
      <c r="Q22" s="737">
        <f t="shared" si="4"/>
        <v>0</v>
      </c>
      <c r="R22" s="737">
        <v>0</v>
      </c>
    </row>
    <row r="23" spans="1:19" s="740" customFormat="1" ht="14.1" customHeight="1" x14ac:dyDescent="0.2">
      <c r="A23" s="280">
        <v>16</v>
      </c>
      <c r="B23" s="417" t="s">
        <v>815</v>
      </c>
      <c r="C23" s="737">
        <v>758</v>
      </c>
      <c r="D23" s="737">
        <v>0</v>
      </c>
      <c r="E23" s="737">
        <v>0</v>
      </c>
      <c r="F23" s="737">
        <v>758</v>
      </c>
      <c r="G23" s="737">
        <v>464</v>
      </c>
      <c r="H23" s="737">
        <v>0</v>
      </c>
      <c r="I23" s="737">
        <v>0</v>
      </c>
      <c r="J23" s="737">
        <v>464</v>
      </c>
      <c r="K23" s="737">
        <v>242</v>
      </c>
      <c r="L23" s="737">
        <v>0</v>
      </c>
      <c r="M23" s="737">
        <v>0</v>
      </c>
      <c r="N23" s="737">
        <v>242</v>
      </c>
      <c r="O23" s="737">
        <v>0</v>
      </c>
      <c r="P23" s="737">
        <v>0</v>
      </c>
      <c r="Q23" s="737">
        <f t="shared" si="4"/>
        <v>0</v>
      </c>
      <c r="R23" s="737">
        <v>0</v>
      </c>
    </row>
    <row r="24" spans="1:19" s="740" customFormat="1" ht="14.1" customHeight="1" x14ac:dyDescent="0.2">
      <c r="A24" s="280">
        <v>17</v>
      </c>
      <c r="B24" s="417" t="s">
        <v>816</v>
      </c>
      <c r="C24" s="737">
        <v>358</v>
      </c>
      <c r="D24" s="737">
        <v>0</v>
      </c>
      <c r="E24" s="737">
        <v>0</v>
      </c>
      <c r="F24" s="737">
        <v>358</v>
      </c>
      <c r="G24" s="737">
        <v>248</v>
      </c>
      <c r="H24" s="737">
        <v>0</v>
      </c>
      <c r="I24" s="737">
        <v>0</v>
      </c>
      <c r="J24" s="737">
        <v>248</v>
      </c>
      <c r="K24" s="737">
        <v>110</v>
      </c>
      <c r="L24" s="737">
        <v>0</v>
      </c>
      <c r="M24" s="737">
        <v>0</v>
      </c>
      <c r="N24" s="737">
        <v>110</v>
      </c>
      <c r="O24" s="737">
        <v>0</v>
      </c>
      <c r="P24" s="737">
        <v>0</v>
      </c>
      <c r="Q24" s="737">
        <f t="shared" si="4"/>
        <v>0</v>
      </c>
      <c r="R24" s="737">
        <v>0</v>
      </c>
    </row>
    <row r="25" spans="1:19" s="740" customFormat="1" ht="14.1" customHeight="1" x14ac:dyDescent="0.2">
      <c r="A25" s="280">
        <v>18</v>
      </c>
      <c r="B25" s="417" t="s">
        <v>817</v>
      </c>
      <c r="C25" s="737">
        <v>1519</v>
      </c>
      <c r="D25" s="737">
        <v>0</v>
      </c>
      <c r="E25" s="737">
        <v>0</v>
      </c>
      <c r="F25" s="737">
        <v>1519</v>
      </c>
      <c r="G25" s="737">
        <v>832</v>
      </c>
      <c r="H25" s="737">
        <v>0</v>
      </c>
      <c r="I25" s="737">
        <v>0</v>
      </c>
      <c r="J25" s="737">
        <v>832</v>
      </c>
      <c r="K25" s="737">
        <v>275</v>
      </c>
      <c r="L25" s="737">
        <v>0</v>
      </c>
      <c r="M25" s="737">
        <v>0</v>
      </c>
      <c r="N25" s="737">
        <v>275</v>
      </c>
      <c r="O25" s="737">
        <v>0</v>
      </c>
      <c r="P25" s="737">
        <v>0</v>
      </c>
      <c r="Q25" s="737">
        <f t="shared" si="4"/>
        <v>0</v>
      </c>
      <c r="R25" s="737">
        <v>0</v>
      </c>
    </row>
    <row r="26" spans="1:19" s="740" customFormat="1" ht="14.1" customHeight="1" x14ac:dyDescent="0.2">
      <c r="A26" s="280">
        <v>19</v>
      </c>
      <c r="B26" s="417" t="s">
        <v>799</v>
      </c>
      <c r="C26" s="737">
        <v>614</v>
      </c>
      <c r="D26" s="737">
        <v>0</v>
      </c>
      <c r="E26" s="737">
        <v>0</v>
      </c>
      <c r="F26" s="737">
        <v>614</v>
      </c>
      <c r="G26" s="737">
        <v>394</v>
      </c>
      <c r="H26" s="737">
        <v>0</v>
      </c>
      <c r="I26" s="737">
        <v>0</v>
      </c>
      <c r="J26" s="737">
        <v>394</v>
      </c>
      <c r="K26" s="737">
        <v>115</v>
      </c>
      <c r="L26" s="737">
        <v>0</v>
      </c>
      <c r="M26" s="737">
        <v>0</v>
      </c>
      <c r="N26" s="737">
        <v>115</v>
      </c>
      <c r="O26" s="737">
        <v>0</v>
      </c>
      <c r="P26" s="737">
        <v>0</v>
      </c>
      <c r="Q26" s="737">
        <f t="shared" si="4"/>
        <v>0</v>
      </c>
      <c r="R26" s="737">
        <v>0</v>
      </c>
    </row>
    <row r="27" spans="1:19" s="740" customFormat="1" ht="14.1" customHeight="1" x14ac:dyDescent="0.2">
      <c r="A27" s="280">
        <v>20</v>
      </c>
      <c r="B27" s="417" t="s">
        <v>818</v>
      </c>
      <c r="C27" s="737">
        <v>1342</v>
      </c>
      <c r="D27" s="737">
        <v>0</v>
      </c>
      <c r="E27" s="737">
        <v>0</v>
      </c>
      <c r="F27" s="737">
        <v>1342</v>
      </c>
      <c r="G27" s="737">
        <v>705</v>
      </c>
      <c r="H27" s="737">
        <v>0</v>
      </c>
      <c r="I27" s="737">
        <v>0</v>
      </c>
      <c r="J27" s="737">
        <v>705</v>
      </c>
      <c r="K27" s="737">
        <v>111</v>
      </c>
      <c r="L27" s="737">
        <v>0</v>
      </c>
      <c r="M27" s="737">
        <v>0</v>
      </c>
      <c r="N27" s="737">
        <v>111</v>
      </c>
      <c r="O27" s="737">
        <v>0</v>
      </c>
      <c r="P27" s="737">
        <v>0</v>
      </c>
      <c r="Q27" s="737">
        <f t="shared" si="4"/>
        <v>0</v>
      </c>
      <c r="R27" s="737">
        <v>0</v>
      </c>
    </row>
    <row r="28" spans="1:19" s="740" customFormat="1" ht="14.1" customHeight="1" x14ac:dyDescent="0.2">
      <c r="A28" s="419">
        <v>21</v>
      </c>
      <c r="B28" s="417" t="s">
        <v>819</v>
      </c>
      <c r="C28" s="737">
        <v>274</v>
      </c>
      <c r="D28" s="737">
        <v>0</v>
      </c>
      <c r="E28" s="737">
        <v>0</v>
      </c>
      <c r="F28" s="737">
        <v>274</v>
      </c>
      <c r="G28" s="737">
        <v>264</v>
      </c>
      <c r="H28" s="737">
        <v>0</v>
      </c>
      <c r="I28" s="737">
        <v>0</v>
      </c>
      <c r="J28" s="737">
        <v>264</v>
      </c>
      <c r="K28" s="737">
        <v>0</v>
      </c>
      <c r="L28" s="737">
        <v>0</v>
      </c>
      <c r="M28" s="737">
        <v>0</v>
      </c>
      <c r="N28" s="737">
        <v>0</v>
      </c>
      <c r="O28" s="737">
        <v>0</v>
      </c>
      <c r="P28" s="737">
        <v>0</v>
      </c>
      <c r="Q28" s="737">
        <f t="shared" si="4"/>
        <v>0</v>
      </c>
      <c r="R28" s="737">
        <v>0</v>
      </c>
    </row>
    <row r="29" spans="1:19" s="740" customFormat="1" ht="14.1" customHeight="1" x14ac:dyDescent="0.2">
      <c r="A29" s="419">
        <v>22</v>
      </c>
      <c r="B29" s="417" t="s">
        <v>820</v>
      </c>
      <c r="C29" s="737">
        <v>503</v>
      </c>
      <c r="D29" s="737">
        <v>0</v>
      </c>
      <c r="E29" s="737">
        <v>0</v>
      </c>
      <c r="F29" s="737">
        <v>503</v>
      </c>
      <c r="G29" s="737">
        <v>346</v>
      </c>
      <c r="H29" s="737">
        <v>0</v>
      </c>
      <c r="I29" s="737">
        <v>0</v>
      </c>
      <c r="J29" s="737">
        <v>346</v>
      </c>
      <c r="K29" s="737">
        <v>0</v>
      </c>
      <c r="L29" s="737">
        <v>0</v>
      </c>
      <c r="M29" s="737">
        <v>0</v>
      </c>
      <c r="N29" s="737">
        <v>0</v>
      </c>
      <c r="O29" s="737">
        <v>0</v>
      </c>
      <c r="P29" s="737">
        <v>0</v>
      </c>
      <c r="Q29" s="737">
        <f t="shared" si="4"/>
        <v>0</v>
      </c>
      <c r="R29" s="737">
        <v>0</v>
      </c>
    </row>
    <row r="30" spans="1:19" s="740" customFormat="1" ht="14.1" customHeight="1" x14ac:dyDescent="0.2">
      <c r="A30" s="1179" t="s">
        <v>821</v>
      </c>
      <c r="B30" s="1179"/>
      <c r="C30" s="738">
        <f>SUM(C8:C29)</f>
        <v>19217</v>
      </c>
      <c r="D30" s="738">
        <f t="shared" ref="D30:S30" si="5">SUM(D8:D29)</f>
        <v>2</v>
      </c>
      <c r="E30" s="738">
        <f t="shared" si="5"/>
        <v>0</v>
      </c>
      <c r="F30" s="738">
        <f t="shared" si="5"/>
        <v>19219</v>
      </c>
      <c r="G30" s="738">
        <f t="shared" si="5"/>
        <v>11815</v>
      </c>
      <c r="H30" s="738">
        <f t="shared" si="5"/>
        <v>0</v>
      </c>
      <c r="I30" s="738">
        <f t="shared" si="5"/>
        <v>0</v>
      </c>
      <c r="J30" s="738">
        <f t="shared" si="5"/>
        <v>11815</v>
      </c>
      <c r="K30" s="738">
        <f t="shared" si="5"/>
        <v>6685</v>
      </c>
      <c r="L30" s="738">
        <f t="shared" si="5"/>
        <v>0</v>
      </c>
      <c r="M30" s="738">
        <f t="shared" si="5"/>
        <v>0</v>
      </c>
      <c r="N30" s="738">
        <f t="shared" si="5"/>
        <v>6685</v>
      </c>
      <c r="O30" s="738">
        <f t="shared" si="5"/>
        <v>0</v>
      </c>
      <c r="P30" s="738">
        <f t="shared" si="5"/>
        <v>0</v>
      </c>
      <c r="Q30" s="738">
        <f t="shared" si="5"/>
        <v>0</v>
      </c>
      <c r="R30" s="738">
        <f t="shared" si="5"/>
        <v>0</v>
      </c>
      <c r="S30" s="738">
        <f t="shared" si="5"/>
        <v>0</v>
      </c>
    </row>
    <row r="31" spans="1:19" s="571" customFormat="1" ht="12.75" x14ac:dyDescent="0.2"/>
    <row r="32" spans="1:19" s="571" customFormat="1" ht="12.75" x14ac:dyDescent="0.2"/>
    <row r="33" spans="1:18" s="449" customFormat="1" ht="12.75" x14ac:dyDescent="0.2">
      <c r="A33" s="8" t="s">
        <v>9</v>
      </c>
      <c r="G33" s="8"/>
      <c r="H33" s="8"/>
      <c r="K33" s="8"/>
      <c r="L33" s="8"/>
      <c r="M33" s="8"/>
      <c r="N33" s="891" t="s">
        <v>10</v>
      </c>
      <c r="O33" s="891"/>
      <c r="P33" s="891"/>
      <c r="Q33" s="891"/>
      <c r="R33" s="86"/>
    </row>
    <row r="34" spans="1:18" s="449" customFormat="1" ht="12.75" customHeight="1" x14ac:dyDescent="0.2">
      <c r="J34" s="8"/>
      <c r="K34" s="16"/>
      <c r="L34" s="16"/>
      <c r="M34" s="16"/>
      <c r="N34" s="891" t="s">
        <v>797</v>
      </c>
      <c r="O34" s="891"/>
      <c r="P34" s="891"/>
      <c r="Q34" s="891"/>
      <c r="R34" s="16"/>
    </row>
    <row r="35" spans="1:18" s="449" customFormat="1" ht="12.75" customHeight="1" x14ac:dyDescent="0.2">
      <c r="J35" s="16"/>
      <c r="K35" s="16"/>
      <c r="L35" s="16"/>
      <c r="M35" s="16"/>
      <c r="N35" s="891" t="s">
        <v>798</v>
      </c>
      <c r="O35" s="891"/>
      <c r="P35" s="891"/>
      <c r="Q35" s="891"/>
      <c r="R35" s="16"/>
    </row>
    <row r="36" spans="1:18" s="449" customFormat="1" ht="12.75" x14ac:dyDescent="0.2">
      <c r="A36" s="8"/>
      <c r="B36" s="8"/>
      <c r="K36" s="8"/>
      <c r="L36" s="8"/>
      <c r="M36" s="8"/>
      <c r="N36" s="892" t="s">
        <v>77</v>
      </c>
      <c r="O36" s="892"/>
      <c r="P36" s="892"/>
      <c r="Q36" s="892"/>
      <c r="R36" s="16"/>
    </row>
  </sheetData>
  <mergeCells count="16">
    <mergeCell ref="Q1:R1"/>
    <mergeCell ref="A3:R3"/>
    <mergeCell ref="N33:Q33"/>
    <mergeCell ref="A5:A6"/>
    <mergeCell ref="B5:B6"/>
    <mergeCell ref="G1:M1"/>
    <mergeCell ref="E2:O2"/>
    <mergeCell ref="A4:F4"/>
    <mergeCell ref="G5:J5"/>
    <mergeCell ref="O5:R5"/>
    <mergeCell ref="N34:Q34"/>
    <mergeCell ref="N35:Q35"/>
    <mergeCell ref="N36:Q36"/>
    <mergeCell ref="A30:B30"/>
    <mergeCell ref="C5:F5"/>
    <mergeCell ref="K5:N5"/>
  </mergeCells>
  <phoneticPr fontId="0" type="noConversion"/>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5"/>
  <sheetViews>
    <sheetView view="pageBreakPreview" zoomScaleNormal="80" zoomScaleSheetLayoutView="100" workbookViewId="0">
      <selection activeCell="K6" sqref="K6"/>
    </sheetView>
  </sheetViews>
  <sheetFormatPr defaultColWidth="9.140625" defaultRowHeight="15" x14ac:dyDescent="0.2"/>
  <cols>
    <col min="1" max="1" width="3.85546875" style="742" customWidth="1"/>
    <col min="2" max="2" width="9.85546875" style="742" customWidth="1"/>
    <col min="3" max="3" width="9.28515625" style="742" customWidth="1"/>
    <col min="4" max="4" width="8" style="742" customWidth="1"/>
    <col min="5" max="5" width="5.140625" style="742" customWidth="1"/>
    <col min="6" max="6" width="7.28515625" style="742" customWidth="1"/>
    <col min="7" max="7" width="9.140625" style="742" customWidth="1"/>
    <col min="8" max="8" width="8.28515625" style="742" customWidth="1"/>
    <col min="9" max="9" width="5.42578125" style="742" customWidth="1"/>
    <col min="10" max="10" width="6.85546875" style="742" customWidth="1"/>
    <col min="11" max="11" width="10.140625" style="742" customWidth="1"/>
    <col min="12" max="12" width="9.7109375" style="742" customWidth="1"/>
    <col min="13" max="13" width="5.7109375" style="742" customWidth="1"/>
    <col min="14" max="14" width="7.140625" style="742" customWidth="1"/>
    <col min="15" max="15" width="9.5703125" style="742" customWidth="1"/>
    <col min="16" max="16" width="8.85546875" style="742" customWidth="1"/>
    <col min="17" max="17" width="5.28515625" style="742" customWidth="1"/>
    <col min="18" max="18" width="7.140625" style="742" customWidth="1"/>
    <col min="19" max="19" width="8.7109375" style="742" customWidth="1"/>
    <col min="20" max="20" width="12.28515625" style="742" customWidth="1"/>
    <col min="21" max="16384" width="9.140625" style="742"/>
  </cols>
  <sheetData>
    <row r="1" spans="1:20" s="609" customFormat="1" ht="15.75" x14ac:dyDescent="0.2">
      <c r="C1" s="122"/>
      <c r="D1" s="122"/>
      <c r="E1" s="122"/>
      <c r="F1" s="122"/>
      <c r="G1" s="122"/>
      <c r="H1" s="122"/>
      <c r="I1" s="141" t="s">
        <v>0</v>
      </c>
      <c r="J1" s="122"/>
      <c r="P1" s="1031" t="s">
        <v>530</v>
      </c>
      <c r="Q1" s="1031"/>
      <c r="R1" s="1031"/>
      <c r="S1" s="1031"/>
    </row>
    <row r="2" spans="1:20" s="609" customFormat="1" ht="20.25" x14ac:dyDescent="0.2">
      <c r="G2" s="827" t="s">
        <v>631</v>
      </c>
      <c r="H2" s="827"/>
      <c r="I2" s="827"/>
      <c r="J2" s="827"/>
      <c r="K2" s="827"/>
      <c r="L2" s="827"/>
      <c r="M2" s="827"/>
      <c r="N2" s="137"/>
      <c r="O2" s="137"/>
      <c r="P2" s="137"/>
      <c r="Q2" s="137"/>
    </row>
    <row r="3" spans="1:20" ht="18" x14ac:dyDescent="0.2">
      <c r="A3" s="1359" t="s">
        <v>721</v>
      </c>
      <c r="B3" s="1359"/>
      <c r="C3" s="1359"/>
      <c r="D3" s="1359"/>
      <c r="E3" s="1359"/>
      <c r="F3" s="1359"/>
      <c r="G3" s="1359"/>
      <c r="H3" s="1359"/>
      <c r="I3" s="1359"/>
      <c r="J3" s="1359"/>
      <c r="K3" s="1359"/>
      <c r="L3" s="1359"/>
      <c r="M3" s="1359"/>
      <c r="N3" s="1359"/>
      <c r="O3" s="1359"/>
      <c r="P3" s="1359"/>
      <c r="Q3" s="1359"/>
      <c r="R3" s="1359"/>
      <c r="S3" s="1359"/>
      <c r="T3" s="741"/>
    </row>
    <row r="4" spans="1:20" x14ac:dyDescent="0.2">
      <c r="A4" s="1360" t="s">
        <v>833</v>
      </c>
      <c r="B4" s="1360"/>
      <c r="C4" s="1360"/>
      <c r="D4" s="1360"/>
      <c r="E4" s="1360"/>
      <c r="F4" s="1360"/>
      <c r="Q4" s="743" t="s">
        <v>134</v>
      </c>
    </row>
    <row r="5" spans="1:20" s="744" customFormat="1" ht="18" customHeight="1" x14ac:dyDescent="0.2">
      <c r="A5" s="1033" t="s">
        <v>68</v>
      </c>
      <c r="B5" s="1353" t="s">
        <v>1</v>
      </c>
      <c r="C5" s="1355" t="s">
        <v>444</v>
      </c>
      <c r="D5" s="1356"/>
      <c r="E5" s="1356"/>
      <c r="F5" s="1357"/>
      <c r="G5" s="1355" t="s">
        <v>445</v>
      </c>
      <c r="H5" s="1356"/>
      <c r="I5" s="1356"/>
      <c r="J5" s="1357"/>
      <c r="K5" s="1355" t="s">
        <v>446</v>
      </c>
      <c r="L5" s="1356"/>
      <c r="M5" s="1356"/>
      <c r="N5" s="1357"/>
      <c r="O5" s="1355" t="s">
        <v>447</v>
      </c>
      <c r="P5" s="1356"/>
      <c r="Q5" s="1356"/>
      <c r="R5" s="1357"/>
      <c r="S5" s="1353" t="s">
        <v>154</v>
      </c>
    </row>
    <row r="6" spans="1:20" s="745" customFormat="1" ht="73.5" customHeight="1" x14ac:dyDescent="0.2">
      <c r="A6" s="1034"/>
      <c r="B6" s="1354"/>
      <c r="C6" s="753" t="s">
        <v>151</v>
      </c>
      <c r="D6" s="754" t="s">
        <v>153</v>
      </c>
      <c r="E6" s="753" t="s">
        <v>133</v>
      </c>
      <c r="F6" s="754" t="s">
        <v>152</v>
      </c>
      <c r="G6" s="753" t="s">
        <v>240</v>
      </c>
      <c r="H6" s="754" t="s">
        <v>153</v>
      </c>
      <c r="I6" s="753" t="s">
        <v>133</v>
      </c>
      <c r="J6" s="754" t="s">
        <v>152</v>
      </c>
      <c r="K6" s="753" t="s">
        <v>240</v>
      </c>
      <c r="L6" s="754" t="s">
        <v>153</v>
      </c>
      <c r="M6" s="753" t="s">
        <v>133</v>
      </c>
      <c r="N6" s="754" t="s">
        <v>152</v>
      </c>
      <c r="O6" s="753" t="s">
        <v>240</v>
      </c>
      <c r="P6" s="754" t="s">
        <v>153</v>
      </c>
      <c r="Q6" s="753" t="s">
        <v>133</v>
      </c>
      <c r="R6" s="753" t="s">
        <v>152</v>
      </c>
      <c r="S6" s="1354"/>
    </row>
    <row r="7" spans="1:20" s="745" customFormat="1" ht="12" customHeight="1" x14ac:dyDescent="0.2">
      <c r="A7" s="583">
        <v>1</v>
      </c>
      <c r="B7" s="755">
        <v>2</v>
      </c>
      <c r="C7" s="753">
        <v>3</v>
      </c>
      <c r="D7" s="753">
        <v>4</v>
      </c>
      <c r="E7" s="753">
        <v>5</v>
      </c>
      <c r="F7" s="753">
        <v>6</v>
      </c>
      <c r="G7" s="753">
        <v>7</v>
      </c>
      <c r="H7" s="753">
        <v>8</v>
      </c>
      <c r="I7" s="753">
        <v>9</v>
      </c>
      <c r="J7" s="753">
        <v>10</v>
      </c>
      <c r="K7" s="753">
        <v>11</v>
      </c>
      <c r="L7" s="753">
        <v>12</v>
      </c>
      <c r="M7" s="753">
        <v>13</v>
      </c>
      <c r="N7" s="753">
        <v>14</v>
      </c>
      <c r="O7" s="753">
        <v>15</v>
      </c>
      <c r="P7" s="753">
        <v>16</v>
      </c>
      <c r="Q7" s="753">
        <v>17</v>
      </c>
      <c r="R7" s="755">
        <v>18</v>
      </c>
      <c r="S7" s="753">
        <v>19</v>
      </c>
    </row>
    <row r="8" spans="1:20" s="746" customFormat="1" ht="14.1" customHeight="1" x14ac:dyDescent="0.2">
      <c r="A8" s="280">
        <v>1</v>
      </c>
      <c r="B8" s="417" t="s">
        <v>800</v>
      </c>
      <c r="C8" s="751">
        <v>0</v>
      </c>
      <c r="D8" s="751">
        <v>0</v>
      </c>
      <c r="E8" s="751">
        <v>0</v>
      </c>
      <c r="F8" s="751">
        <v>0</v>
      </c>
      <c r="G8" s="751">
        <v>0</v>
      </c>
      <c r="H8" s="751">
        <v>0</v>
      </c>
      <c r="I8" s="751">
        <v>0</v>
      </c>
      <c r="J8" s="751">
        <v>0</v>
      </c>
      <c r="K8" s="751">
        <v>0</v>
      </c>
      <c r="L8" s="751">
        <v>0</v>
      </c>
      <c r="M8" s="751">
        <v>0</v>
      </c>
      <c r="N8" s="751">
        <v>0</v>
      </c>
      <c r="O8" s="751">
        <v>0</v>
      </c>
      <c r="P8" s="751">
        <v>0</v>
      </c>
      <c r="Q8" s="751">
        <v>0</v>
      </c>
      <c r="R8" s="751">
        <v>0</v>
      </c>
      <c r="S8" s="751">
        <v>0</v>
      </c>
    </row>
    <row r="9" spans="1:20" s="746" customFormat="1" ht="14.1" customHeight="1" x14ac:dyDescent="0.2">
      <c r="A9" s="280">
        <v>2</v>
      </c>
      <c r="B9" s="417" t="s">
        <v>801</v>
      </c>
      <c r="C9" s="751">
        <v>0</v>
      </c>
      <c r="D9" s="751">
        <v>0</v>
      </c>
      <c r="E9" s="751">
        <v>0</v>
      </c>
      <c r="F9" s="751">
        <v>0</v>
      </c>
      <c r="G9" s="751">
        <v>0</v>
      </c>
      <c r="H9" s="751">
        <v>0</v>
      </c>
      <c r="I9" s="751">
        <v>0</v>
      </c>
      <c r="J9" s="751">
        <v>0</v>
      </c>
      <c r="K9" s="751">
        <v>0</v>
      </c>
      <c r="L9" s="751">
        <v>0</v>
      </c>
      <c r="M9" s="751">
        <v>0</v>
      </c>
      <c r="N9" s="751">
        <v>0</v>
      </c>
      <c r="O9" s="751">
        <v>0</v>
      </c>
      <c r="P9" s="751">
        <v>0</v>
      </c>
      <c r="Q9" s="751">
        <v>0</v>
      </c>
      <c r="R9" s="751">
        <v>0</v>
      </c>
      <c r="S9" s="751">
        <v>0</v>
      </c>
    </row>
    <row r="10" spans="1:20" s="746" customFormat="1" ht="14.1" customHeight="1" x14ac:dyDescent="0.2">
      <c r="A10" s="280">
        <v>3</v>
      </c>
      <c r="B10" s="417" t="s">
        <v>802</v>
      </c>
      <c r="C10" s="751">
        <v>0</v>
      </c>
      <c r="D10" s="751">
        <v>0</v>
      </c>
      <c r="E10" s="751">
        <v>0</v>
      </c>
      <c r="F10" s="751">
        <v>0</v>
      </c>
      <c r="G10" s="751">
        <v>0</v>
      </c>
      <c r="H10" s="751">
        <v>0</v>
      </c>
      <c r="I10" s="751">
        <v>0</v>
      </c>
      <c r="J10" s="751">
        <v>0</v>
      </c>
      <c r="K10" s="751">
        <v>0</v>
      </c>
      <c r="L10" s="751">
        <v>0</v>
      </c>
      <c r="M10" s="751">
        <v>0</v>
      </c>
      <c r="N10" s="751">
        <v>0</v>
      </c>
      <c r="O10" s="751">
        <v>0</v>
      </c>
      <c r="P10" s="751">
        <v>0</v>
      </c>
      <c r="Q10" s="751">
        <v>0</v>
      </c>
      <c r="R10" s="751">
        <v>0</v>
      </c>
      <c r="S10" s="751">
        <v>0</v>
      </c>
    </row>
    <row r="11" spans="1:20" s="746" customFormat="1" ht="14.1" customHeight="1" x14ac:dyDescent="0.2">
      <c r="A11" s="280">
        <v>4</v>
      </c>
      <c r="B11" s="417" t="s">
        <v>803</v>
      </c>
      <c r="C11" s="751">
        <v>0</v>
      </c>
      <c r="D11" s="751">
        <v>0</v>
      </c>
      <c r="E11" s="751">
        <v>0</v>
      </c>
      <c r="F11" s="751">
        <v>0</v>
      </c>
      <c r="G11" s="751">
        <v>0</v>
      </c>
      <c r="H11" s="751">
        <v>0</v>
      </c>
      <c r="I11" s="751">
        <v>0</v>
      </c>
      <c r="J11" s="751">
        <v>0</v>
      </c>
      <c r="K11" s="751">
        <v>0</v>
      </c>
      <c r="L11" s="751">
        <v>0</v>
      </c>
      <c r="M11" s="751">
        <v>0</v>
      </c>
      <c r="N11" s="751">
        <v>0</v>
      </c>
      <c r="O11" s="751">
        <v>0</v>
      </c>
      <c r="P11" s="751">
        <v>0</v>
      </c>
      <c r="Q11" s="751">
        <v>0</v>
      </c>
      <c r="R11" s="751">
        <v>0</v>
      </c>
      <c r="S11" s="751">
        <v>0</v>
      </c>
    </row>
    <row r="12" spans="1:20" s="746" customFormat="1" ht="14.1" customHeight="1" x14ac:dyDescent="0.2">
      <c r="A12" s="280">
        <v>5</v>
      </c>
      <c r="B12" s="417" t="s">
        <v>804</v>
      </c>
      <c r="C12" s="751">
        <v>0</v>
      </c>
      <c r="D12" s="751">
        <v>0</v>
      </c>
      <c r="E12" s="751">
        <v>0</v>
      </c>
      <c r="F12" s="751">
        <v>0</v>
      </c>
      <c r="G12" s="751">
        <v>0</v>
      </c>
      <c r="H12" s="751">
        <v>0</v>
      </c>
      <c r="I12" s="751">
        <v>0</v>
      </c>
      <c r="J12" s="751">
        <v>0</v>
      </c>
      <c r="K12" s="751">
        <v>0</v>
      </c>
      <c r="L12" s="751">
        <v>0</v>
      </c>
      <c r="M12" s="751">
        <v>0</v>
      </c>
      <c r="N12" s="751">
        <v>0</v>
      </c>
      <c r="O12" s="751">
        <v>0</v>
      </c>
      <c r="P12" s="751">
        <v>0</v>
      </c>
      <c r="Q12" s="751">
        <v>0</v>
      </c>
      <c r="R12" s="751">
        <v>0</v>
      </c>
      <c r="S12" s="751">
        <v>0</v>
      </c>
    </row>
    <row r="13" spans="1:20" s="746" customFormat="1" ht="14.1" customHeight="1" x14ac:dyDescent="0.2">
      <c r="A13" s="280">
        <v>6</v>
      </c>
      <c r="B13" s="417" t="s">
        <v>805</v>
      </c>
      <c r="C13" s="751">
        <v>0</v>
      </c>
      <c r="D13" s="751">
        <v>0</v>
      </c>
      <c r="E13" s="751">
        <v>0</v>
      </c>
      <c r="F13" s="751">
        <v>0</v>
      </c>
      <c r="G13" s="751">
        <v>0</v>
      </c>
      <c r="H13" s="751">
        <v>0</v>
      </c>
      <c r="I13" s="751">
        <v>0</v>
      </c>
      <c r="J13" s="751">
        <v>0</v>
      </c>
      <c r="K13" s="751">
        <v>0</v>
      </c>
      <c r="L13" s="751">
        <v>0</v>
      </c>
      <c r="M13" s="751">
        <v>0</v>
      </c>
      <c r="N13" s="751">
        <v>0</v>
      </c>
      <c r="O13" s="751">
        <v>0</v>
      </c>
      <c r="P13" s="751">
        <v>0</v>
      </c>
      <c r="Q13" s="751">
        <v>0</v>
      </c>
      <c r="R13" s="751">
        <v>0</v>
      </c>
      <c r="S13" s="751">
        <v>0</v>
      </c>
    </row>
    <row r="14" spans="1:20" s="746" customFormat="1" ht="14.1" customHeight="1" x14ac:dyDescent="0.2">
      <c r="A14" s="280">
        <v>7</v>
      </c>
      <c r="B14" s="417" t="s">
        <v>806</v>
      </c>
      <c r="C14" s="751">
        <v>0</v>
      </c>
      <c r="D14" s="751">
        <v>0</v>
      </c>
      <c r="E14" s="751">
        <v>0</v>
      </c>
      <c r="F14" s="751">
        <v>0</v>
      </c>
      <c r="G14" s="751">
        <v>0</v>
      </c>
      <c r="H14" s="751">
        <v>0</v>
      </c>
      <c r="I14" s="751">
        <v>0</v>
      </c>
      <c r="J14" s="751">
        <v>0</v>
      </c>
      <c r="K14" s="751">
        <v>0</v>
      </c>
      <c r="L14" s="751">
        <v>0</v>
      </c>
      <c r="M14" s="751">
        <v>0</v>
      </c>
      <c r="N14" s="751">
        <v>0</v>
      </c>
      <c r="O14" s="751">
        <v>0</v>
      </c>
      <c r="P14" s="751">
        <v>0</v>
      </c>
      <c r="Q14" s="751">
        <v>0</v>
      </c>
      <c r="R14" s="751">
        <v>0</v>
      </c>
      <c r="S14" s="751">
        <v>0</v>
      </c>
    </row>
    <row r="15" spans="1:20" s="746" customFormat="1" ht="14.1" customHeight="1" x14ac:dyDescent="0.2">
      <c r="A15" s="280">
        <v>8</v>
      </c>
      <c r="B15" s="417" t="s">
        <v>807</v>
      </c>
      <c r="C15" s="751">
        <v>0</v>
      </c>
      <c r="D15" s="751">
        <v>0</v>
      </c>
      <c r="E15" s="751">
        <v>0</v>
      </c>
      <c r="F15" s="751">
        <v>0</v>
      </c>
      <c r="G15" s="751">
        <v>0</v>
      </c>
      <c r="H15" s="751">
        <v>0</v>
      </c>
      <c r="I15" s="751">
        <v>0</v>
      </c>
      <c r="J15" s="751">
        <v>0</v>
      </c>
      <c r="K15" s="751">
        <v>0</v>
      </c>
      <c r="L15" s="751">
        <v>0</v>
      </c>
      <c r="M15" s="751">
        <v>0</v>
      </c>
      <c r="N15" s="751">
        <v>0</v>
      </c>
      <c r="O15" s="751">
        <v>0</v>
      </c>
      <c r="P15" s="751">
        <v>0</v>
      </c>
      <c r="Q15" s="751">
        <v>0</v>
      </c>
      <c r="R15" s="751">
        <v>0</v>
      </c>
      <c r="S15" s="751">
        <v>0</v>
      </c>
    </row>
    <row r="16" spans="1:20" s="746" customFormat="1" ht="14.1" customHeight="1" x14ac:dyDescent="0.2">
      <c r="A16" s="280">
        <v>9</v>
      </c>
      <c r="B16" s="417" t="s">
        <v>808</v>
      </c>
      <c r="C16" s="751">
        <v>0</v>
      </c>
      <c r="D16" s="751">
        <v>0</v>
      </c>
      <c r="E16" s="751">
        <v>0</v>
      </c>
      <c r="F16" s="751">
        <v>0</v>
      </c>
      <c r="G16" s="751">
        <v>0</v>
      </c>
      <c r="H16" s="751">
        <v>0</v>
      </c>
      <c r="I16" s="751">
        <v>0</v>
      </c>
      <c r="J16" s="751">
        <v>0</v>
      </c>
      <c r="K16" s="751">
        <v>0</v>
      </c>
      <c r="L16" s="751">
        <v>0</v>
      </c>
      <c r="M16" s="751">
        <v>0</v>
      </c>
      <c r="N16" s="751">
        <v>0</v>
      </c>
      <c r="O16" s="751">
        <v>0</v>
      </c>
      <c r="P16" s="751">
        <v>0</v>
      </c>
      <c r="Q16" s="751">
        <v>0</v>
      </c>
      <c r="R16" s="751">
        <v>0</v>
      </c>
      <c r="S16" s="751">
        <v>0</v>
      </c>
    </row>
    <row r="17" spans="1:45" s="746" customFormat="1" ht="14.1" customHeight="1" x14ac:dyDescent="0.2">
      <c r="A17" s="280">
        <v>10</v>
      </c>
      <c r="B17" s="417" t="s">
        <v>809</v>
      </c>
      <c r="C17" s="751">
        <v>0</v>
      </c>
      <c r="D17" s="751">
        <v>0</v>
      </c>
      <c r="E17" s="751">
        <v>0</v>
      </c>
      <c r="F17" s="751">
        <v>0</v>
      </c>
      <c r="G17" s="751">
        <v>0</v>
      </c>
      <c r="H17" s="751">
        <v>0</v>
      </c>
      <c r="I17" s="751">
        <v>0</v>
      </c>
      <c r="J17" s="751">
        <v>0</v>
      </c>
      <c r="K17" s="751">
        <v>0</v>
      </c>
      <c r="L17" s="751">
        <v>0</v>
      </c>
      <c r="M17" s="751">
        <v>0</v>
      </c>
      <c r="N17" s="751">
        <v>0</v>
      </c>
      <c r="O17" s="751">
        <v>0</v>
      </c>
      <c r="P17" s="751">
        <v>0</v>
      </c>
      <c r="Q17" s="751">
        <v>0</v>
      </c>
      <c r="R17" s="751">
        <v>0</v>
      </c>
      <c r="S17" s="751">
        <v>0</v>
      </c>
    </row>
    <row r="18" spans="1:45" s="746" customFormat="1" ht="14.1" customHeight="1" x14ac:dyDescent="0.2">
      <c r="A18" s="280">
        <v>11</v>
      </c>
      <c r="B18" s="417" t="s">
        <v>810</v>
      </c>
      <c r="C18" s="751">
        <v>0</v>
      </c>
      <c r="D18" s="751">
        <v>0</v>
      </c>
      <c r="E18" s="751">
        <v>0</v>
      </c>
      <c r="F18" s="751">
        <v>0</v>
      </c>
      <c r="G18" s="751">
        <v>0</v>
      </c>
      <c r="H18" s="751">
        <v>0</v>
      </c>
      <c r="I18" s="751">
        <v>0</v>
      </c>
      <c r="J18" s="751">
        <v>0</v>
      </c>
      <c r="K18" s="751">
        <v>0</v>
      </c>
      <c r="L18" s="751">
        <v>0</v>
      </c>
      <c r="M18" s="751">
        <v>0</v>
      </c>
      <c r="N18" s="751">
        <v>0</v>
      </c>
      <c r="O18" s="751">
        <v>0</v>
      </c>
      <c r="P18" s="751">
        <v>0</v>
      </c>
      <c r="Q18" s="751">
        <v>0</v>
      </c>
      <c r="R18" s="751">
        <v>0</v>
      </c>
      <c r="S18" s="751">
        <v>0</v>
      </c>
    </row>
    <row r="19" spans="1:45" s="746" customFormat="1" ht="14.1" customHeight="1" x14ac:dyDescent="0.2">
      <c r="A19" s="280">
        <v>12</v>
      </c>
      <c r="B19" s="417" t="s">
        <v>811</v>
      </c>
      <c r="C19" s="751">
        <v>0</v>
      </c>
      <c r="D19" s="751">
        <v>0</v>
      </c>
      <c r="E19" s="751">
        <v>0</v>
      </c>
      <c r="F19" s="751">
        <v>0</v>
      </c>
      <c r="G19" s="751">
        <v>0</v>
      </c>
      <c r="H19" s="751">
        <v>0</v>
      </c>
      <c r="I19" s="751">
        <v>0</v>
      </c>
      <c r="J19" s="751">
        <v>0</v>
      </c>
      <c r="K19" s="751">
        <v>0</v>
      </c>
      <c r="L19" s="751">
        <v>0</v>
      </c>
      <c r="M19" s="751">
        <v>0</v>
      </c>
      <c r="N19" s="751">
        <v>0</v>
      </c>
      <c r="O19" s="751">
        <v>0</v>
      </c>
      <c r="P19" s="751">
        <v>0</v>
      </c>
      <c r="Q19" s="751">
        <v>0</v>
      </c>
      <c r="R19" s="751">
        <v>0</v>
      </c>
      <c r="S19" s="751">
        <v>0</v>
      </c>
    </row>
    <row r="20" spans="1:45" s="746" customFormat="1" ht="14.1" customHeight="1" x14ac:dyDescent="0.2">
      <c r="A20" s="280">
        <v>13</v>
      </c>
      <c r="B20" s="417" t="s">
        <v>812</v>
      </c>
      <c r="C20" s="751">
        <v>0</v>
      </c>
      <c r="D20" s="751">
        <v>0</v>
      </c>
      <c r="E20" s="751">
        <v>0</v>
      </c>
      <c r="F20" s="751">
        <v>0</v>
      </c>
      <c r="G20" s="751">
        <v>0</v>
      </c>
      <c r="H20" s="751">
        <v>0</v>
      </c>
      <c r="I20" s="751">
        <v>0</v>
      </c>
      <c r="J20" s="751">
        <v>0</v>
      </c>
      <c r="K20" s="751">
        <v>0</v>
      </c>
      <c r="L20" s="751">
        <v>0</v>
      </c>
      <c r="M20" s="751">
        <v>0</v>
      </c>
      <c r="N20" s="751">
        <v>0</v>
      </c>
      <c r="O20" s="751">
        <v>0</v>
      </c>
      <c r="P20" s="751">
        <v>0</v>
      </c>
      <c r="Q20" s="751">
        <v>0</v>
      </c>
      <c r="R20" s="751">
        <v>0</v>
      </c>
      <c r="S20" s="751">
        <v>0</v>
      </c>
    </row>
    <row r="21" spans="1:45" s="746" customFormat="1" ht="14.1" customHeight="1" x14ac:dyDescent="0.2">
      <c r="A21" s="280">
        <v>14</v>
      </c>
      <c r="B21" s="417" t="s">
        <v>813</v>
      </c>
      <c r="C21" s="751">
        <v>0</v>
      </c>
      <c r="D21" s="751">
        <v>0</v>
      </c>
      <c r="E21" s="751">
        <v>0</v>
      </c>
      <c r="F21" s="751">
        <v>0</v>
      </c>
      <c r="G21" s="751">
        <v>0</v>
      </c>
      <c r="H21" s="751">
        <v>0</v>
      </c>
      <c r="I21" s="751">
        <v>0</v>
      </c>
      <c r="J21" s="751">
        <v>0</v>
      </c>
      <c r="K21" s="751">
        <v>0</v>
      </c>
      <c r="L21" s="751">
        <v>0</v>
      </c>
      <c r="M21" s="751">
        <v>0</v>
      </c>
      <c r="N21" s="751">
        <v>0</v>
      </c>
      <c r="O21" s="751">
        <v>0</v>
      </c>
      <c r="P21" s="751">
        <v>0</v>
      </c>
      <c r="Q21" s="751">
        <v>0</v>
      </c>
      <c r="R21" s="751">
        <v>0</v>
      </c>
      <c r="S21" s="751">
        <v>0</v>
      </c>
    </row>
    <row r="22" spans="1:45" s="746" customFormat="1" ht="14.1" customHeight="1" x14ac:dyDescent="0.2">
      <c r="A22" s="280">
        <v>15</v>
      </c>
      <c r="B22" s="417" t="s">
        <v>814</v>
      </c>
      <c r="C22" s="751">
        <v>0</v>
      </c>
      <c r="D22" s="751">
        <v>0</v>
      </c>
      <c r="E22" s="751">
        <v>0</v>
      </c>
      <c r="F22" s="751">
        <v>0</v>
      </c>
      <c r="G22" s="751">
        <v>0</v>
      </c>
      <c r="H22" s="751">
        <v>0</v>
      </c>
      <c r="I22" s="751">
        <v>0</v>
      </c>
      <c r="J22" s="751">
        <v>0</v>
      </c>
      <c r="K22" s="751">
        <v>0</v>
      </c>
      <c r="L22" s="751">
        <v>0</v>
      </c>
      <c r="M22" s="751">
        <v>0</v>
      </c>
      <c r="N22" s="751">
        <v>0</v>
      </c>
      <c r="O22" s="751">
        <v>0</v>
      </c>
      <c r="P22" s="751">
        <v>0</v>
      </c>
      <c r="Q22" s="751">
        <v>0</v>
      </c>
      <c r="R22" s="751">
        <v>0</v>
      </c>
      <c r="S22" s="751">
        <v>0</v>
      </c>
    </row>
    <row r="23" spans="1:45" s="746" customFormat="1" ht="14.1" customHeight="1" x14ac:dyDescent="0.2">
      <c r="A23" s="280">
        <v>16</v>
      </c>
      <c r="B23" s="417" t="s">
        <v>815</v>
      </c>
      <c r="C23" s="751">
        <v>0</v>
      </c>
      <c r="D23" s="751">
        <v>0</v>
      </c>
      <c r="E23" s="751">
        <v>0</v>
      </c>
      <c r="F23" s="751">
        <v>0</v>
      </c>
      <c r="G23" s="751">
        <v>0</v>
      </c>
      <c r="H23" s="751">
        <v>0</v>
      </c>
      <c r="I23" s="751">
        <v>0</v>
      </c>
      <c r="J23" s="751">
        <v>0</v>
      </c>
      <c r="K23" s="751">
        <v>0</v>
      </c>
      <c r="L23" s="751">
        <v>0</v>
      </c>
      <c r="M23" s="751">
        <v>0</v>
      </c>
      <c r="N23" s="751">
        <v>0</v>
      </c>
      <c r="O23" s="751">
        <v>0</v>
      </c>
      <c r="P23" s="751">
        <v>0</v>
      </c>
      <c r="Q23" s="751">
        <v>0</v>
      </c>
      <c r="R23" s="751">
        <v>0</v>
      </c>
      <c r="S23" s="751">
        <v>0</v>
      </c>
    </row>
    <row r="24" spans="1:45" s="747" customFormat="1" ht="14.1" customHeight="1" x14ac:dyDescent="0.2">
      <c r="A24" s="280">
        <v>17</v>
      </c>
      <c r="B24" s="417" t="s">
        <v>816</v>
      </c>
      <c r="C24" s="751">
        <v>0</v>
      </c>
      <c r="D24" s="751">
        <v>0</v>
      </c>
      <c r="E24" s="751">
        <v>0</v>
      </c>
      <c r="F24" s="751">
        <v>0</v>
      </c>
      <c r="G24" s="751">
        <v>0</v>
      </c>
      <c r="H24" s="751">
        <v>0</v>
      </c>
      <c r="I24" s="751">
        <v>0</v>
      </c>
      <c r="J24" s="751">
        <v>0</v>
      </c>
      <c r="K24" s="751">
        <v>0</v>
      </c>
      <c r="L24" s="751">
        <v>0</v>
      </c>
      <c r="M24" s="751">
        <v>0</v>
      </c>
      <c r="N24" s="751">
        <v>0</v>
      </c>
      <c r="O24" s="751">
        <v>0</v>
      </c>
      <c r="P24" s="751">
        <v>0</v>
      </c>
      <c r="Q24" s="751">
        <v>0</v>
      </c>
      <c r="R24" s="751">
        <v>0</v>
      </c>
      <c r="S24" s="751">
        <v>0</v>
      </c>
    </row>
    <row r="25" spans="1:45" s="747" customFormat="1" ht="14.1" customHeight="1" x14ac:dyDescent="0.2">
      <c r="A25" s="280">
        <v>18</v>
      </c>
      <c r="B25" s="417" t="s">
        <v>817</v>
      </c>
      <c r="C25" s="751">
        <v>0</v>
      </c>
      <c r="D25" s="751">
        <v>0</v>
      </c>
      <c r="E25" s="751">
        <v>0</v>
      </c>
      <c r="F25" s="751">
        <v>0</v>
      </c>
      <c r="G25" s="751">
        <v>0</v>
      </c>
      <c r="H25" s="751">
        <v>0</v>
      </c>
      <c r="I25" s="751">
        <v>0</v>
      </c>
      <c r="J25" s="751">
        <v>0</v>
      </c>
      <c r="K25" s="751">
        <v>0</v>
      </c>
      <c r="L25" s="751">
        <v>0</v>
      </c>
      <c r="M25" s="751">
        <v>0</v>
      </c>
      <c r="N25" s="751">
        <v>0</v>
      </c>
      <c r="O25" s="751">
        <v>0</v>
      </c>
      <c r="P25" s="751">
        <v>0</v>
      </c>
      <c r="Q25" s="751">
        <v>0</v>
      </c>
      <c r="R25" s="751">
        <v>0</v>
      </c>
      <c r="S25" s="751">
        <v>0</v>
      </c>
    </row>
    <row r="26" spans="1:45" s="747" customFormat="1" ht="14.1" customHeight="1" x14ac:dyDescent="0.2">
      <c r="A26" s="280">
        <v>19</v>
      </c>
      <c r="B26" s="417" t="s">
        <v>799</v>
      </c>
      <c r="C26" s="751">
        <v>0</v>
      </c>
      <c r="D26" s="751">
        <v>0</v>
      </c>
      <c r="E26" s="751">
        <v>0</v>
      </c>
      <c r="F26" s="751">
        <v>0</v>
      </c>
      <c r="G26" s="751">
        <v>0</v>
      </c>
      <c r="H26" s="751">
        <v>0</v>
      </c>
      <c r="I26" s="751">
        <v>0</v>
      </c>
      <c r="J26" s="751">
        <v>0</v>
      </c>
      <c r="K26" s="751">
        <v>0</v>
      </c>
      <c r="L26" s="751">
        <v>0</v>
      </c>
      <c r="M26" s="751">
        <v>0</v>
      </c>
      <c r="N26" s="751">
        <v>0</v>
      </c>
      <c r="O26" s="751">
        <v>0</v>
      </c>
      <c r="P26" s="751">
        <v>0</v>
      </c>
      <c r="Q26" s="751">
        <v>0</v>
      </c>
      <c r="R26" s="751">
        <v>0</v>
      </c>
      <c r="S26" s="751">
        <v>0</v>
      </c>
    </row>
    <row r="27" spans="1:45" s="747" customFormat="1" ht="14.1" customHeight="1" x14ac:dyDescent="0.2">
      <c r="A27" s="280">
        <v>20</v>
      </c>
      <c r="B27" s="417" t="s">
        <v>818</v>
      </c>
      <c r="C27" s="751">
        <v>0</v>
      </c>
      <c r="D27" s="751">
        <v>0</v>
      </c>
      <c r="E27" s="751">
        <v>0</v>
      </c>
      <c r="F27" s="751">
        <v>0</v>
      </c>
      <c r="G27" s="751">
        <v>0</v>
      </c>
      <c r="H27" s="751">
        <v>0</v>
      </c>
      <c r="I27" s="751">
        <v>0</v>
      </c>
      <c r="J27" s="751">
        <v>0</v>
      </c>
      <c r="K27" s="751">
        <v>0</v>
      </c>
      <c r="L27" s="751">
        <v>0</v>
      </c>
      <c r="M27" s="751">
        <v>0</v>
      </c>
      <c r="N27" s="751">
        <v>0</v>
      </c>
      <c r="O27" s="751">
        <v>0</v>
      </c>
      <c r="P27" s="751">
        <v>0</v>
      </c>
      <c r="Q27" s="751">
        <v>0</v>
      </c>
      <c r="R27" s="751">
        <v>0</v>
      </c>
      <c r="S27" s="751">
        <v>0</v>
      </c>
    </row>
    <row r="28" spans="1:45" s="749" customFormat="1" ht="14.1" customHeight="1" x14ac:dyDescent="0.2">
      <c r="A28" s="419">
        <v>21</v>
      </c>
      <c r="B28" s="417" t="s">
        <v>819</v>
      </c>
      <c r="C28" s="751">
        <v>0</v>
      </c>
      <c r="D28" s="751">
        <v>0</v>
      </c>
      <c r="E28" s="751">
        <v>0</v>
      </c>
      <c r="F28" s="751">
        <v>0</v>
      </c>
      <c r="G28" s="751">
        <v>0</v>
      </c>
      <c r="H28" s="751">
        <v>0</v>
      </c>
      <c r="I28" s="751">
        <v>0</v>
      </c>
      <c r="J28" s="751">
        <v>0</v>
      </c>
      <c r="K28" s="751">
        <v>0</v>
      </c>
      <c r="L28" s="751">
        <v>0</v>
      </c>
      <c r="M28" s="751">
        <v>0</v>
      </c>
      <c r="N28" s="751">
        <v>0</v>
      </c>
      <c r="O28" s="751">
        <v>0</v>
      </c>
      <c r="P28" s="751">
        <v>0</v>
      </c>
      <c r="Q28" s="751">
        <v>0</v>
      </c>
      <c r="R28" s="751">
        <v>0</v>
      </c>
      <c r="S28" s="751">
        <v>0</v>
      </c>
      <c r="T28" s="748"/>
      <c r="U28" s="748"/>
      <c r="V28" s="748"/>
      <c r="W28" s="748"/>
      <c r="X28" s="748"/>
      <c r="Y28" s="748"/>
      <c r="Z28" s="748"/>
      <c r="AA28" s="748"/>
      <c r="AB28" s="748"/>
      <c r="AC28" s="748"/>
      <c r="AD28" s="748"/>
      <c r="AE28" s="748"/>
      <c r="AF28" s="748"/>
      <c r="AG28" s="748"/>
      <c r="AH28" s="748"/>
      <c r="AI28" s="748"/>
      <c r="AJ28" s="748"/>
      <c r="AK28" s="748"/>
      <c r="AL28" s="748"/>
      <c r="AM28" s="748"/>
      <c r="AN28" s="748"/>
      <c r="AO28" s="748"/>
      <c r="AP28" s="748"/>
      <c r="AQ28" s="748"/>
      <c r="AR28" s="748"/>
      <c r="AS28" s="748"/>
    </row>
    <row r="29" spans="1:45" s="747" customFormat="1" ht="14.1" customHeight="1" x14ac:dyDescent="0.2">
      <c r="A29" s="419">
        <v>22</v>
      </c>
      <c r="B29" s="417" t="s">
        <v>820</v>
      </c>
      <c r="C29" s="751">
        <v>0</v>
      </c>
      <c r="D29" s="751">
        <v>0</v>
      </c>
      <c r="E29" s="751">
        <v>0</v>
      </c>
      <c r="F29" s="751">
        <v>0</v>
      </c>
      <c r="G29" s="751">
        <v>0</v>
      </c>
      <c r="H29" s="751">
        <v>0</v>
      </c>
      <c r="I29" s="751">
        <v>0</v>
      </c>
      <c r="J29" s="751">
        <v>0</v>
      </c>
      <c r="K29" s="751">
        <v>0</v>
      </c>
      <c r="L29" s="751">
        <v>0</v>
      </c>
      <c r="M29" s="751">
        <v>0</v>
      </c>
      <c r="N29" s="751">
        <v>0</v>
      </c>
      <c r="O29" s="751">
        <v>0</v>
      </c>
      <c r="P29" s="751">
        <v>0</v>
      </c>
      <c r="Q29" s="751">
        <v>0</v>
      </c>
      <c r="R29" s="751">
        <v>0</v>
      </c>
      <c r="S29" s="751">
        <v>0</v>
      </c>
    </row>
    <row r="30" spans="1:45" s="747" customFormat="1" ht="13.5" customHeight="1" x14ac:dyDescent="0.2">
      <c r="A30" s="1179" t="s">
        <v>821</v>
      </c>
      <c r="B30" s="1179"/>
      <c r="C30" s="752">
        <f>SUM(C8:C29)</f>
        <v>0</v>
      </c>
      <c r="D30" s="752">
        <f t="shared" ref="D30:S30" si="0">SUM(D8:D29)</f>
        <v>0</v>
      </c>
      <c r="E30" s="752">
        <f t="shared" si="0"/>
        <v>0</v>
      </c>
      <c r="F30" s="752">
        <f t="shared" si="0"/>
        <v>0</v>
      </c>
      <c r="G30" s="752">
        <f t="shared" si="0"/>
        <v>0</v>
      </c>
      <c r="H30" s="752">
        <f t="shared" si="0"/>
        <v>0</v>
      </c>
      <c r="I30" s="752">
        <f t="shared" si="0"/>
        <v>0</v>
      </c>
      <c r="J30" s="752">
        <f t="shared" si="0"/>
        <v>0</v>
      </c>
      <c r="K30" s="752">
        <f t="shared" si="0"/>
        <v>0</v>
      </c>
      <c r="L30" s="752">
        <f t="shared" si="0"/>
        <v>0</v>
      </c>
      <c r="M30" s="752">
        <f t="shared" si="0"/>
        <v>0</v>
      </c>
      <c r="N30" s="752">
        <f t="shared" si="0"/>
        <v>0</v>
      </c>
      <c r="O30" s="752">
        <f t="shared" si="0"/>
        <v>0</v>
      </c>
      <c r="P30" s="752">
        <f t="shared" si="0"/>
        <v>0</v>
      </c>
      <c r="Q30" s="752">
        <f t="shared" si="0"/>
        <v>0</v>
      </c>
      <c r="R30" s="752">
        <f t="shared" si="0"/>
        <v>0</v>
      </c>
      <c r="S30" s="752">
        <f t="shared" si="0"/>
        <v>0</v>
      </c>
    </row>
    <row r="31" spans="1:45" s="747" customFormat="1" ht="15" customHeight="1" x14ac:dyDescent="0.2">
      <c r="A31" s="750" t="s">
        <v>480</v>
      </c>
      <c r="B31" s="748"/>
      <c r="C31" s="748"/>
      <c r="D31" s="748"/>
      <c r="E31" s="748"/>
      <c r="F31" s="748"/>
      <c r="G31" s="748"/>
      <c r="H31" s="748"/>
      <c r="I31" s="748"/>
      <c r="J31" s="748"/>
      <c r="K31" s="748"/>
      <c r="L31" s="748"/>
      <c r="M31" s="748"/>
      <c r="N31" s="748"/>
      <c r="O31" s="748"/>
      <c r="P31" s="748"/>
      <c r="Q31" s="748"/>
      <c r="R31" s="748"/>
      <c r="S31" s="748"/>
    </row>
    <row r="32" spans="1:45" s="609" customFormat="1" ht="18.75" customHeight="1" x14ac:dyDescent="0.2">
      <c r="A32" s="1358" t="s">
        <v>9</v>
      </c>
      <c r="B32" s="1358"/>
      <c r="C32" s="1358"/>
      <c r="D32" s="284"/>
      <c r="E32" s="284"/>
      <c r="F32" s="284"/>
      <c r="G32" s="469"/>
      <c r="H32" s="469"/>
      <c r="I32" s="284"/>
      <c r="J32" s="284"/>
      <c r="K32" s="469"/>
      <c r="L32" s="469"/>
      <c r="M32" s="469"/>
      <c r="N32" s="469"/>
      <c r="O32" s="469"/>
      <c r="P32" s="469"/>
      <c r="Q32" s="469"/>
      <c r="R32" s="651"/>
      <c r="S32" s="651"/>
    </row>
    <row r="33" spans="1:19" s="609" customFormat="1" ht="12.75" x14ac:dyDescent="0.2">
      <c r="A33" s="469"/>
      <c r="B33" s="469"/>
      <c r="C33" s="284"/>
      <c r="D33" s="284"/>
      <c r="E33" s="284"/>
      <c r="F33" s="284"/>
      <c r="G33" s="284"/>
      <c r="H33" s="284"/>
      <c r="I33" s="284"/>
      <c r="J33" s="284"/>
      <c r="K33" s="469"/>
      <c r="L33" s="469"/>
      <c r="M33" s="919" t="s">
        <v>797</v>
      </c>
      <c r="N33" s="919"/>
      <c r="O33" s="919"/>
      <c r="P33" s="919"/>
      <c r="Q33" s="469"/>
      <c r="R33" s="469"/>
      <c r="S33" s="469"/>
    </row>
    <row r="34" spans="1:19" s="747" customFormat="1" ht="12.75" x14ac:dyDescent="0.2">
      <c r="A34" s="756"/>
      <c r="B34" s="756"/>
      <c r="C34" s="756"/>
      <c r="D34" s="756"/>
      <c r="E34" s="756"/>
      <c r="F34" s="756"/>
      <c r="G34" s="756"/>
      <c r="H34" s="756"/>
      <c r="I34" s="756"/>
      <c r="J34" s="756"/>
      <c r="K34" s="756"/>
      <c r="L34" s="756"/>
      <c r="M34" s="919" t="s">
        <v>798</v>
      </c>
      <c r="N34" s="919"/>
      <c r="O34" s="919"/>
      <c r="P34" s="919"/>
      <c r="Q34" s="756"/>
      <c r="R34" s="756"/>
      <c r="S34" s="756"/>
    </row>
    <row r="35" spans="1:19" s="747" customFormat="1" ht="12.75" x14ac:dyDescent="0.2">
      <c r="A35" s="756"/>
      <c r="B35" s="756"/>
      <c r="C35" s="756"/>
      <c r="D35" s="756"/>
      <c r="E35" s="756"/>
      <c r="F35" s="756"/>
      <c r="G35" s="756"/>
      <c r="H35" s="756"/>
      <c r="I35" s="756"/>
      <c r="J35" s="756"/>
      <c r="K35" s="756"/>
      <c r="L35" s="756"/>
      <c r="M35" s="1044" t="s">
        <v>77</v>
      </c>
      <c r="N35" s="1044"/>
      <c r="O35" s="1044"/>
      <c r="P35" s="1044"/>
      <c r="Q35" s="756"/>
      <c r="R35" s="756"/>
      <c r="S35" s="756"/>
    </row>
  </sheetData>
  <mergeCells count="16">
    <mergeCell ref="P1:S1"/>
    <mergeCell ref="S5:S6"/>
    <mergeCell ref="O5:R5"/>
    <mergeCell ref="G2:M2"/>
    <mergeCell ref="A3:S3"/>
    <mergeCell ref="A4:F4"/>
    <mergeCell ref="M34:P34"/>
    <mergeCell ref="M35:P35"/>
    <mergeCell ref="A5:A6"/>
    <mergeCell ref="B5:B6"/>
    <mergeCell ref="C5:F5"/>
    <mergeCell ref="G5:J5"/>
    <mergeCell ref="K5:N5"/>
    <mergeCell ref="M33:P33"/>
    <mergeCell ref="A30:B30"/>
    <mergeCell ref="A32:C32"/>
  </mergeCells>
  <phoneticPr fontId="0" type="noConversion"/>
  <printOptions horizontalCentered="1"/>
  <pageMargins left="0.39370078740157483" right="0.39370078740157483" top="0.23622047244094491" bottom="0" header="0.31496062992125984" footer="0.31496062992125984"/>
  <pageSetup paperSize="9" scale="97"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view="pageBreakPreview" topLeftCell="A6" zoomScaleNormal="90" zoomScaleSheetLayoutView="100" workbookViewId="0">
      <selection activeCell="AD25" sqref="AD25"/>
    </sheetView>
  </sheetViews>
  <sheetFormatPr defaultColWidth="9.140625" defaultRowHeight="15" x14ac:dyDescent="0.2"/>
  <cols>
    <col min="1" max="1" width="3.140625" style="742" customWidth="1"/>
    <col min="2" max="2" width="8.140625" style="742" customWidth="1"/>
    <col min="3" max="3" width="5.42578125" style="742" customWidth="1"/>
    <col min="4" max="4" width="4.42578125" style="742" customWidth="1"/>
    <col min="5" max="5" width="4.5703125" style="742" customWidth="1"/>
    <col min="6" max="6" width="6.85546875" style="742" customWidth="1"/>
    <col min="7" max="7" width="6.7109375" style="742" customWidth="1"/>
    <col min="8" max="8" width="6.140625" style="742" customWidth="1"/>
    <col min="9" max="9" width="5" style="742" customWidth="1"/>
    <col min="10" max="10" width="5.140625" style="742" customWidth="1"/>
    <col min="11" max="11" width="4.7109375" style="742" customWidth="1"/>
    <col min="12" max="12" width="6" style="742" customWidth="1"/>
    <col min="13" max="13" width="6.5703125" style="742" customWidth="1"/>
    <col min="14" max="14" width="5.5703125" style="742" customWidth="1"/>
    <col min="15" max="15" width="4.28515625" style="742" customWidth="1"/>
    <col min="16" max="16" width="5.140625" style="742" customWidth="1"/>
    <col min="17" max="17" width="5" style="742" customWidth="1"/>
    <col min="18" max="19" width="6.140625" style="742" customWidth="1"/>
    <col min="20" max="20" width="5" style="742" customWidth="1"/>
    <col min="21" max="21" width="4.7109375" style="742" customWidth="1"/>
    <col min="22" max="23" width="5.28515625" style="742" customWidth="1"/>
    <col min="24" max="24" width="6.28515625" style="742" customWidth="1"/>
    <col min="25" max="25" width="6.140625" style="742" customWidth="1"/>
    <col min="26" max="27" width="5.42578125" style="742" customWidth="1"/>
    <col min="28" max="28" width="5" style="742" customWidth="1"/>
    <col min="29" max="29" width="5.140625" style="742" customWidth="1"/>
    <col min="30" max="30" width="5.42578125" style="742" customWidth="1"/>
    <col min="31" max="31" width="5.7109375" style="742" customWidth="1"/>
    <col min="32" max="32" width="5.5703125" style="742" customWidth="1"/>
    <col min="33" max="16384" width="9.140625" style="742"/>
  </cols>
  <sheetData>
    <row r="1" spans="1:34" s="609" customFormat="1" ht="15.75" x14ac:dyDescent="0.2">
      <c r="C1" s="122"/>
      <c r="D1" s="122"/>
      <c r="E1" s="122"/>
      <c r="F1" s="122"/>
      <c r="G1" s="122"/>
      <c r="H1" s="122"/>
      <c r="I1" s="122"/>
      <c r="J1" s="122"/>
      <c r="K1" s="141" t="s">
        <v>0</v>
      </c>
      <c r="L1" s="141"/>
      <c r="M1" s="141"/>
      <c r="N1" s="122"/>
      <c r="AA1" s="135"/>
      <c r="AB1" s="1031" t="s">
        <v>531</v>
      </c>
      <c r="AC1" s="1031"/>
      <c r="AD1" s="1031"/>
      <c r="AE1" s="1031"/>
      <c r="AF1" s="136"/>
      <c r="AG1" s="136"/>
      <c r="AH1" s="136"/>
    </row>
    <row r="2" spans="1:34" s="609" customFormat="1" ht="20.25" x14ac:dyDescent="0.2">
      <c r="E2" s="827" t="s">
        <v>631</v>
      </c>
      <c r="F2" s="827"/>
      <c r="G2" s="827"/>
      <c r="H2" s="827"/>
      <c r="I2" s="827"/>
      <c r="J2" s="827"/>
      <c r="K2" s="827"/>
      <c r="L2" s="827"/>
      <c r="M2" s="827"/>
      <c r="N2" s="827"/>
      <c r="O2" s="827"/>
      <c r="P2" s="827"/>
      <c r="Q2" s="827"/>
      <c r="R2" s="827"/>
      <c r="S2" s="827"/>
      <c r="T2" s="827"/>
      <c r="U2" s="827"/>
      <c r="V2" s="827"/>
    </row>
    <row r="3" spans="1:34" ht="15.75" x14ac:dyDescent="0.2">
      <c r="C3" s="828" t="s">
        <v>722</v>
      </c>
      <c r="D3" s="828"/>
      <c r="E3" s="828"/>
      <c r="F3" s="828"/>
      <c r="G3" s="828"/>
      <c r="H3" s="828"/>
      <c r="I3" s="828"/>
      <c r="J3" s="828"/>
      <c r="K3" s="828"/>
      <c r="L3" s="828"/>
      <c r="M3" s="828"/>
      <c r="N3" s="828"/>
      <c r="O3" s="828"/>
      <c r="P3" s="828"/>
      <c r="Q3" s="828"/>
      <c r="R3" s="828"/>
      <c r="S3" s="828"/>
      <c r="T3" s="828"/>
      <c r="U3" s="828"/>
      <c r="V3" s="828"/>
      <c r="W3" s="828"/>
      <c r="X3" s="828"/>
      <c r="Y3" s="828"/>
      <c r="Z3" s="828"/>
      <c r="AA3" s="828"/>
      <c r="AB3" s="828"/>
      <c r="AC3" s="636"/>
      <c r="AD3" s="636"/>
      <c r="AE3" s="636"/>
      <c r="AF3" s="141"/>
      <c r="AG3" s="141"/>
    </row>
    <row r="4" spans="1:34" x14ac:dyDescent="0.2">
      <c r="A4" s="1360" t="s">
        <v>829</v>
      </c>
      <c r="B4" s="1360"/>
      <c r="C4" s="1360"/>
      <c r="D4" s="1360"/>
      <c r="E4" s="1360"/>
      <c r="F4" s="1360"/>
      <c r="G4" s="1360"/>
      <c r="H4" s="1360"/>
    </row>
    <row r="5" spans="1:34" s="759" customFormat="1" ht="24.75" customHeight="1" x14ac:dyDescent="0.2">
      <c r="A5" s="818" t="s">
        <v>68</v>
      </c>
      <c r="B5" s="1353" t="s">
        <v>1</v>
      </c>
      <c r="C5" s="1361" t="s">
        <v>102</v>
      </c>
      <c r="D5" s="1361"/>
      <c r="E5" s="1361"/>
      <c r="F5" s="1361"/>
      <c r="G5" s="1361"/>
      <c r="H5" s="1361"/>
      <c r="I5" s="1355" t="s">
        <v>673</v>
      </c>
      <c r="J5" s="1356"/>
      <c r="K5" s="1356"/>
      <c r="L5" s="1356"/>
      <c r="M5" s="1356"/>
      <c r="N5" s="1357"/>
      <c r="O5" s="1355" t="s">
        <v>189</v>
      </c>
      <c r="P5" s="1356"/>
      <c r="Q5" s="1356"/>
      <c r="R5" s="1356"/>
      <c r="S5" s="1356"/>
      <c r="T5" s="1357"/>
      <c r="U5" s="1361" t="s">
        <v>101</v>
      </c>
      <c r="V5" s="1361"/>
      <c r="W5" s="1361"/>
      <c r="X5" s="1361"/>
      <c r="Y5" s="1361"/>
      <c r="Z5" s="1361"/>
      <c r="AA5" s="1355" t="s">
        <v>227</v>
      </c>
      <c r="AB5" s="1356"/>
      <c r="AC5" s="1356"/>
      <c r="AD5" s="1356"/>
      <c r="AE5" s="1356"/>
      <c r="AF5" s="1357"/>
    </row>
    <row r="6" spans="1:34" s="760" customFormat="1" ht="47.25" customHeight="1" x14ac:dyDescent="0.2">
      <c r="A6" s="818"/>
      <c r="B6" s="1354"/>
      <c r="C6" s="753" t="s">
        <v>86</v>
      </c>
      <c r="D6" s="753" t="s">
        <v>90</v>
      </c>
      <c r="E6" s="753" t="s">
        <v>91</v>
      </c>
      <c r="F6" s="753" t="s">
        <v>347</v>
      </c>
      <c r="G6" s="753" t="s">
        <v>228</v>
      </c>
      <c r="H6" s="753" t="s">
        <v>14</v>
      </c>
      <c r="I6" s="753" t="s">
        <v>86</v>
      </c>
      <c r="J6" s="753" t="s">
        <v>90</v>
      </c>
      <c r="K6" s="753" t="s">
        <v>91</v>
      </c>
      <c r="L6" s="753" t="s">
        <v>347</v>
      </c>
      <c r="M6" s="753" t="s">
        <v>228</v>
      </c>
      <c r="N6" s="753" t="s">
        <v>14</v>
      </c>
      <c r="O6" s="753" t="s">
        <v>86</v>
      </c>
      <c r="P6" s="753" t="s">
        <v>90</v>
      </c>
      <c r="Q6" s="753" t="s">
        <v>91</v>
      </c>
      <c r="R6" s="753" t="s">
        <v>347</v>
      </c>
      <c r="S6" s="753" t="s">
        <v>228</v>
      </c>
      <c r="T6" s="753" t="s">
        <v>14</v>
      </c>
      <c r="U6" s="753" t="s">
        <v>229</v>
      </c>
      <c r="V6" s="753" t="s">
        <v>230</v>
      </c>
      <c r="W6" s="753" t="s">
        <v>231</v>
      </c>
      <c r="X6" s="753" t="s">
        <v>347</v>
      </c>
      <c r="Y6" s="753" t="s">
        <v>228</v>
      </c>
      <c r="Z6" s="753" t="s">
        <v>83</v>
      </c>
      <c r="AA6" s="753" t="s">
        <v>86</v>
      </c>
      <c r="AB6" s="753" t="s">
        <v>90</v>
      </c>
      <c r="AC6" s="753" t="s">
        <v>231</v>
      </c>
      <c r="AD6" s="753" t="s">
        <v>347</v>
      </c>
      <c r="AE6" s="753" t="s">
        <v>228</v>
      </c>
      <c r="AF6" s="753" t="s">
        <v>14</v>
      </c>
    </row>
    <row r="7" spans="1:34" s="764" customFormat="1" ht="14.1" customHeight="1" x14ac:dyDescent="0.2">
      <c r="A7" s="761">
        <v>1</v>
      </c>
      <c r="B7" s="762">
        <v>2</v>
      </c>
      <c r="C7" s="762">
        <v>3</v>
      </c>
      <c r="D7" s="763">
        <v>4</v>
      </c>
      <c r="E7" s="763">
        <v>5</v>
      </c>
      <c r="F7" s="763">
        <v>6</v>
      </c>
      <c r="G7" s="763">
        <v>7</v>
      </c>
      <c r="H7" s="763">
        <v>9</v>
      </c>
      <c r="I7" s="763">
        <v>10</v>
      </c>
      <c r="J7" s="763">
        <v>11</v>
      </c>
      <c r="K7" s="763">
        <v>12</v>
      </c>
      <c r="L7" s="763">
        <v>13</v>
      </c>
      <c r="M7" s="763">
        <v>14</v>
      </c>
      <c r="N7" s="763">
        <v>16</v>
      </c>
      <c r="O7" s="763">
        <v>17</v>
      </c>
      <c r="P7" s="763">
        <v>18</v>
      </c>
      <c r="Q7" s="763">
        <v>19</v>
      </c>
      <c r="R7" s="763">
        <v>20</v>
      </c>
      <c r="S7" s="763">
        <v>21</v>
      </c>
      <c r="T7" s="763">
        <v>23</v>
      </c>
      <c r="U7" s="763">
        <v>24</v>
      </c>
      <c r="V7" s="763">
        <v>25</v>
      </c>
      <c r="W7" s="763">
        <v>26</v>
      </c>
      <c r="X7" s="763">
        <v>27</v>
      </c>
      <c r="Y7" s="763">
        <v>28</v>
      </c>
      <c r="Z7" s="763">
        <v>30</v>
      </c>
      <c r="AA7" s="763">
        <v>31</v>
      </c>
      <c r="AB7" s="763">
        <v>32</v>
      </c>
      <c r="AC7" s="763">
        <v>33</v>
      </c>
      <c r="AD7" s="763">
        <v>34</v>
      </c>
      <c r="AE7" s="763">
        <v>35</v>
      </c>
      <c r="AF7" s="763">
        <v>37</v>
      </c>
    </row>
    <row r="8" spans="1:34" s="756" customFormat="1" ht="14.1" customHeight="1" x14ac:dyDescent="0.2">
      <c r="A8" s="642">
        <v>1</v>
      </c>
      <c r="B8" s="757" t="s">
        <v>800</v>
      </c>
      <c r="C8" s="758">
        <v>1498</v>
      </c>
      <c r="D8" s="765">
        <v>0</v>
      </c>
      <c r="E8" s="765">
        <v>0</v>
      </c>
      <c r="F8" s="765">
        <v>0</v>
      </c>
      <c r="G8" s="765">
        <v>0</v>
      </c>
      <c r="H8" s="765">
        <f>SUM(C8:G8)</f>
        <v>1498</v>
      </c>
      <c r="I8" s="765">
        <v>1468</v>
      </c>
      <c r="J8" s="765">
        <v>0</v>
      </c>
      <c r="K8" s="765">
        <v>0</v>
      </c>
      <c r="L8" s="765">
        <v>0</v>
      </c>
      <c r="M8" s="765">
        <v>0</v>
      </c>
      <c r="N8" s="765">
        <f>SUM(I8:M8)</f>
        <v>1468</v>
      </c>
      <c r="O8" s="765">
        <v>8</v>
      </c>
      <c r="P8" s="765">
        <v>0</v>
      </c>
      <c r="Q8" s="765">
        <v>0</v>
      </c>
      <c r="R8" s="765">
        <v>0</v>
      </c>
      <c r="S8" s="765">
        <v>0</v>
      </c>
      <c r="T8" s="765">
        <f>SUM(O8:S8)</f>
        <v>8</v>
      </c>
      <c r="U8" s="765">
        <v>0</v>
      </c>
      <c r="V8" s="765">
        <v>0</v>
      </c>
      <c r="W8" s="765">
        <v>0</v>
      </c>
      <c r="X8" s="765">
        <v>0</v>
      </c>
      <c r="Y8" s="765">
        <v>0</v>
      </c>
      <c r="Z8" s="765">
        <f>SUM(U8:Y8)</f>
        <v>0</v>
      </c>
      <c r="AA8" s="765">
        <v>0</v>
      </c>
      <c r="AB8" s="765">
        <v>0</v>
      </c>
      <c r="AC8" s="765">
        <v>0</v>
      </c>
      <c r="AD8" s="765">
        <v>0</v>
      </c>
      <c r="AE8" s="765">
        <v>0</v>
      </c>
      <c r="AF8" s="765">
        <f>SUM(AA8:AE8)</f>
        <v>0</v>
      </c>
    </row>
    <row r="9" spans="1:34" s="756" customFormat="1" ht="14.1" customHeight="1" x14ac:dyDescent="0.2">
      <c r="A9" s="642">
        <v>2</v>
      </c>
      <c r="B9" s="757" t="s">
        <v>801</v>
      </c>
      <c r="C9" s="758">
        <v>480</v>
      </c>
      <c r="D9" s="765">
        <v>0</v>
      </c>
      <c r="E9" s="765">
        <v>0</v>
      </c>
      <c r="F9" s="765">
        <v>0</v>
      </c>
      <c r="G9" s="765">
        <v>0</v>
      </c>
      <c r="H9" s="765">
        <f t="shared" ref="H9:H17" si="0">SUM(C9:G9)</f>
        <v>480</v>
      </c>
      <c r="I9" s="765">
        <v>465</v>
      </c>
      <c r="J9" s="765">
        <v>0</v>
      </c>
      <c r="K9" s="765">
        <v>0</v>
      </c>
      <c r="L9" s="765">
        <v>0</v>
      </c>
      <c r="M9" s="765">
        <v>0</v>
      </c>
      <c r="N9" s="765">
        <f t="shared" ref="N9:N29" si="1">SUM(I9:M9)</f>
        <v>465</v>
      </c>
      <c r="O9" s="765">
        <v>1</v>
      </c>
      <c r="P9" s="765">
        <v>0</v>
      </c>
      <c r="Q9" s="765">
        <v>0</v>
      </c>
      <c r="R9" s="765">
        <v>0</v>
      </c>
      <c r="S9" s="765">
        <v>0</v>
      </c>
      <c r="T9" s="765">
        <f t="shared" ref="T9:T29" si="2">SUM(O9:S9)</f>
        <v>1</v>
      </c>
      <c r="U9" s="765">
        <v>0</v>
      </c>
      <c r="V9" s="765">
        <v>0</v>
      </c>
      <c r="W9" s="765">
        <v>0</v>
      </c>
      <c r="X9" s="765">
        <v>0</v>
      </c>
      <c r="Y9" s="765">
        <v>0</v>
      </c>
      <c r="Z9" s="765">
        <f t="shared" ref="Z9:Z29" si="3">SUM(U9:Y9)</f>
        <v>0</v>
      </c>
      <c r="AA9" s="765">
        <v>0</v>
      </c>
      <c r="AB9" s="765">
        <v>0</v>
      </c>
      <c r="AC9" s="765">
        <v>0</v>
      </c>
      <c r="AD9" s="765">
        <v>0</v>
      </c>
      <c r="AE9" s="765">
        <v>0</v>
      </c>
      <c r="AF9" s="765">
        <f t="shared" ref="AF9:AF29" si="4">SUM(AA9:AE9)</f>
        <v>0</v>
      </c>
    </row>
    <row r="10" spans="1:34" s="756" customFormat="1" ht="14.1" customHeight="1" x14ac:dyDescent="0.2">
      <c r="A10" s="642">
        <v>3</v>
      </c>
      <c r="B10" s="757" t="s">
        <v>802</v>
      </c>
      <c r="C10" s="758">
        <v>1406</v>
      </c>
      <c r="D10" s="765">
        <v>0</v>
      </c>
      <c r="E10" s="765">
        <v>0</v>
      </c>
      <c r="F10" s="765">
        <v>0</v>
      </c>
      <c r="G10" s="765">
        <v>0</v>
      </c>
      <c r="H10" s="765">
        <f t="shared" si="0"/>
        <v>1406</v>
      </c>
      <c r="I10" s="765">
        <v>1372</v>
      </c>
      <c r="J10" s="765">
        <v>0</v>
      </c>
      <c r="K10" s="765">
        <v>0</v>
      </c>
      <c r="L10" s="765">
        <v>0</v>
      </c>
      <c r="M10" s="765">
        <v>0</v>
      </c>
      <c r="N10" s="765">
        <f t="shared" si="1"/>
        <v>1372</v>
      </c>
      <c r="O10" s="765">
        <v>21</v>
      </c>
      <c r="P10" s="765">
        <v>0</v>
      </c>
      <c r="Q10" s="765">
        <v>0</v>
      </c>
      <c r="R10" s="765">
        <v>0</v>
      </c>
      <c r="S10" s="765">
        <v>0</v>
      </c>
      <c r="T10" s="765">
        <f t="shared" si="2"/>
        <v>21</v>
      </c>
      <c r="U10" s="765">
        <v>0</v>
      </c>
      <c r="V10" s="765">
        <v>0</v>
      </c>
      <c r="W10" s="765">
        <v>0</v>
      </c>
      <c r="X10" s="765">
        <v>0</v>
      </c>
      <c r="Y10" s="765">
        <v>0</v>
      </c>
      <c r="Z10" s="765">
        <f t="shared" si="3"/>
        <v>0</v>
      </c>
      <c r="AA10" s="765">
        <v>0</v>
      </c>
      <c r="AB10" s="765">
        <v>0</v>
      </c>
      <c r="AC10" s="765">
        <v>0</v>
      </c>
      <c r="AD10" s="765">
        <v>0</v>
      </c>
      <c r="AE10" s="765">
        <v>0</v>
      </c>
      <c r="AF10" s="765">
        <f t="shared" si="4"/>
        <v>0</v>
      </c>
    </row>
    <row r="11" spans="1:34" s="756" customFormat="1" ht="14.1" customHeight="1" x14ac:dyDescent="0.2">
      <c r="A11" s="642">
        <v>4</v>
      </c>
      <c r="B11" s="757" t="s">
        <v>803</v>
      </c>
      <c r="C11" s="758">
        <v>1488</v>
      </c>
      <c r="D11" s="765">
        <v>0</v>
      </c>
      <c r="E11" s="765">
        <v>0</v>
      </c>
      <c r="F11" s="765">
        <v>0</v>
      </c>
      <c r="G11" s="765">
        <v>0</v>
      </c>
      <c r="H11" s="765">
        <f t="shared" si="0"/>
        <v>1488</v>
      </c>
      <c r="I11" s="765">
        <v>1327</v>
      </c>
      <c r="J11" s="765">
        <v>0</v>
      </c>
      <c r="K11" s="765">
        <v>0</v>
      </c>
      <c r="L11" s="765">
        <v>0</v>
      </c>
      <c r="M11" s="765">
        <v>0</v>
      </c>
      <c r="N11" s="765">
        <f t="shared" si="1"/>
        <v>1327</v>
      </c>
      <c r="O11" s="765">
        <v>25</v>
      </c>
      <c r="P11" s="765">
        <v>0</v>
      </c>
      <c r="Q11" s="765">
        <v>0</v>
      </c>
      <c r="R11" s="765">
        <v>0</v>
      </c>
      <c r="S11" s="765">
        <v>0</v>
      </c>
      <c r="T11" s="765">
        <f t="shared" si="2"/>
        <v>25</v>
      </c>
      <c r="U11" s="765">
        <v>0</v>
      </c>
      <c r="V11" s="765">
        <v>0</v>
      </c>
      <c r="W11" s="765">
        <v>0</v>
      </c>
      <c r="X11" s="765">
        <v>0</v>
      </c>
      <c r="Y11" s="765">
        <v>0</v>
      </c>
      <c r="Z11" s="765">
        <f t="shared" si="3"/>
        <v>0</v>
      </c>
      <c r="AA11" s="765">
        <v>0</v>
      </c>
      <c r="AB11" s="765">
        <v>0</v>
      </c>
      <c r="AC11" s="765">
        <v>0</v>
      </c>
      <c r="AD11" s="765">
        <v>0</v>
      </c>
      <c r="AE11" s="765">
        <v>0</v>
      </c>
      <c r="AF11" s="765">
        <f t="shared" si="4"/>
        <v>0</v>
      </c>
    </row>
    <row r="12" spans="1:34" s="756" customFormat="1" ht="14.1" customHeight="1" x14ac:dyDescent="0.2">
      <c r="A12" s="642">
        <v>5</v>
      </c>
      <c r="B12" s="757" t="s">
        <v>804</v>
      </c>
      <c r="C12" s="758">
        <v>1116</v>
      </c>
      <c r="D12" s="765">
        <v>0</v>
      </c>
      <c r="E12" s="765">
        <v>0</v>
      </c>
      <c r="F12" s="765">
        <v>0</v>
      </c>
      <c r="G12" s="765">
        <v>0</v>
      </c>
      <c r="H12" s="765">
        <f t="shared" si="0"/>
        <v>1116</v>
      </c>
      <c r="I12" s="765">
        <v>998</v>
      </c>
      <c r="J12" s="765">
        <v>0</v>
      </c>
      <c r="K12" s="765">
        <v>0</v>
      </c>
      <c r="L12" s="765">
        <v>0</v>
      </c>
      <c r="M12" s="765">
        <v>0</v>
      </c>
      <c r="N12" s="765">
        <f t="shared" si="1"/>
        <v>998</v>
      </c>
      <c r="O12" s="765">
        <v>38</v>
      </c>
      <c r="P12" s="765">
        <v>0</v>
      </c>
      <c r="Q12" s="765">
        <v>0</v>
      </c>
      <c r="R12" s="765">
        <v>0</v>
      </c>
      <c r="S12" s="765">
        <v>0</v>
      </c>
      <c r="T12" s="765">
        <f t="shared" si="2"/>
        <v>38</v>
      </c>
      <c r="U12" s="765">
        <v>0</v>
      </c>
      <c r="V12" s="765">
        <v>0</v>
      </c>
      <c r="W12" s="765">
        <v>0</v>
      </c>
      <c r="X12" s="765">
        <v>0</v>
      </c>
      <c r="Y12" s="765">
        <v>0</v>
      </c>
      <c r="Z12" s="765">
        <f t="shared" si="3"/>
        <v>0</v>
      </c>
      <c r="AA12" s="765">
        <v>0</v>
      </c>
      <c r="AB12" s="765">
        <v>0</v>
      </c>
      <c r="AC12" s="765">
        <v>0</v>
      </c>
      <c r="AD12" s="765">
        <v>0</v>
      </c>
      <c r="AE12" s="765">
        <v>0</v>
      </c>
      <c r="AF12" s="765">
        <f t="shared" si="4"/>
        <v>0</v>
      </c>
    </row>
    <row r="13" spans="1:34" s="756" customFormat="1" ht="14.1" customHeight="1" x14ac:dyDescent="0.2">
      <c r="A13" s="642">
        <v>6</v>
      </c>
      <c r="B13" s="757" t="s">
        <v>805</v>
      </c>
      <c r="C13" s="758">
        <v>1243</v>
      </c>
      <c r="D13" s="765">
        <v>0</v>
      </c>
      <c r="E13" s="765">
        <v>0</v>
      </c>
      <c r="F13" s="765">
        <v>0</v>
      </c>
      <c r="G13" s="765">
        <v>0</v>
      </c>
      <c r="H13" s="765">
        <f t="shared" si="0"/>
        <v>1243</v>
      </c>
      <c r="I13" s="765">
        <v>1442</v>
      </c>
      <c r="J13" s="765">
        <v>0</v>
      </c>
      <c r="K13" s="765">
        <v>0</v>
      </c>
      <c r="L13" s="765">
        <v>0</v>
      </c>
      <c r="M13" s="765">
        <v>0</v>
      </c>
      <c r="N13" s="765">
        <f t="shared" si="1"/>
        <v>1442</v>
      </c>
      <c r="O13" s="765">
        <v>5</v>
      </c>
      <c r="P13" s="765">
        <v>0</v>
      </c>
      <c r="Q13" s="765">
        <v>0</v>
      </c>
      <c r="R13" s="765">
        <v>0</v>
      </c>
      <c r="S13" s="765">
        <v>0</v>
      </c>
      <c r="T13" s="765">
        <f t="shared" si="2"/>
        <v>5</v>
      </c>
      <c r="U13" s="765">
        <v>0</v>
      </c>
      <c r="V13" s="765">
        <v>0</v>
      </c>
      <c r="W13" s="765">
        <v>0</v>
      </c>
      <c r="X13" s="765">
        <v>0</v>
      </c>
      <c r="Y13" s="765">
        <v>0</v>
      </c>
      <c r="Z13" s="765">
        <f t="shared" si="3"/>
        <v>0</v>
      </c>
      <c r="AA13" s="765">
        <v>0</v>
      </c>
      <c r="AB13" s="765">
        <v>0</v>
      </c>
      <c r="AC13" s="765">
        <v>0</v>
      </c>
      <c r="AD13" s="765">
        <v>0</v>
      </c>
      <c r="AE13" s="765">
        <v>0</v>
      </c>
      <c r="AF13" s="765">
        <f t="shared" si="4"/>
        <v>0</v>
      </c>
    </row>
    <row r="14" spans="1:34" s="756" customFormat="1" ht="14.1" customHeight="1" x14ac:dyDescent="0.2">
      <c r="A14" s="642">
        <v>7</v>
      </c>
      <c r="B14" s="757" t="s">
        <v>806</v>
      </c>
      <c r="C14" s="758">
        <v>829</v>
      </c>
      <c r="D14" s="765">
        <v>0</v>
      </c>
      <c r="E14" s="765">
        <v>0</v>
      </c>
      <c r="F14" s="765">
        <v>0</v>
      </c>
      <c r="G14" s="765">
        <v>0</v>
      </c>
      <c r="H14" s="765">
        <f t="shared" si="0"/>
        <v>829</v>
      </c>
      <c r="I14" s="765">
        <v>766</v>
      </c>
      <c r="J14" s="765">
        <v>0</v>
      </c>
      <c r="K14" s="765">
        <v>0</v>
      </c>
      <c r="L14" s="765">
        <v>0</v>
      </c>
      <c r="M14" s="765">
        <v>0</v>
      </c>
      <c r="N14" s="765">
        <f t="shared" si="1"/>
        <v>766</v>
      </c>
      <c r="O14" s="765">
        <v>0</v>
      </c>
      <c r="P14" s="765">
        <v>0</v>
      </c>
      <c r="Q14" s="765">
        <v>0</v>
      </c>
      <c r="R14" s="765">
        <v>0</v>
      </c>
      <c r="S14" s="765">
        <v>0</v>
      </c>
      <c r="T14" s="765">
        <f t="shared" si="2"/>
        <v>0</v>
      </c>
      <c r="U14" s="765">
        <v>0</v>
      </c>
      <c r="V14" s="765">
        <v>0</v>
      </c>
      <c r="W14" s="765">
        <v>0</v>
      </c>
      <c r="X14" s="765">
        <v>0</v>
      </c>
      <c r="Y14" s="765">
        <v>0</v>
      </c>
      <c r="Z14" s="765">
        <f t="shared" si="3"/>
        <v>0</v>
      </c>
      <c r="AA14" s="765">
        <v>0</v>
      </c>
      <c r="AB14" s="765">
        <v>0</v>
      </c>
      <c r="AC14" s="765">
        <v>0</v>
      </c>
      <c r="AD14" s="765">
        <v>0</v>
      </c>
      <c r="AE14" s="765">
        <v>0</v>
      </c>
      <c r="AF14" s="765">
        <f t="shared" si="4"/>
        <v>0</v>
      </c>
    </row>
    <row r="15" spans="1:34" s="756" customFormat="1" ht="14.1" customHeight="1" x14ac:dyDescent="0.2">
      <c r="A15" s="642">
        <v>8</v>
      </c>
      <c r="B15" s="757" t="s">
        <v>807</v>
      </c>
      <c r="C15" s="758">
        <v>784</v>
      </c>
      <c r="D15" s="765">
        <v>0</v>
      </c>
      <c r="E15" s="765">
        <v>0</v>
      </c>
      <c r="F15" s="765">
        <v>0</v>
      </c>
      <c r="G15" s="765">
        <v>0</v>
      </c>
      <c r="H15" s="765">
        <f t="shared" si="0"/>
        <v>784</v>
      </c>
      <c r="I15" s="765">
        <v>845</v>
      </c>
      <c r="J15" s="765">
        <v>0</v>
      </c>
      <c r="K15" s="765">
        <v>0</v>
      </c>
      <c r="L15" s="765">
        <v>0</v>
      </c>
      <c r="M15" s="765">
        <v>0</v>
      </c>
      <c r="N15" s="765">
        <f t="shared" si="1"/>
        <v>845</v>
      </c>
      <c r="O15" s="765">
        <v>0</v>
      </c>
      <c r="P15" s="765">
        <v>0</v>
      </c>
      <c r="Q15" s="765">
        <v>0</v>
      </c>
      <c r="R15" s="765">
        <v>0</v>
      </c>
      <c r="S15" s="765">
        <v>0</v>
      </c>
      <c r="T15" s="765">
        <f t="shared" si="2"/>
        <v>0</v>
      </c>
      <c r="U15" s="765">
        <v>0</v>
      </c>
      <c r="V15" s="765">
        <v>0</v>
      </c>
      <c r="W15" s="765">
        <v>0</v>
      </c>
      <c r="X15" s="765">
        <v>0</v>
      </c>
      <c r="Y15" s="765">
        <v>0</v>
      </c>
      <c r="Z15" s="765">
        <f t="shared" si="3"/>
        <v>0</v>
      </c>
      <c r="AA15" s="765">
        <v>0</v>
      </c>
      <c r="AB15" s="765">
        <v>0</v>
      </c>
      <c r="AC15" s="765">
        <v>0</v>
      </c>
      <c r="AD15" s="765">
        <v>0</v>
      </c>
      <c r="AE15" s="765">
        <v>0</v>
      </c>
      <c r="AF15" s="765">
        <f t="shared" si="4"/>
        <v>0</v>
      </c>
    </row>
    <row r="16" spans="1:34" s="756" customFormat="1" ht="14.1" customHeight="1" x14ac:dyDescent="0.2">
      <c r="A16" s="642">
        <v>9</v>
      </c>
      <c r="B16" s="757" t="s">
        <v>808</v>
      </c>
      <c r="C16" s="758">
        <v>1690</v>
      </c>
      <c r="D16" s="765">
        <v>0</v>
      </c>
      <c r="E16" s="765">
        <v>0</v>
      </c>
      <c r="F16" s="765">
        <v>0</v>
      </c>
      <c r="G16" s="765">
        <v>0</v>
      </c>
      <c r="H16" s="765">
        <f t="shared" si="0"/>
        <v>1690</v>
      </c>
      <c r="I16" s="765">
        <v>1656</v>
      </c>
      <c r="J16" s="765">
        <v>0</v>
      </c>
      <c r="K16" s="765">
        <v>0</v>
      </c>
      <c r="L16" s="765">
        <v>0</v>
      </c>
      <c r="M16" s="765">
        <v>0</v>
      </c>
      <c r="N16" s="765">
        <f t="shared" si="1"/>
        <v>1656</v>
      </c>
      <c r="O16" s="765">
        <v>0</v>
      </c>
      <c r="P16" s="765">
        <v>0</v>
      </c>
      <c r="Q16" s="765">
        <v>0</v>
      </c>
      <c r="R16" s="765">
        <v>0</v>
      </c>
      <c r="S16" s="765">
        <v>0</v>
      </c>
      <c r="T16" s="765">
        <f t="shared" si="2"/>
        <v>0</v>
      </c>
      <c r="U16" s="765">
        <v>0</v>
      </c>
      <c r="V16" s="765">
        <v>0</v>
      </c>
      <c r="W16" s="765">
        <v>0</v>
      </c>
      <c r="X16" s="765">
        <v>0</v>
      </c>
      <c r="Y16" s="765">
        <v>0</v>
      </c>
      <c r="Z16" s="765">
        <f t="shared" si="3"/>
        <v>0</v>
      </c>
      <c r="AA16" s="765">
        <v>0</v>
      </c>
      <c r="AB16" s="765">
        <v>0</v>
      </c>
      <c r="AC16" s="765">
        <v>0</v>
      </c>
      <c r="AD16" s="765">
        <v>0</v>
      </c>
      <c r="AE16" s="765">
        <v>0</v>
      </c>
      <c r="AF16" s="765">
        <f t="shared" si="4"/>
        <v>0</v>
      </c>
    </row>
    <row r="17" spans="1:32" s="756" customFormat="1" ht="14.1" customHeight="1" x14ac:dyDescent="0.2">
      <c r="A17" s="642">
        <v>10</v>
      </c>
      <c r="B17" s="757" t="s">
        <v>809</v>
      </c>
      <c r="C17" s="758">
        <v>1472</v>
      </c>
      <c r="D17" s="765">
        <v>0</v>
      </c>
      <c r="E17" s="765">
        <v>0</v>
      </c>
      <c r="F17" s="765">
        <v>0</v>
      </c>
      <c r="G17" s="765">
        <v>0</v>
      </c>
      <c r="H17" s="765">
        <f t="shared" si="0"/>
        <v>1472</v>
      </c>
      <c r="I17" s="765">
        <v>1401</v>
      </c>
      <c r="J17" s="765">
        <v>0</v>
      </c>
      <c r="K17" s="765">
        <v>0</v>
      </c>
      <c r="L17" s="765">
        <v>0</v>
      </c>
      <c r="M17" s="765">
        <v>0</v>
      </c>
      <c r="N17" s="765">
        <f t="shared" si="1"/>
        <v>1401</v>
      </c>
      <c r="O17" s="765">
        <v>24</v>
      </c>
      <c r="P17" s="765">
        <v>0</v>
      </c>
      <c r="Q17" s="765">
        <v>0</v>
      </c>
      <c r="R17" s="765">
        <v>0</v>
      </c>
      <c r="S17" s="765">
        <v>0</v>
      </c>
      <c r="T17" s="765">
        <f t="shared" si="2"/>
        <v>24</v>
      </c>
      <c r="U17" s="765">
        <v>0</v>
      </c>
      <c r="V17" s="765">
        <v>0</v>
      </c>
      <c r="W17" s="765">
        <v>0</v>
      </c>
      <c r="X17" s="765">
        <v>0</v>
      </c>
      <c r="Y17" s="765">
        <v>0</v>
      </c>
      <c r="Z17" s="765">
        <f t="shared" si="3"/>
        <v>0</v>
      </c>
      <c r="AA17" s="765">
        <v>0</v>
      </c>
      <c r="AB17" s="765">
        <v>0</v>
      </c>
      <c r="AC17" s="765">
        <v>0</v>
      </c>
      <c r="AD17" s="765">
        <v>0</v>
      </c>
      <c r="AE17" s="765">
        <v>0</v>
      </c>
      <c r="AF17" s="765">
        <f t="shared" si="4"/>
        <v>0</v>
      </c>
    </row>
    <row r="18" spans="1:32" s="756" customFormat="1" ht="14.1" customHeight="1" x14ac:dyDescent="0.2">
      <c r="A18" s="642">
        <v>11</v>
      </c>
      <c r="B18" s="757" t="s">
        <v>810</v>
      </c>
      <c r="C18" s="758">
        <v>489</v>
      </c>
      <c r="D18" s="765">
        <v>0</v>
      </c>
      <c r="E18" s="765">
        <v>0</v>
      </c>
      <c r="F18" s="765">
        <v>0</v>
      </c>
      <c r="G18" s="765">
        <v>0</v>
      </c>
      <c r="H18" s="765">
        <f>SUM(C18:G18)</f>
        <v>489</v>
      </c>
      <c r="I18" s="765">
        <v>486</v>
      </c>
      <c r="J18" s="765">
        <v>0</v>
      </c>
      <c r="K18" s="765">
        <v>0</v>
      </c>
      <c r="L18" s="765">
        <v>4</v>
      </c>
      <c r="M18" s="765">
        <v>0</v>
      </c>
      <c r="N18" s="765">
        <f t="shared" si="1"/>
        <v>490</v>
      </c>
      <c r="O18" s="765">
        <v>0</v>
      </c>
      <c r="P18" s="765">
        <v>0</v>
      </c>
      <c r="Q18" s="765">
        <v>0</v>
      </c>
      <c r="R18" s="765">
        <v>0</v>
      </c>
      <c r="S18" s="765">
        <v>0</v>
      </c>
      <c r="T18" s="765">
        <f t="shared" si="2"/>
        <v>0</v>
      </c>
      <c r="U18" s="765">
        <v>0</v>
      </c>
      <c r="V18" s="765">
        <v>0</v>
      </c>
      <c r="W18" s="765">
        <v>0</v>
      </c>
      <c r="X18" s="765">
        <v>0</v>
      </c>
      <c r="Y18" s="765">
        <v>0</v>
      </c>
      <c r="Z18" s="765">
        <f t="shared" si="3"/>
        <v>0</v>
      </c>
      <c r="AA18" s="765">
        <v>0</v>
      </c>
      <c r="AB18" s="765">
        <v>0</v>
      </c>
      <c r="AC18" s="765">
        <v>0</v>
      </c>
      <c r="AD18" s="765">
        <v>0</v>
      </c>
      <c r="AE18" s="765">
        <v>0</v>
      </c>
      <c r="AF18" s="765">
        <f t="shared" si="4"/>
        <v>0</v>
      </c>
    </row>
    <row r="19" spans="1:32" s="756" customFormat="1" ht="14.1" customHeight="1" x14ac:dyDescent="0.2">
      <c r="A19" s="642">
        <v>12</v>
      </c>
      <c r="B19" s="757" t="s">
        <v>811</v>
      </c>
      <c r="C19" s="758">
        <v>539</v>
      </c>
      <c r="D19" s="765">
        <v>4</v>
      </c>
      <c r="E19" s="765">
        <v>0</v>
      </c>
      <c r="F19" s="765">
        <v>0</v>
      </c>
      <c r="G19" s="765">
        <v>0</v>
      </c>
      <c r="H19" s="765">
        <f t="shared" ref="H19:H29" si="5">SUM(C19:G19)</f>
        <v>543</v>
      </c>
      <c r="I19" s="765">
        <v>550</v>
      </c>
      <c r="J19" s="765">
        <v>4</v>
      </c>
      <c r="K19" s="765">
        <v>0</v>
      </c>
      <c r="L19" s="765">
        <v>0</v>
      </c>
      <c r="M19" s="765">
        <v>0</v>
      </c>
      <c r="N19" s="765">
        <f t="shared" si="1"/>
        <v>554</v>
      </c>
      <c r="O19" s="765">
        <v>0</v>
      </c>
      <c r="P19" s="765">
        <v>0</v>
      </c>
      <c r="Q19" s="765">
        <v>0</v>
      </c>
      <c r="R19" s="765">
        <v>0</v>
      </c>
      <c r="S19" s="765">
        <v>0</v>
      </c>
      <c r="T19" s="765">
        <f t="shared" si="2"/>
        <v>0</v>
      </c>
      <c r="U19" s="765">
        <v>0</v>
      </c>
      <c r="V19" s="765">
        <v>0</v>
      </c>
      <c r="W19" s="765">
        <v>0</v>
      </c>
      <c r="X19" s="765">
        <v>0</v>
      </c>
      <c r="Y19" s="765">
        <v>0</v>
      </c>
      <c r="Z19" s="765">
        <f t="shared" si="3"/>
        <v>0</v>
      </c>
      <c r="AA19" s="765">
        <v>0</v>
      </c>
      <c r="AB19" s="765">
        <v>0</v>
      </c>
      <c r="AC19" s="765">
        <v>0</v>
      </c>
      <c r="AD19" s="765">
        <v>0</v>
      </c>
      <c r="AE19" s="765">
        <v>0</v>
      </c>
      <c r="AF19" s="765">
        <f t="shared" si="4"/>
        <v>0</v>
      </c>
    </row>
    <row r="20" spans="1:32" s="756" customFormat="1" ht="14.1" customHeight="1" x14ac:dyDescent="0.2">
      <c r="A20" s="642">
        <v>13</v>
      </c>
      <c r="B20" s="757" t="s">
        <v>812</v>
      </c>
      <c r="C20" s="758">
        <v>1227</v>
      </c>
      <c r="D20" s="765">
        <v>0</v>
      </c>
      <c r="E20" s="765">
        <v>0</v>
      </c>
      <c r="F20" s="765">
        <v>0</v>
      </c>
      <c r="G20" s="765">
        <v>0</v>
      </c>
      <c r="H20" s="765">
        <f t="shared" si="5"/>
        <v>1227</v>
      </c>
      <c r="I20" s="765">
        <v>1213</v>
      </c>
      <c r="J20" s="765">
        <v>0</v>
      </c>
      <c r="K20" s="765">
        <v>0</v>
      </c>
      <c r="L20" s="765">
        <v>0</v>
      </c>
      <c r="M20" s="765">
        <v>0</v>
      </c>
      <c r="N20" s="765">
        <f t="shared" si="1"/>
        <v>1213</v>
      </c>
      <c r="O20" s="765">
        <v>0</v>
      </c>
      <c r="P20" s="765">
        <v>0</v>
      </c>
      <c r="Q20" s="765">
        <v>0</v>
      </c>
      <c r="R20" s="765">
        <v>0</v>
      </c>
      <c r="S20" s="765">
        <v>0</v>
      </c>
      <c r="T20" s="765">
        <f t="shared" si="2"/>
        <v>0</v>
      </c>
      <c r="U20" s="765">
        <v>0</v>
      </c>
      <c r="V20" s="765">
        <v>0</v>
      </c>
      <c r="W20" s="765">
        <v>0</v>
      </c>
      <c r="X20" s="765">
        <v>0</v>
      </c>
      <c r="Y20" s="765">
        <v>0</v>
      </c>
      <c r="Z20" s="765">
        <f t="shared" si="3"/>
        <v>0</v>
      </c>
      <c r="AA20" s="765">
        <v>0</v>
      </c>
      <c r="AB20" s="765">
        <v>0</v>
      </c>
      <c r="AC20" s="765">
        <v>0</v>
      </c>
      <c r="AD20" s="765">
        <v>0</v>
      </c>
      <c r="AE20" s="765">
        <v>0</v>
      </c>
      <c r="AF20" s="765">
        <f t="shared" si="4"/>
        <v>0</v>
      </c>
    </row>
    <row r="21" spans="1:32" s="756" customFormat="1" ht="14.1" customHeight="1" x14ac:dyDescent="0.2">
      <c r="A21" s="642">
        <v>14</v>
      </c>
      <c r="B21" s="757" t="s">
        <v>813</v>
      </c>
      <c r="C21" s="758">
        <v>1440</v>
      </c>
      <c r="D21" s="765">
        <v>0</v>
      </c>
      <c r="E21" s="765">
        <v>0</v>
      </c>
      <c r="F21" s="765">
        <v>0</v>
      </c>
      <c r="G21" s="765">
        <v>0</v>
      </c>
      <c r="H21" s="765">
        <f t="shared" si="5"/>
        <v>1440</v>
      </c>
      <c r="I21" s="765">
        <v>1474</v>
      </c>
      <c r="J21" s="765">
        <v>0</v>
      </c>
      <c r="K21" s="765">
        <v>0</v>
      </c>
      <c r="L21" s="765">
        <v>0</v>
      </c>
      <c r="M21" s="765">
        <v>0</v>
      </c>
      <c r="N21" s="765">
        <f t="shared" si="1"/>
        <v>1474</v>
      </c>
      <c r="O21" s="765">
        <v>0</v>
      </c>
      <c r="P21" s="765">
        <v>0</v>
      </c>
      <c r="Q21" s="765">
        <v>0</v>
      </c>
      <c r="R21" s="765">
        <v>0</v>
      </c>
      <c r="S21" s="765">
        <v>0</v>
      </c>
      <c r="T21" s="765">
        <f t="shared" si="2"/>
        <v>0</v>
      </c>
      <c r="U21" s="765">
        <v>0</v>
      </c>
      <c r="V21" s="765">
        <v>0</v>
      </c>
      <c r="W21" s="765">
        <v>0</v>
      </c>
      <c r="X21" s="765">
        <v>0</v>
      </c>
      <c r="Y21" s="765">
        <v>0</v>
      </c>
      <c r="Z21" s="765">
        <f t="shared" si="3"/>
        <v>0</v>
      </c>
      <c r="AA21" s="765">
        <v>0</v>
      </c>
      <c r="AB21" s="765">
        <v>0</v>
      </c>
      <c r="AC21" s="765">
        <v>0</v>
      </c>
      <c r="AD21" s="765">
        <v>0</v>
      </c>
      <c r="AE21" s="765">
        <v>0</v>
      </c>
      <c r="AF21" s="765">
        <f t="shared" si="4"/>
        <v>0</v>
      </c>
    </row>
    <row r="22" spans="1:32" s="756" customFormat="1" ht="14.1" customHeight="1" x14ac:dyDescent="0.2">
      <c r="A22" s="642">
        <v>15</v>
      </c>
      <c r="B22" s="757" t="s">
        <v>814</v>
      </c>
      <c r="C22" s="758">
        <v>781</v>
      </c>
      <c r="D22" s="765">
        <v>0</v>
      </c>
      <c r="E22" s="765">
        <v>0</v>
      </c>
      <c r="F22" s="765">
        <v>0</v>
      </c>
      <c r="G22" s="765">
        <v>0</v>
      </c>
      <c r="H22" s="765">
        <f t="shared" si="5"/>
        <v>781</v>
      </c>
      <c r="I22" s="765">
        <v>764</v>
      </c>
      <c r="J22" s="765">
        <v>0</v>
      </c>
      <c r="K22" s="765">
        <v>0</v>
      </c>
      <c r="L22" s="765">
        <v>0</v>
      </c>
      <c r="M22" s="765">
        <v>0</v>
      </c>
      <c r="N22" s="765">
        <f t="shared" si="1"/>
        <v>764</v>
      </c>
      <c r="O22" s="765">
        <v>0</v>
      </c>
      <c r="P22" s="765">
        <v>0</v>
      </c>
      <c r="Q22" s="765">
        <v>0</v>
      </c>
      <c r="R22" s="765">
        <v>0</v>
      </c>
      <c r="S22" s="765">
        <v>0</v>
      </c>
      <c r="T22" s="765">
        <f t="shared" si="2"/>
        <v>0</v>
      </c>
      <c r="U22" s="765">
        <v>0</v>
      </c>
      <c r="V22" s="765">
        <v>0</v>
      </c>
      <c r="W22" s="765">
        <v>0</v>
      </c>
      <c r="X22" s="765">
        <v>0</v>
      </c>
      <c r="Y22" s="765">
        <v>0</v>
      </c>
      <c r="Z22" s="765">
        <f t="shared" si="3"/>
        <v>0</v>
      </c>
      <c r="AA22" s="765">
        <v>0</v>
      </c>
      <c r="AB22" s="765">
        <v>0</v>
      </c>
      <c r="AC22" s="765">
        <v>0</v>
      </c>
      <c r="AD22" s="765">
        <v>0</v>
      </c>
      <c r="AE22" s="765">
        <v>0</v>
      </c>
      <c r="AF22" s="765">
        <f t="shared" si="4"/>
        <v>0</v>
      </c>
    </row>
    <row r="23" spans="1:32" s="756" customFormat="1" ht="14.1" customHeight="1" x14ac:dyDescent="0.2">
      <c r="A23" s="642">
        <v>16</v>
      </c>
      <c r="B23" s="757" t="s">
        <v>815</v>
      </c>
      <c r="C23" s="758">
        <v>811</v>
      </c>
      <c r="D23" s="765">
        <v>0</v>
      </c>
      <c r="E23" s="765">
        <v>0</v>
      </c>
      <c r="F23" s="765">
        <v>0</v>
      </c>
      <c r="G23" s="765">
        <v>0</v>
      </c>
      <c r="H23" s="765">
        <f t="shared" si="5"/>
        <v>811</v>
      </c>
      <c r="I23" s="765">
        <v>804</v>
      </c>
      <c r="J23" s="765">
        <v>0</v>
      </c>
      <c r="K23" s="765">
        <v>0</v>
      </c>
      <c r="L23" s="765">
        <v>0</v>
      </c>
      <c r="M23" s="765">
        <v>0</v>
      </c>
      <c r="N23" s="765">
        <f t="shared" si="1"/>
        <v>804</v>
      </c>
      <c r="O23" s="765">
        <v>0</v>
      </c>
      <c r="P23" s="765">
        <v>0</v>
      </c>
      <c r="Q23" s="765">
        <v>0</v>
      </c>
      <c r="R23" s="765">
        <v>0</v>
      </c>
      <c r="S23" s="765">
        <v>0</v>
      </c>
      <c r="T23" s="765">
        <f t="shared" si="2"/>
        <v>0</v>
      </c>
      <c r="U23" s="765">
        <v>0</v>
      </c>
      <c r="V23" s="765">
        <v>0</v>
      </c>
      <c r="W23" s="765">
        <v>0</v>
      </c>
      <c r="X23" s="765">
        <v>0</v>
      </c>
      <c r="Y23" s="765">
        <v>0</v>
      </c>
      <c r="Z23" s="765">
        <f t="shared" si="3"/>
        <v>0</v>
      </c>
      <c r="AA23" s="765">
        <v>0</v>
      </c>
      <c r="AB23" s="765">
        <v>0</v>
      </c>
      <c r="AC23" s="765">
        <v>0</v>
      </c>
      <c r="AD23" s="765">
        <v>0</v>
      </c>
      <c r="AE23" s="765">
        <v>0</v>
      </c>
      <c r="AF23" s="765">
        <f t="shared" si="4"/>
        <v>0</v>
      </c>
    </row>
    <row r="24" spans="1:32" s="756" customFormat="1" ht="14.1" customHeight="1" x14ac:dyDescent="0.2">
      <c r="A24" s="642">
        <v>17</v>
      </c>
      <c r="B24" s="757" t="s">
        <v>816</v>
      </c>
      <c r="C24" s="758">
        <v>518</v>
      </c>
      <c r="D24" s="765">
        <v>0</v>
      </c>
      <c r="E24" s="765">
        <v>0</v>
      </c>
      <c r="F24" s="765">
        <v>0</v>
      </c>
      <c r="G24" s="765">
        <v>0</v>
      </c>
      <c r="H24" s="765">
        <f t="shared" si="5"/>
        <v>518</v>
      </c>
      <c r="I24" s="765">
        <v>591</v>
      </c>
      <c r="J24" s="765">
        <v>0</v>
      </c>
      <c r="K24" s="765">
        <v>0</v>
      </c>
      <c r="L24" s="765">
        <v>0</v>
      </c>
      <c r="M24" s="765">
        <v>0</v>
      </c>
      <c r="N24" s="765">
        <f t="shared" si="1"/>
        <v>591</v>
      </c>
      <c r="O24" s="765">
        <v>0</v>
      </c>
      <c r="P24" s="765">
        <v>0</v>
      </c>
      <c r="Q24" s="765">
        <v>0</v>
      </c>
      <c r="R24" s="765">
        <v>0</v>
      </c>
      <c r="S24" s="765">
        <v>0</v>
      </c>
      <c r="T24" s="765">
        <f t="shared" si="2"/>
        <v>0</v>
      </c>
      <c r="U24" s="765">
        <v>0</v>
      </c>
      <c r="V24" s="765">
        <v>0</v>
      </c>
      <c r="W24" s="765">
        <v>0</v>
      </c>
      <c r="X24" s="765">
        <v>0</v>
      </c>
      <c r="Y24" s="765">
        <v>0</v>
      </c>
      <c r="Z24" s="765">
        <f t="shared" si="3"/>
        <v>0</v>
      </c>
      <c r="AA24" s="765">
        <v>0</v>
      </c>
      <c r="AB24" s="765">
        <v>0</v>
      </c>
      <c r="AC24" s="765">
        <v>0</v>
      </c>
      <c r="AD24" s="765">
        <v>0</v>
      </c>
      <c r="AE24" s="765">
        <v>0</v>
      </c>
      <c r="AF24" s="765">
        <f t="shared" si="4"/>
        <v>0</v>
      </c>
    </row>
    <row r="25" spans="1:32" s="756" customFormat="1" ht="14.1" customHeight="1" x14ac:dyDescent="0.2">
      <c r="A25" s="642">
        <v>18</v>
      </c>
      <c r="B25" s="757" t="s">
        <v>817</v>
      </c>
      <c r="C25" s="758">
        <v>1869</v>
      </c>
      <c r="D25" s="765">
        <v>0</v>
      </c>
      <c r="E25" s="765">
        <v>0</v>
      </c>
      <c r="F25" s="765">
        <v>0</v>
      </c>
      <c r="G25" s="765">
        <v>0</v>
      </c>
      <c r="H25" s="765">
        <f t="shared" si="5"/>
        <v>1869</v>
      </c>
      <c r="I25" s="765">
        <v>1796</v>
      </c>
      <c r="J25" s="765">
        <v>0</v>
      </c>
      <c r="K25" s="765">
        <v>0</v>
      </c>
      <c r="L25" s="765">
        <v>0</v>
      </c>
      <c r="M25" s="765">
        <v>0</v>
      </c>
      <c r="N25" s="765">
        <f t="shared" si="1"/>
        <v>1796</v>
      </c>
      <c r="O25" s="765">
        <v>0</v>
      </c>
      <c r="P25" s="765">
        <v>0</v>
      </c>
      <c r="Q25" s="765">
        <v>0</v>
      </c>
      <c r="R25" s="765">
        <v>0</v>
      </c>
      <c r="S25" s="765">
        <v>0</v>
      </c>
      <c r="T25" s="765">
        <f t="shared" si="2"/>
        <v>0</v>
      </c>
      <c r="U25" s="765">
        <v>0</v>
      </c>
      <c r="V25" s="765">
        <v>0</v>
      </c>
      <c r="W25" s="765">
        <v>0</v>
      </c>
      <c r="X25" s="765">
        <v>0</v>
      </c>
      <c r="Y25" s="765">
        <v>0</v>
      </c>
      <c r="Z25" s="765">
        <f t="shared" si="3"/>
        <v>0</v>
      </c>
      <c r="AA25" s="765">
        <v>0</v>
      </c>
      <c r="AB25" s="765">
        <v>0</v>
      </c>
      <c r="AC25" s="765">
        <v>0</v>
      </c>
      <c r="AD25" s="765">
        <v>0</v>
      </c>
      <c r="AE25" s="765">
        <v>0</v>
      </c>
      <c r="AF25" s="765">
        <f t="shared" si="4"/>
        <v>0</v>
      </c>
    </row>
    <row r="26" spans="1:32" s="756" customFormat="1" ht="14.1" customHeight="1" x14ac:dyDescent="0.2">
      <c r="A26" s="642">
        <v>19</v>
      </c>
      <c r="B26" s="757" t="s">
        <v>799</v>
      </c>
      <c r="C26" s="758">
        <v>766</v>
      </c>
      <c r="D26" s="765">
        <v>0</v>
      </c>
      <c r="E26" s="765">
        <v>0</v>
      </c>
      <c r="F26" s="765">
        <v>0</v>
      </c>
      <c r="G26" s="765">
        <v>0</v>
      </c>
      <c r="H26" s="765">
        <f t="shared" si="5"/>
        <v>766</v>
      </c>
      <c r="I26" s="765">
        <v>764</v>
      </c>
      <c r="J26" s="765">
        <v>0</v>
      </c>
      <c r="K26" s="765">
        <v>0</v>
      </c>
      <c r="L26" s="765">
        <v>0</v>
      </c>
      <c r="M26" s="765">
        <v>0</v>
      </c>
      <c r="N26" s="765">
        <f t="shared" si="1"/>
        <v>764</v>
      </c>
      <c r="O26" s="765">
        <v>0</v>
      </c>
      <c r="P26" s="765">
        <v>0</v>
      </c>
      <c r="Q26" s="765">
        <v>0</v>
      </c>
      <c r="R26" s="765">
        <v>0</v>
      </c>
      <c r="S26" s="765">
        <v>0</v>
      </c>
      <c r="T26" s="765">
        <f t="shared" si="2"/>
        <v>0</v>
      </c>
      <c r="U26" s="765">
        <v>0</v>
      </c>
      <c r="V26" s="765">
        <v>0</v>
      </c>
      <c r="W26" s="765">
        <v>0</v>
      </c>
      <c r="X26" s="765">
        <v>0</v>
      </c>
      <c r="Y26" s="765">
        <v>0</v>
      </c>
      <c r="Z26" s="765">
        <f t="shared" si="3"/>
        <v>0</v>
      </c>
      <c r="AA26" s="765">
        <v>0</v>
      </c>
      <c r="AB26" s="765">
        <v>0</v>
      </c>
      <c r="AC26" s="765">
        <v>0</v>
      </c>
      <c r="AD26" s="765">
        <v>0</v>
      </c>
      <c r="AE26" s="765">
        <v>0</v>
      </c>
      <c r="AF26" s="765">
        <f t="shared" si="4"/>
        <v>0</v>
      </c>
    </row>
    <row r="27" spans="1:32" s="756" customFormat="1" ht="14.1" customHeight="1" x14ac:dyDescent="0.2">
      <c r="A27" s="642">
        <v>20</v>
      </c>
      <c r="B27" s="757" t="s">
        <v>818</v>
      </c>
      <c r="C27" s="758">
        <v>1786</v>
      </c>
      <c r="D27" s="765">
        <v>0</v>
      </c>
      <c r="E27" s="765">
        <v>0</v>
      </c>
      <c r="F27" s="765">
        <v>0</v>
      </c>
      <c r="G27" s="765">
        <v>0</v>
      </c>
      <c r="H27" s="765">
        <f t="shared" si="5"/>
        <v>1786</v>
      </c>
      <c r="I27" s="765">
        <v>1744</v>
      </c>
      <c r="J27" s="765">
        <v>0</v>
      </c>
      <c r="K27" s="765">
        <v>0</v>
      </c>
      <c r="L27" s="765">
        <v>0</v>
      </c>
      <c r="M27" s="765">
        <v>0</v>
      </c>
      <c r="N27" s="765">
        <f t="shared" si="1"/>
        <v>1744</v>
      </c>
      <c r="O27" s="765">
        <v>0</v>
      </c>
      <c r="P27" s="765">
        <v>0</v>
      </c>
      <c r="Q27" s="765">
        <v>0</v>
      </c>
      <c r="R27" s="765">
        <v>0</v>
      </c>
      <c r="S27" s="765">
        <v>0</v>
      </c>
      <c r="T27" s="765">
        <f t="shared" si="2"/>
        <v>0</v>
      </c>
      <c r="U27" s="765">
        <v>0</v>
      </c>
      <c r="V27" s="765">
        <v>0</v>
      </c>
      <c r="W27" s="765">
        <v>0</v>
      </c>
      <c r="X27" s="765">
        <v>0</v>
      </c>
      <c r="Y27" s="765">
        <v>0</v>
      </c>
      <c r="Z27" s="765">
        <f t="shared" si="3"/>
        <v>0</v>
      </c>
      <c r="AA27" s="765">
        <v>0</v>
      </c>
      <c r="AB27" s="765">
        <v>0</v>
      </c>
      <c r="AC27" s="765">
        <v>0</v>
      </c>
      <c r="AD27" s="765">
        <v>0</v>
      </c>
      <c r="AE27" s="765">
        <v>0</v>
      </c>
      <c r="AF27" s="765">
        <f t="shared" si="4"/>
        <v>0</v>
      </c>
    </row>
    <row r="28" spans="1:32" s="756" customFormat="1" ht="14.1" customHeight="1" x14ac:dyDescent="0.2">
      <c r="A28" s="758">
        <v>21</v>
      </c>
      <c r="B28" s="757" t="s">
        <v>819</v>
      </c>
      <c r="C28" s="758">
        <v>338</v>
      </c>
      <c r="D28" s="765">
        <v>35</v>
      </c>
      <c r="E28" s="765">
        <v>0</v>
      </c>
      <c r="F28" s="765">
        <v>0</v>
      </c>
      <c r="G28" s="765">
        <v>0</v>
      </c>
      <c r="H28" s="765">
        <f t="shared" si="5"/>
        <v>373</v>
      </c>
      <c r="I28" s="765">
        <v>358</v>
      </c>
      <c r="J28" s="765">
        <v>32</v>
      </c>
      <c r="K28" s="765">
        <v>0</v>
      </c>
      <c r="L28" s="765">
        <v>0</v>
      </c>
      <c r="M28" s="765">
        <v>0</v>
      </c>
      <c r="N28" s="765">
        <f t="shared" si="1"/>
        <v>390</v>
      </c>
      <c r="O28" s="765">
        <v>0</v>
      </c>
      <c r="P28" s="765">
        <v>0</v>
      </c>
      <c r="Q28" s="765">
        <v>0</v>
      </c>
      <c r="R28" s="765">
        <v>0</v>
      </c>
      <c r="S28" s="765">
        <v>0</v>
      </c>
      <c r="T28" s="765">
        <f t="shared" si="2"/>
        <v>0</v>
      </c>
      <c r="U28" s="765">
        <v>0</v>
      </c>
      <c r="V28" s="765">
        <v>0</v>
      </c>
      <c r="W28" s="765">
        <v>0</v>
      </c>
      <c r="X28" s="765">
        <v>0</v>
      </c>
      <c r="Y28" s="765">
        <v>0</v>
      </c>
      <c r="Z28" s="765">
        <f t="shared" si="3"/>
        <v>0</v>
      </c>
      <c r="AA28" s="765">
        <v>0</v>
      </c>
      <c r="AB28" s="765">
        <v>0</v>
      </c>
      <c r="AC28" s="765">
        <v>0</v>
      </c>
      <c r="AD28" s="765">
        <v>0</v>
      </c>
      <c r="AE28" s="765">
        <v>0</v>
      </c>
      <c r="AF28" s="765">
        <f t="shared" si="4"/>
        <v>0</v>
      </c>
    </row>
    <row r="29" spans="1:32" s="756" customFormat="1" ht="14.1" customHeight="1" x14ac:dyDescent="0.2">
      <c r="A29" s="758">
        <v>22</v>
      </c>
      <c r="B29" s="757" t="s">
        <v>820</v>
      </c>
      <c r="C29" s="758">
        <v>521</v>
      </c>
      <c r="D29" s="765">
        <v>0</v>
      </c>
      <c r="E29" s="765">
        <v>0</v>
      </c>
      <c r="F29" s="765">
        <v>0</v>
      </c>
      <c r="G29" s="765">
        <v>0</v>
      </c>
      <c r="H29" s="765">
        <f t="shared" si="5"/>
        <v>521</v>
      </c>
      <c r="I29" s="765">
        <v>519</v>
      </c>
      <c r="J29" s="765">
        <v>0</v>
      </c>
      <c r="K29" s="765">
        <v>0</v>
      </c>
      <c r="L29" s="765">
        <v>0</v>
      </c>
      <c r="M29" s="765">
        <v>0</v>
      </c>
      <c r="N29" s="765">
        <f t="shared" si="1"/>
        <v>519</v>
      </c>
      <c r="O29" s="765">
        <v>0</v>
      </c>
      <c r="P29" s="765">
        <v>0</v>
      </c>
      <c r="Q29" s="765">
        <v>0</v>
      </c>
      <c r="R29" s="765">
        <v>0</v>
      </c>
      <c r="S29" s="765">
        <v>0</v>
      </c>
      <c r="T29" s="765">
        <f t="shared" si="2"/>
        <v>0</v>
      </c>
      <c r="U29" s="765">
        <v>0</v>
      </c>
      <c r="V29" s="765">
        <v>0</v>
      </c>
      <c r="W29" s="765">
        <v>0</v>
      </c>
      <c r="X29" s="765">
        <v>0</v>
      </c>
      <c r="Y29" s="765">
        <v>0</v>
      </c>
      <c r="Z29" s="765">
        <f t="shared" si="3"/>
        <v>0</v>
      </c>
      <c r="AA29" s="765">
        <v>0</v>
      </c>
      <c r="AB29" s="765">
        <v>0</v>
      </c>
      <c r="AC29" s="765">
        <v>0</v>
      </c>
      <c r="AD29" s="765">
        <v>0</v>
      </c>
      <c r="AE29" s="765">
        <v>0</v>
      </c>
      <c r="AF29" s="765">
        <f t="shared" si="4"/>
        <v>0</v>
      </c>
    </row>
    <row r="30" spans="1:32" s="756" customFormat="1" ht="14.1" customHeight="1" x14ac:dyDescent="0.2">
      <c r="A30" s="1362" t="s">
        <v>821</v>
      </c>
      <c r="B30" s="1362"/>
      <c r="C30" s="682">
        <f>SUM(C8:C29)</f>
        <v>23091</v>
      </c>
      <c r="D30" s="682">
        <f t="shared" ref="D30:AF30" si="6">SUM(D8:D29)</f>
        <v>39</v>
      </c>
      <c r="E30" s="682">
        <f t="shared" si="6"/>
        <v>0</v>
      </c>
      <c r="F30" s="682">
        <f t="shared" si="6"/>
        <v>0</v>
      </c>
      <c r="G30" s="682">
        <f t="shared" si="6"/>
        <v>0</v>
      </c>
      <c r="H30" s="682">
        <f t="shared" si="6"/>
        <v>23130</v>
      </c>
      <c r="I30" s="682">
        <f t="shared" si="6"/>
        <v>22803</v>
      </c>
      <c r="J30" s="682">
        <f t="shared" si="6"/>
        <v>36</v>
      </c>
      <c r="K30" s="682">
        <f t="shared" si="6"/>
        <v>0</v>
      </c>
      <c r="L30" s="682">
        <f t="shared" si="6"/>
        <v>4</v>
      </c>
      <c r="M30" s="682">
        <f t="shared" si="6"/>
        <v>0</v>
      </c>
      <c r="N30" s="682">
        <f t="shared" si="6"/>
        <v>22843</v>
      </c>
      <c r="O30" s="682">
        <f>SUM(O8:O29)</f>
        <v>122</v>
      </c>
      <c r="P30" s="682">
        <f t="shared" si="6"/>
        <v>0</v>
      </c>
      <c r="Q30" s="682">
        <f t="shared" si="6"/>
        <v>0</v>
      </c>
      <c r="R30" s="682">
        <f t="shared" si="6"/>
        <v>0</v>
      </c>
      <c r="S30" s="682">
        <f t="shared" si="6"/>
        <v>0</v>
      </c>
      <c r="T30" s="682">
        <f t="shared" si="6"/>
        <v>122</v>
      </c>
      <c r="U30" s="682">
        <f t="shared" si="6"/>
        <v>0</v>
      </c>
      <c r="V30" s="682">
        <f t="shared" si="6"/>
        <v>0</v>
      </c>
      <c r="W30" s="682">
        <f t="shared" si="6"/>
        <v>0</v>
      </c>
      <c r="X30" s="682">
        <f t="shared" si="6"/>
        <v>0</v>
      </c>
      <c r="Y30" s="682">
        <f t="shared" si="6"/>
        <v>0</v>
      </c>
      <c r="Z30" s="682">
        <f t="shared" si="6"/>
        <v>0</v>
      </c>
      <c r="AA30" s="682">
        <f t="shared" si="6"/>
        <v>0</v>
      </c>
      <c r="AB30" s="682">
        <f t="shared" si="6"/>
        <v>0</v>
      </c>
      <c r="AC30" s="682">
        <f t="shared" si="6"/>
        <v>0</v>
      </c>
      <c r="AD30" s="682">
        <f t="shared" si="6"/>
        <v>0</v>
      </c>
      <c r="AE30" s="682">
        <f t="shared" si="6"/>
        <v>0</v>
      </c>
      <c r="AF30" s="682">
        <f t="shared" si="6"/>
        <v>0</v>
      </c>
    </row>
    <row r="31" spans="1:32" s="284" customFormat="1" ht="12" x14ac:dyDescent="0.2">
      <c r="A31" s="469" t="s">
        <v>9</v>
      </c>
      <c r="I31" s="469"/>
      <c r="J31" s="469"/>
      <c r="O31" s="469"/>
      <c r="P31" s="469"/>
      <c r="Q31" s="469"/>
      <c r="R31" s="469"/>
      <c r="S31" s="469"/>
      <c r="T31" s="469"/>
      <c r="U31" s="469"/>
      <c r="V31" s="469"/>
      <c r="W31" s="469"/>
      <c r="X31" s="469"/>
      <c r="Y31" s="469"/>
      <c r="Z31" s="651"/>
      <c r="AA31" s="651"/>
      <c r="AB31" s="651"/>
      <c r="AC31" s="651"/>
      <c r="AD31" s="651"/>
      <c r="AE31" s="651"/>
      <c r="AF31" s="651"/>
    </row>
    <row r="32" spans="1:32" s="284" customFormat="1" ht="12.75" customHeight="1" x14ac:dyDescent="0.2">
      <c r="N32" s="469"/>
      <c r="O32" s="469"/>
      <c r="P32" s="469"/>
      <c r="Q32" s="469"/>
      <c r="R32" s="469"/>
      <c r="S32" s="469"/>
      <c r="T32" s="469"/>
      <c r="U32" s="469"/>
      <c r="V32" s="469"/>
      <c r="W32" s="469"/>
      <c r="X32" s="469"/>
      <c r="Y32" s="469"/>
      <c r="Z32" s="469"/>
      <c r="AA32" s="469"/>
      <c r="AB32" s="469"/>
      <c r="AC32" s="469"/>
      <c r="AD32" s="469"/>
      <c r="AE32" s="469"/>
      <c r="AF32" s="469"/>
    </row>
    <row r="33" spans="1:29" s="284" customFormat="1" ht="13.5" customHeight="1" x14ac:dyDescent="0.2">
      <c r="A33" s="469"/>
      <c r="B33" s="469"/>
      <c r="O33" s="469"/>
      <c r="P33" s="469"/>
      <c r="Q33" s="469"/>
      <c r="R33" s="469"/>
      <c r="S33" s="469"/>
      <c r="T33" s="469"/>
      <c r="U33" s="469"/>
      <c r="V33" s="469"/>
      <c r="W33" s="469"/>
      <c r="X33" s="919" t="s">
        <v>797</v>
      </c>
      <c r="Y33" s="919"/>
      <c r="Z33" s="919"/>
      <c r="AA33" s="919"/>
      <c r="AB33" s="919"/>
      <c r="AC33" s="919"/>
    </row>
    <row r="34" spans="1:29" s="756" customFormat="1" ht="13.5" customHeight="1" x14ac:dyDescent="0.2">
      <c r="X34" s="919" t="s">
        <v>798</v>
      </c>
      <c r="Y34" s="919"/>
      <c r="Z34" s="919"/>
      <c r="AA34" s="919"/>
      <c r="AB34" s="919"/>
      <c r="AC34" s="919"/>
    </row>
    <row r="35" spans="1:29" s="756" customFormat="1" ht="13.5" customHeight="1" x14ac:dyDescent="0.2">
      <c r="Y35" s="1044" t="s">
        <v>77</v>
      </c>
      <c r="Z35" s="1044"/>
      <c r="AA35" s="1044"/>
      <c r="AB35" s="1044"/>
    </row>
  </sheetData>
  <mergeCells count="15">
    <mergeCell ref="A5:A6"/>
    <mergeCell ref="B5:B6"/>
    <mergeCell ref="A4:H4"/>
    <mergeCell ref="Y35:AB35"/>
    <mergeCell ref="A30:B30"/>
    <mergeCell ref="X34:AC34"/>
    <mergeCell ref="X33:AC33"/>
    <mergeCell ref="O5:T5"/>
    <mergeCell ref="AB1:AE1"/>
    <mergeCell ref="E2:V2"/>
    <mergeCell ref="AA5:AF5"/>
    <mergeCell ref="C5:H5"/>
    <mergeCell ref="I5:N5"/>
    <mergeCell ref="U5:Z5"/>
    <mergeCell ref="C3:AB3"/>
  </mergeCells>
  <phoneticPr fontId="0" type="noConversion"/>
  <printOptions horizontalCentered="1"/>
  <pageMargins left="0.39370078740157483" right="0.39370078740157483" top="0.19685039370078741" bottom="0.19685039370078741" header="0.31496062992125984" footer="0.31496062992125984"/>
  <pageSetup paperSize="9" scale="80"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8"/>
  <sheetViews>
    <sheetView tabSelected="1" view="pageBreakPreview" topLeftCell="A4" zoomScaleSheetLayoutView="100" workbookViewId="0">
      <selection activeCell="L6" sqref="L6:L8"/>
    </sheetView>
  </sheetViews>
  <sheetFormatPr defaultColWidth="8.85546875" defaultRowHeight="14.25" x14ac:dyDescent="0.2"/>
  <cols>
    <col min="1" max="1" width="4.28515625" style="22" customWidth="1"/>
    <col min="2" max="2" width="10.5703125" style="22" customWidth="1"/>
    <col min="3" max="3" width="10.85546875" style="22" customWidth="1"/>
    <col min="4" max="4" width="10.5703125" style="22" customWidth="1"/>
    <col min="5" max="5" width="11.28515625" style="22" customWidth="1"/>
    <col min="6" max="6" width="17.140625" style="22" customWidth="1"/>
    <col min="7" max="7" width="11.85546875" style="22" customWidth="1"/>
    <col min="8" max="8" width="11.42578125" style="22" customWidth="1"/>
    <col min="9" max="9" width="11.85546875" style="22" customWidth="1"/>
    <col min="10" max="10" width="18.42578125" style="22" customWidth="1"/>
    <col min="11" max="11" width="13.42578125" style="22" customWidth="1"/>
    <col min="12" max="12" width="14.28515625" style="22" customWidth="1"/>
    <col min="13" max="16384" width="8.85546875" style="22"/>
  </cols>
  <sheetData>
    <row r="1" spans="1:43" ht="15" x14ac:dyDescent="0.2">
      <c r="B1" s="9"/>
      <c r="C1" s="9"/>
      <c r="D1" s="9"/>
      <c r="E1" s="9"/>
      <c r="F1" s="1"/>
      <c r="G1" s="1"/>
      <c r="H1" s="9"/>
      <c r="J1" s="18"/>
      <c r="K1" s="1370" t="s">
        <v>532</v>
      </c>
      <c r="L1" s="1370"/>
    </row>
    <row r="2" spans="1:43" ht="15.75" x14ac:dyDescent="0.25">
      <c r="B2" s="914" t="s">
        <v>0</v>
      </c>
      <c r="C2" s="914"/>
      <c r="D2" s="914"/>
      <c r="E2" s="914"/>
      <c r="F2" s="914"/>
      <c r="G2" s="914"/>
      <c r="H2" s="914"/>
      <c r="I2" s="914"/>
      <c r="J2" s="914"/>
      <c r="K2" s="914"/>
      <c r="L2" s="914"/>
    </row>
    <row r="3" spans="1:43" ht="16.5" customHeight="1" x14ac:dyDescent="0.3">
      <c r="B3" s="913" t="s">
        <v>631</v>
      </c>
      <c r="C3" s="913"/>
      <c r="D3" s="913"/>
      <c r="E3" s="913"/>
      <c r="F3" s="913"/>
      <c r="G3" s="913"/>
      <c r="H3" s="913"/>
      <c r="I3" s="913"/>
      <c r="J3" s="913"/>
      <c r="K3" s="913"/>
      <c r="L3" s="913"/>
    </row>
    <row r="4" spans="1:43" ht="15.6" customHeight="1" x14ac:dyDescent="0.25">
      <c r="B4" s="1374" t="s">
        <v>723</v>
      </c>
      <c r="C4" s="1374"/>
      <c r="D4" s="1374"/>
      <c r="E4" s="1374"/>
      <c r="F4" s="1374"/>
      <c r="G4" s="1374"/>
      <c r="H4" s="1374"/>
      <c r="I4" s="1374"/>
      <c r="J4" s="1374"/>
      <c r="K4" s="1374"/>
      <c r="L4" s="1374"/>
    </row>
    <row r="5" spans="1:43" x14ac:dyDescent="0.2">
      <c r="A5" s="929" t="s">
        <v>829</v>
      </c>
      <c r="B5" s="929"/>
      <c r="C5" s="929"/>
      <c r="D5" s="929"/>
      <c r="E5" s="929"/>
    </row>
    <row r="6" spans="1:43" s="189" customFormat="1" ht="15" customHeight="1" x14ac:dyDescent="0.2">
      <c r="A6" s="1350" t="s">
        <v>826</v>
      </c>
      <c r="B6" s="1350" t="s">
        <v>1</v>
      </c>
      <c r="C6" s="1369" t="s">
        <v>20</v>
      </c>
      <c r="D6" s="1369"/>
      <c r="E6" s="1369"/>
      <c r="F6" s="1369"/>
      <c r="G6" s="1371" t="s">
        <v>21</v>
      </c>
      <c r="H6" s="1372"/>
      <c r="I6" s="1372"/>
      <c r="J6" s="1373"/>
      <c r="K6" s="1350" t="s">
        <v>371</v>
      </c>
      <c r="L6" s="1345" t="s">
        <v>744</v>
      </c>
    </row>
    <row r="7" spans="1:43" s="189" customFormat="1" ht="17.25" customHeight="1" x14ac:dyDescent="0.2">
      <c r="A7" s="1365"/>
      <c r="B7" s="1365"/>
      <c r="C7" s="1345" t="s">
        <v>241</v>
      </c>
      <c r="D7" s="1350" t="s">
        <v>430</v>
      </c>
      <c r="E7" s="1366" t="s">
        <v>89</v>
      </c>
      <c r="F7" s="1352"/>
      <c r="G7" s="1351" t="s">
        <v>241</v>
      </c>
      <c r="H7" s="1345" t="s">
        <v>430</v>
      </c>
      <c r="I7" s="1367" t="s">
        <v>89</v>
      </c>
      <c r="J7" s="1368"/>
      <c r="K7" s="1365"/>
      <c r="L7" s="1345"/>
    </row>
    <row r="8" spans="1:43" s="189" customFormat="1" ht="54" customHeight="1" x14ac:dyDescent="0.2">
      <c r="A8" s="1351"/>
      <c r="B8" s="1351"/>
      <c r="C8" s="1345"/>
      <c r="D8" s="1351"/>
      <c r="E8" s="623" t="s">
        <v>875</v>
      </c>
      <c r="F8" s="623" t="s">
        <v>431</v>
      </c>
      <c r="G8" s="1345"/>
      <c r="H8" s="1345"/>
      <c r="I8" s="623" t="s">
        <v>875</v>
      </c>
      <c r="J8" s="623" t="s">
        <v>431</v>
      </c>
      <c r="K8" s="1351"/>
      <c r="L8" s="1345"/>
      <c r="M8" s="190"/>
      <c r="N8" s="190"/>
      <c r="O8" s="190"/>
    </row>
    <row r="9" spans="1:43" s="189" customFormat="1" ht="12.75" x14ac:dyDescent="0.2">
      <c r="A9" s="766">
        <v>1</v>
      </c>
      <c r="B9" s="767">
        <v>2</v>
      </c>
      <c r="C9" s="766">
        <v>3</v>
      </c>
      <c r="D9" s="767">
        <v>4</v>
      </c>
      <c r="E9" s="766">
        <v>5</v>
      </c>
      <c r="F9" s="767">
        <v>6</v>
      </c>
      <c r="G9" s="766">
        <v>7</v>
      </c>
      <c r="H9" s="767">
        <v>8</v>
      </c>
      <c r="I9" s="766">
        <v>9</v>
      </c>
      <c r="J9" s="767">
        <v>10</v>
      </c>
      <c r="K9" s="766" t="s">
        <v>540</v>
      </c>
      <c r="L9" s="767">
        <v>12</v>
      </c>
      <c r="M9" s="190"/>
      <c r="N9" s="190"/>
      <c r="O9" s="190"/>
    </row>
    <row r="10" spans="1:43" s="572" customFormat="1" ht="14.1" customHeight="1" x14ac:dyDescent="0.2">
      <c r="A10" s="280">
        <v>1</v>
      </c>
      <c r="B10" s="417" t="s">
        <v>800</v>
      </c>
      <c r="C10" s="279">
        <v>33236</v>
      </c>
      <c r="D10" s="279">
        <v>1119</v>
      </c>
      <c r="E10" s="279">
        <v>1119</v>
      </c>
      <c r="F10" s="279">
        <v>0</v>
      </c>
      <c r="G10" s="279">
        <v>20064</v>
      </c>
      <c r="H10" s="279">
        <v>767</v>
      </c>
      <c r="I10" s="279">
        <v>767</v>
      </c>
      <c r="J10" s="279">
        <v>0</v>
      </c>
      <c r="K10" s="279">
        <f>E10+F10+I10+J10</f>
        <v>1886</v>
      </c>
      <c r="L10" s="279">
        <v>0</v>
      </c>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row>
    <row r="11" spans="1:43" s="190" customFormat="1" ht="14.1" customHeight="1" x14ac:dyDescent="0.2">
      <c r="A11" s="280">
        <v>2</v>
      </c>
      <c r="B11" s="417" t="s">
        <v>801</v>
      </c>
      <c r="C11" s="279">
        <v>9011</v>
      </c>
      <c r="D11" s="279">
        <v>340</v>
      </c>
      <c r="E11" s="279">
        <v>310</v>
      </c>
      <c r="F11" s="279">
        <v>0</v>
      </c>
      <c r="G11" s="279">
        <v>5349</v>
      </c>
      <c r="H11" s="279">
        <v>375</v>
      </c>
      <c r="I11" s="279">
        <v>347</v>
      </c>
      <c r="J11" s="279">
        <v>0</v>
      </c>
      <c r="K11" s="279">
        <f t="shared" ref="K11:K31" si="0">E11+F11+I11+J11</f>
        <v>657</v>
      </c>
      <c r="L11" s="279">
        <v>0</v>
      </c>
    </row>
    <row r="12" spans="1:43" s="190" customFormat="1" ht="14.1" customHeight="1" x14ac:dyDescent="0.2">
      <c r="A12" s="280">
        <v>3</v>
      </c>
      <c r="B12" s="417" t="s">
        <v>802</v>
      </c>
      <c r="C12" s="279">
        <v>32186</v>
      </c>
      <c r="D12" s="279">
        <v>1153</v>
      </c>
      <c r="E12" s="279">
        <v>1058</v>
      </c>
      <c r="F12" s="279">
        <v>0</v>
      </c>
      <c r="G12" s="279">
        <v>20140</v>
      </c>
      <c r="H12" s="279">
        <v>1050</v>
      </c>
      <c r="I12" s="279">
        <v>959</v>
      </c>
      <c r="J12" s="279">
        <v>0</v>
      </c>
      <c r="K12" s="279">
        <f t="shared" si="0"/>
        <v>2017</v>
      </c>
      <c r="L12" s="279">
        <v>0</v>
      </c>
    </row>
    <row r="13" spans="1:43" s="190" customFormat="1" ht="14.1" customHeight="1" x14ac:dyDescent="0.2">
      <c r="A13" s="280">
        <v>4</v>
      </c>
      <c r="B13" s="417" t="s">
        <v>803</v>
      </c>
      <c r="C13" s="279">
        <v>41156</v>
      </c>
      <c r="D13" s="279">
        <v>1143</v>
      </c>
      <c r="E13" s="279">
        <v>905</v>
      </c>
      <c r="F13" s="279">
        <v>0</v>
      </c>
      <c r="G13" s="279">
        <v>24471</v>
      </c>
      <c r="H13" s="279">
        <v>1351</v>
      </c>
      <c r="I13" s="279">
        <v>1005</v>
      </c>
      <c r="J13" s="279">
        <v>0</v>
      </c>
      <c r="K13" s="279">
        <f t="shared" si="0"/>
        <v>1910</v>
      </c>
      <c r="L13" s="279">
        <v>0</v>
      </c>
    </row>
    <row r="14" spans="1:43" s="190" customFormat="1" ht="14.1" customHeight="1" x14ac:dyDescent="0.2">
      <c r="A14" s="280">
        <v>5</v>
      </c>
      <c r="B14" s="417" t="s">
        <v>804</v>
      </c>
      <c r="C14" s="279">
        <v>34419</v>
      </c>
      <c r="D14" s="279">
        <v>683</v>
      </c>
      <c r="E14" s="279">
        <v>691</v>
      </c>
      <c r="F14" s="279">
        <v>0</v>
      </c>
      <c r="G14" s="279">
        <v>16106</v>
      </c>
      <c r="H14" s="279">
        <v>564</v>
      </c>
      <c r="I14" s="279">
        <v>572</v>
      </c>
      <c r="J14" s="279">
        <v>0</v>
      </c>
      <c r="K14" s="279">
        <f t="shared" si="0"/>
        <v>1263</v>
      </c>
      <c r="L14" s="279">
        <v>0</v>
      </c>
    </row>
    <row r="15" spans="1:43" s="190" customFormat="1" ht="14.1" customHeight="1" x14ac:dyDescent="0.2">
      <c r="A15" s="280">
        <v>6</v>
      </c>
      <c r="B15" s="417" t="s">
        <v>805</v>
      </c>
      <c r="C15" s="279">
        <v>36692</v>
      </c>
      <c r="D15" s="279">
        <v>1080</v>
      </c>
      <c r="E15" s="279">
        <v>1080</v>
      </c>
      <c r="F15" s="279">
        <v>0</v>
      </c>
      <c r="G15" s="279">
        <v>19061</v>
      </c>
      <c r="H15" s="279">
        <v>967</v>
      </c>
      <c r="I15" s="279">
        <v>967</v>
      </c>
      <c r="J15" s="279">
        <v>0</v>
      </c>
      <c r="K15" s="279">
        <f t="shared" si="0"/>
        <v>2047</v>
      </c>
      <c r="L15" s="279">
        <v>0</v>
      </c>
    </row>
    <row r="16" spans="1:43" s="190" customFormat="1" ht="14.1" customHeight="1" x14ac:dyDescent="0.2">
      <c r="A16" s="280">
        <v>7</v>
      </c>
      <c r="B16" s="417" t="s">
        <v>806</v>
      </c>
      <c r="C16" s="279">
        <v>32516</v>
      </c>
      <c r="D16" s="279">
        <v>907</v>
      </c>
      <c r="E16" s="279">
        <v>944</v>
      </c>
      <c r="F16" s="279">
        <v>0</v>
      </c>
      <c r="G16" s="279">
        <v>15218</v>
      </c>
      <c r="H16" s="279">
        <v>491</v>
      </c>
      <c r="I16" s="279">
        <v>424</v>
      </c>
      <c r="J16" s="279">
        <v>0</v>
      </c>
      <c r="K16" s="279">
        <f t="shared" si="0"/>
        <v>1368</v>
      </c>
      <c r="L16" s="279">
        <v>0</v>
      </c>
    </row>
    <row r="17" spans="1:15" s="190" customFormat="1" ht="14.1" customHeight="1" x14ac:dyDescent="0.2">
      <c r="A17" s="280">
        <v>8</v>
      </c>
      <c r="B17" s="417" t="s">
        <v>807</v>
      </c>
      <c r="C17" s="279">
        <v>21107</v>
      </c>
      <c r="D17" s="279">
        <v>522</v>
      </c>
      <c r="E17" s="279">
        <v>522</v>
      </c>
      <c r="F17" s="279">
        <v>0</v>
      </c>
      <c r="G17" s="279">
        <v>9556</v>
      </c>
      <c r="H17" s="279">
        <v>405</v>
      </c>
      <c r="I17" s="279">
        <v>405</v>
      </c>
      <c r="J17" s="279">
        <v>0</v>
      </c>
      <c r="K17" s="279">
        <f t="shared" si="0"/>
        <v>927</v>
      </c>
      <c r="L17" s="279">
        <v>0</v>
      </c>
    </row>
    <row r="18" spans="1:15" s="190" customFormat="1" ht="14.1" customHeight="1" x14ac:dyDescent="0.2">
      <c r="A18" s="280">
        <v>9</v>
      </c>
      <c r="B18" s="417" t="s">
        <v>808</v>
      </c>
      <c r="C18" s="279">
        <v>53050</v>
      </c>
      <c r="D18" s="279">
        <v>1002</v>
      </c>
      <c r="E18" s="279">
        <v>1002</v>
      </c>
      <c r="F18" s="279">
        <v>0</v>
      </c>
      <c r="G18" s="279">
        <v>21102</v>
      </c>
      <c r="H18" s="279">
        <v>896</v>
      </c>
      <c r="I18" s="279">
        <v>896</v>
      </c>
      <c r="J18" s="279">
        <v>0</v>
      </c>
      <c r="K18" s="279">
        <f t="shared" si="0"/>
        <v>1898</v>
      </c>
      <c r="L18" s="279">
        <v>0</v>
      </c>
    </row>
    <row r="19" spans="1:15" s="190" customFormat="1" ht="14.1" customHeight="1" x14ac:dyDescent="0.2">
      <c r="A19" s="280">
        <v>10</v>
      </c>
      <c r="B19" s="417" t="s">
        <v>809</v>
      </c>
      <c r="C19" s="279">
        <v>45205</v>
      </c>
      <c r="D19" s="279">
        <v>1610</v>
      </c>
      <c r="E19" s="279">
        <v>1440</v>
      </c>
      <c r="F19" s="279">
        <v>0</v>
      </c>
      <c r="G19" s="279">
        <v>22606</v>
      </c>
      <c r="H19" s="279">
        <v>1190</v>
      </c>
      <c r="I19" s="279">
        <v>960</v>
      </c>
      <c r="J19" s="279">
        <v>0</v>
      </c>
      <c r="K19" s="279">
        <f t="shared" si="0"/>
        <v>2400</v>
      </c>
      <c r="L19" s="279">
        <v>0</v>
      </c>
    </row>
    <row r="20" spans="1:15" s="190" customFormat="1" ht="14.1" customHeight="1" x14ac:dyDescent="0.2">
      <c r="A20" s="280">
        <v>11</v>
      </c>
      <c r="B20" s="417" t="s">
        <v>810</v>
      </c>
      <c r="C20" s="279">
        <v>13896</v>
      </c>
      <c r="D20" s="279">
        <v>258</v>
      </c>
      <c r="E20" s="279">
        <v>230</v>
      </c>
      <c r="F20" s="279">
        <v>0</v>
      </c>
      <c r="G20" s="279">
        <v>6274</v>
      </c>
      <c r="H20" s="279">
        <v>392</v>
      </c>
      <c r="I20" s="279">
        <v>335</v>
      </c>
      <c r="J20" s="279">
        <v>0</v>
      </c>
      <c r="K20" s="279">
        <f t="shared" si="0"/>
        <v>565</v>
      </c>
      <c r="L20" s="279">
        <v>0</v>
      </c>
    </row>
    <row r="21" spans="1:15" s="190" customFormat="1" ht="14.1" customHeight="1" x14ac:dyDescent="0.2">
      <c r="A21" s="280">
        <v>12</v>
      </c>
      <c r="B21" s="417" t="s">
        <v>811</v>
      </c>
      <c r="C21" s="279">
        <v>18285</v>
      </c>
      <c r="D21" s="279">
        <v>418</v>
      </c>
      <c r="E21" s="279">
        <v>462</v>
      </c>
      <c r="F21" s="279">
        <v>0</v>
      </c>
      <c r="G21" s="279">
        <v>6857</v>
      </c>
      <c r="H21" s="279">
        <v>365</v>
      </c>
      <c r="I21" s="279">
        <v>285</v>
      </c>
      <c r="J21" s="279">
        <v>0</v>
      </c>
      <c r="K21" s="279">
        <f t="shared" si="0"/>
        <v>747</v>
      </c>
      <c r="L21" s="279">
        <v>0</v>
      </c>
    </row>
    <row r="22" spans="1:15" s="190" customFormat="1" ht="14.1" customHeight="1" x14ac:dyDescent="0.2">
      <c r="A22" s="280">
        <v>13</v>
      </c>
      <c r="B22" s="417" t="s">
        <v>812</v>
      </c>
      <c r="C22" s="279">
        <v>37118</v>
      </c>
      <c r="D22" s="279">
        <v>847</v>
      </c>
      <c r="E22" s="279">
        <v>774</v>
      </c>
      <c r="F22" s="279">
        <v>0</v>
      </c>
      <c r="G22" s="279">
        <v>18901</v>
      </c>
      <c r="H22" s="279">
        <v>818</v>
      </c>
      <c r="I22" s="279">
        <v>793</v>
      </c>
      <c r="J22" s="279">
        <v>0</v>
      </c>
      <c r="K22" s="279">
        <f t="shared" si="0"/>
        <v>1567</v>
      </c>
      <c r="L22" s="279">
        <v>0</v>
      </c>
    </row>
    <row r="23" spans="1:15" s="189" customFormat="1" ht="14.1" customHeight="1" x14ac:dyDescent="0.2">
      <c r="A23" s="280">
        <v>14</v>
      </c>
      <c r="B23" s="417" t="s">
        <v>813</v>
      </c>
      <c r="C23" s="279">
        <v>45105</v>
      </c>
      <c r="D23" s="279">
        <v>1135</v>
      </c>
      <c r="E23" s="279">
        <v>1329</v>
      </c>
      <c r="F23" s="279">
        <v>0</v>
      </c>
      <c r="G23" s="279">
        <v>21301</v>
      </c>
      <c r="H23" s="279">
        <v>1132</v>
      </c>
      <c r="I23" s="279">
        <v>690</v>
      </c>
      <c r="J23" s="279">
        <v>0</v>
      </c>
      <c r="K23" s="279">
        <f t="shared" si="0"/>
        <v>2019</v>
      </c>
      <c r="L23" s="279">
        <v>0</v>
      </c>
      <c r="M23" s="190"/>
      <c r="N23" s="190"/>
      <c r="O23" s="190"/>
    </row>
    <row r="24" spans="1:15" s="189" customFormat="1" ht="14.1" customHeight="1" x14ac:dyDescent="0.2">
      <c r="A24" s="280">
        <v>15</v>
      </c>
      <c r="B24" s="417" t="s">
        <v>814</v>
      </c>
      <c r="C24" s="279">
        <v>23547</v>
      </c>
      <c r="D24" s="279">
        <v>470</v>
      </c>
      <c r="E24" s="279">
        <v>425</v>
      </c>
      <c r="F24" s="279">
        <v>0</v>
      </c>
      <c r="G24" s="279">
        <v>10127</v>
      </c>
      <c r="H24" s="279">
        <v>630</v>
      </c>
      <c r="I24" s="279">
        <v>560</v>
      </c>
      <c r="J24" s="279">
        <v>0</v>
      </c>
      <c r="K24" s="279">
        <f t="shared" si="0"/>
        <v>985</v>
      </c>
      <c r="L24" s="279">
        <v>0</v>
      </c>
      <c r="M24" s="190"/>
      <c r="N24" s="190"/>
      <c r="O24" s="190"/>
    </row>
    <row r="25" spans="1:15" s="189" customFormat="1" ht="14.1" customHeight="1" x14ac:dyDescent="0.2">
      <c r="A25" s="280">
        <v>16</v>
      </c>
      <c r="B25" s="417" t="s">
        <v>815</v>
      </c>
      <c r="C25" s="279">
        <v>20694</v>
      </c>
      <c r="D25" s="279">
        <v>880</v>
      </c>
      <c r="E25" s="279">
        <v>557</v>
      </c>
      <c r="F25" s="279">
        <v>0</v>
      </c>
      <c r="G25" s="279">
        <v>9738</v>
      </c>
      <c r="H25" s="279">
        <v>258</v>
      </c>
      <c r="I25" s="279">
        <v>484</v>
      </c>
      <c r="J25" s="279">
        <v>0</v>
      </c>
      <c r="K25" s="279">
        <f t="shared" si="0"/>
        <v>1041</v>
      </c>
      <c r="L25" s="279">
        <v>0</v>
      </c>
    </row>
    <row r="26" spans="1:15" s="189" customFormat="1" ht="14.1" customHeight="1" x14ac:dyDescent="0.2">
      <c r="A26" s="280">
        <v>17</v>
      </c>
      <c r="B26" s="417" t="s">
        <v>816</v>
      </c>
      <c r="C26" s="279">
        <v>15048</v>
      </c>
      <c r="D26" s="279">
        <v>378</v>
      </c>
      <c r="E26" s="279">
        <v>366</v>
      </c>
      <c r="F26" s="279">
        <v>0</v>
      </c>
      <c r="G26" s="279">
        <v>5610</v>
      </c>
      <c r="H26" s="279">
        <v>289</v>
      </c>
      <c r="I26" s="279">
        <v>272</v>
      </c>
      <c r="J26" s="279">
        <v>0</v>
      </c>
      <c r="K26" s="279">
        <f t="shared" si="0"/>
        <v>638</v>
      </c>
      <c r="L26" s="279">
        <v>0</v>
      </c>
      <c r="N26" s="189" t="s">
        <v>8</v>
      </c>
    </row>
    <row r="27" spans="1:15" s="189" customFormat="1" ht="14.1" customHeight="1" x14ac:dyDescent="0.2">
      <c r="A27" s="280">
        <v>18</v>
      </c>
      <c r="B27" s="417" t="s">
        <v>817</v>
      </c>
      <c r="C27" s="279">
        <v>44278</v>
      </c>
      <c r="D27" s="279">
        <v>1288</v>
      </c>
      <c r="E27" s="279">
        <v>1148</v>
      </c>
      <c r="F27" s="279">
        <v>0</v>
      </c>
      <c r="G27" s="279">
        <v>24797</v>
      </c>
      <c r="H27" s="279">
        <v>1266</v>
      </c>
      <c r="I27" s="279">
        <v>1152</v>
      </c>
      <c r="J27" s="279">
        <v>0</v>
      </c>
      <c r="K27" s="279">
        <f t="shared" si="0"/>
        <v>2300</v>
      </c>
      <c r="L27" s="279">
        <v>0</v>
      </c>
    </row>
    <row r="28" spans="1:15" s="189" customFormat="1" ht="14.1" customHeight="1" x14ac:dyDescent="0.2">
      <c r="A28" s="280">
        <v>19</v>
      </c>
      <c r="B28" s="417" t="s">
        <v>799</v>
      </c>
      <c r="C28" s="279">
        <v>25184</v>
      </c>
      <c r="D28" s="279">
        <v>536</v>
      </c>
      <c r="E28" s="279">
        <v>536</v>
      </c>
      <c r="F28" s="279">
        <v>0</v>
      </c>
      <c r="G28" s="279">
        <v>12275</v>
      </c>
      <c r="H28" s="279">
        <v>572</v>
      </c>
      <c r="I28" s="279">
        <v>511</v>
      </c>
      <c r="J28" s="279">
        <v>0</v>
      </c>
      <c r="K28" s="279">
        <f t="shared" si="0"/>
        <v>1047</v>
      </c>
      <c r="L28" s="279">
        <v>0</v>
      </c>
    </row>
    <row r="29" spans="1:15" s="189" customFormat="1" ht="14.1" customHeight="1" x14ac:dyDescent="0.2">
      <c r="A29" s="280">
        <v>20</v>
      </c>
      <c r="B29" s="417" t="s">
        <v>818</v>
      </c>
      <c r="C29" s="279">
        <v>56209</v>
      </c>
      <c r="D29" s="279">
        <v>1570</v>
      </c>
      <c r="E29" s="279">
        <v>1530</v>
      </c>
      <c r="F29" s="279">
        <v>0</v>
      </c>
      <c r="G29" s="279">
        <v>27629</v>
      </c>
      <c r="H29" s="279">
        <v>1277</v>
      </c>
      <c r="I29" s="279">
        <v>1270</v>
      </c>
      <c r="J29" s="279">
        <v>0</v>
      </c>
      <c r="K29" s="279">
        <f t="shared" si="0"/>
        <v>2800</v>
      </c>
      <c r="L29" s="279">
        <v>0</v>
      </c>
    </row>
    <row r="30" spans="1:15" s="189" customFormat="1" ht="14.1" customHeight="1" x14ac:dyDescent="0.2">
      <c r="A30" s="419">
        <v>21</v>
      </c>
      <c r="B30" s="417" t="s">
        <v>819</v>
      </c>
      <c r="C30" s="279">
        <v>3255</v>
      </c>
      <c r="D30" s="279">
        <v>179</v>
      </c>
      <c r="E30" s="279">
        <v>155</v>
      </c>
      <c r="F30" s="279">
        <v>0</v>
      </c>
      <c r="G30" s="279">
        <v>1872</v>
      </c>
      <c r="H30" s="279">
        <v>148</v>
      </c>
      <c r="I30" s="279">
        <v>154</v>
      </c>
      <c r="J30" s="279">
        <v>0</v>
      </c>
      <c r="K30" s="279">
        <f t="shared" si="0"/>
        <v>309</v>
      </c>
      <c r="L30" s="279">
        <v>0</v>
      </c>
    </row>
    <row r="31" spans="1:15" s="189" customFormat="1" ht="14.1" customHeight="1" x14ac:dyDescent="0.2">
      <c r="A31" s="419">
        <v>22</v>
      </c>
      <c r="B31" s="417" t="s">
        <v>820</v>
      </c>
      <c r="C31" s="279">
        <v>7169</v>
      </c>
      <c r="D31" s="279">
        <v>254</v>
      </c>
      <c r="E31" s="279">
        <v>223</v>
      </c>
      <c r="F31" s="279">
        <v>0</v>
      </c>
      <c r="G31" s="279">
        <v>3822</v>
      </c>
      <c r="H31" s="279">
        <v>293</v>
      </c>
      <c r="I31" s="279">
        <v>327</v>
      </c>
      <c r="J31" s="279">
        <v>0</v>
      </c>
      <c r="K31" s="279">
        <f t="shared" si="0"/>
        <v>550</v>
      </c>
      <c r="L31" s="279">
        <v>0</v>
      </c>
    </row>
    <row r="32" spans="1:15" s="573" customFormat="1" ht="14.1" customHeight="1" x14ac:dyDescent="0.2">
      <c r="A32" s="1179" t="s">
        <v>821</v>
      </c>
      <c r="B32" s="1179"/>
      <c r="C32" s="768">
        <f>SUM(C10:C31)</f>
        <v>648366</v>
      </c>
      <c r="D32" s="768">
        <f t="shared" ref="D32:L32" si="1">SUM(D10:D31)</f>
        <v>17772</v>
      </c>
      <c r="E32" s="768">
        <f t="shared" si="1"/>
        <v>16806</v>
      </c>
      <c r="F32" s="768">
        <f t="shared" si="1"/>
        <v>0</v>
      </c>
      <c r="G32" s="768">
        <f t="shared" si="1"/>
        <v>322876</v>
      </c>
      <c r="H32" s="768">
        <f t="shared" si="1"/>
        <v>15496</v>
      </c>
      <c r="I32" s="768">
        <f t="shared" si="1"/>
        <v>14135</v>
      </c>
      <c r="J32" s="768">
        <f t="shared" si="1"/>
        <v>0</v>
      </c>
      <c r="K32" s="768">
        <f t="shared" si="1"/>
        <v>30941</v>
      </c>
      <c r="L32" s="768">
        <f t="shared" si="1"/>
        <v>0</v>
      </c>
    </row>
    <row r="33" spans="1:19" ht="17.25" customHeight="1" x14ac:dyDescent="0.2">
      <c r="A33" s="1363" t="s">
        <v>111</v>
      </c>
      <c r="B33" s="1363"/>
      <c r="C33" s="1363"/>
      <c r="D33" s="1363"/>
      <c r="E33" s="1363"/>
      <c r="F33" s="1363"/>
      <c r="G33" s="1363"/>
      <c r="H33" s="1363"/>
      <c r="I33" s="1363"/>
      <c r="J33" s="1363"/>
      <c r="K33" s="1364"/>
      <c r="L33" s="1364"/>
    </row>
    <row r="34" spans="1:19" s="9" customFormat="1" ht="9" customHeight="1" x14ac:dyDescent="0.2">
      <c r="A34" s="449"/>
      <c r="B34" s="449"/>
      <c r="C34" s="444"/>
      <c r="D34" s="8"/>
      <c r="E34" s="8"/>
      <c r="F34" s="449"/>
      <c r="G34" s="449"/>
      <c r="H34" s="24"/>
      <c r="I34" s="24"/>
      <c r="J34" s="449"/>
      <c r="K34" s="24"/>
      <c r="L34" s="449"/>
    </row>
    <row r="35" spans="1:19" s="9" customFormat="1" ht="12.75" x14ac:dyDescent="0.2">
      <c r="A35" s="892" t="s">
        <v>9</v>
      </c>
      <c r="B35" s="892"/>
      <c r="C35" s="449"/>
      <c r="D35" s="449"/>
      <c r="E35" s="449"/>
      <c r="F35" s="449"/>
      <c r="G35" s="449"/>
      <c r="H35" s="449"/>
      <c r="I35" s="891"/>
      <c r="J35" s="891"/>
      <c r="K35" s="891"/>
      <c r="L35" s="891"/>
      <c r="M35" s="86"/>
      <c r="N35" s="86"/>
      <c r="O35" s="86"/>
      <c r="P35" s="86"/>
      <c r="Q35" s="86"/>
      <c r="R35" s="86"/>
      <c r="S35" s="86"/>
    </row>
    <row r="36" spans="1:19" s="9" customFormat="1" ht="12.75" x14ac:dyDescent="0.2">
      <c r="A36" s="449"/>
      <c r="B36" s="8"/>
      <c r="C36" s="8"/>
      <c r="D36" s="8"/>
      <c r="E36" s="8"/>
      <c r="F36" s="449"/>
      <c r="G36" s="449"/>
      <c r="H36" s="449"/>
      <c r="I36" s="891" t="s">
        <v>797</v>
      </c>
      <c r="J36" s="891"/>
      <c r="K36" s="891"/>
      <c r="L36" s="891"/>
    </row>
    <row r="37" spans="1:19" x14ac:dyDescent="0.2">
      <c r="A37" s="189"/>
      <c r="B37" s="189"/>
      <c r="C37" s="189"/>
      <c r="D37" s="189"/>
      <c r="E37" s="189"/>
      <c r="F37" s="189"/>
      <c r="G37" s="189"/>
      <c r="H37" s="189"/>
      <c r="I37" s="891" t="s">
        <v>798</v>
      </c>
      <c r="J37" s="891"/>
      <c r="K37" s="891"/>
      <c r="L37" s="891"/>
    </row>
    <row r="38" spans="1:19" x14ac:dyDescent="0.2">
      <c r="A38" s="189"/>
      <c r="B38" s="189"/>
      <c r="C38" s="189"/>
      <c r="D38" s="189"/>
      <c r="E38" s="189"/>
      <c r="F38" s="189"/>
      <c r="G38" s="189"/>
      <c r="H38" s="189"/>
      <c r="I38" s="892" t="s">
        <v>77</v>
      </c>
      <c r="J38" s="892"/>
      <c r="K38" s="892"/>
      <c r="L38" s="892"/>
    </row>
  </sheetData>
  <mergeCells count="24">
    <mergeCell ref="K1:L1"/>
    <mergeCell ref="G6:J6"/>
    <mergeCell ref="B4:L4"/>
    <mergeCell ref="I35:L35"/>
    <mergeCell ref="A32:B32"/>
    <mergeCell ref="B3:L3"/>
    <mergeCell ref="B2:L2"/>
    <mergeCell ref="D7:D8"/>
    <mergeCell ref="A5:E5"/>
    <mergeCell ref="I36:L36"/>
    <mergeCell ref="I37:L37"/>
    <mergeCell ref="I38:L38"/>
    <mergeCell ref="L6:L8"/>
    <mergeCell ref="A33:L33"/>
    <mergeCell ref="A6:A8"/>
    <mergeCell ref="B6:B8"/>
    <mergeCell ref="K6:K8"/>
    <mergeCell ref="E7:F7"/>
    <mergeCell ref="I7:J7"/>
    <mergeCell ref="A35:B35"/>
    <mergeCell ref="C7:C8"/>
    <mergeCell ref="H7:H8"/>
    <mergeCell ref="G7:G8"/>
    <mergeCell ref="C6:F6"/>
  </mergeCells>
  <phoneticPr fontId="0" type="noConversion"/>
  <printOptions horizontalCentered="1"/>
  <pageMargins left="0.39370078740157483" right="0.39370078740157483" top="0.19685039370078741" bottom="0.19685039370078741" header="0.31496062992125984" footer="0.31496062992125984"/>
  <pageSetup paperSize="9" scale="96"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27"/>
  <sheetViews>
    <sheetView view="pageBreakPreview" topLeftCell="A10" zoomScaleNormal="98" zoomScaleSheetLayoutView="100" workbookViewId="0">
      <selection activeCell="I24" sqref="I24"/>
    </sheetView>
  </sheetViews>
  <sheetFormatPr defaultColWidth="9.140625" defaultRowHeight="12.75" x14ac:dyDescent="0.2"/>
  <cols>
    <col min="1" max="1" width="3.7109375" style="459" customWidth="1"/>
    <col min="2" max="2" width="14.42578125" style="459" customWidth="1"/>
    <col min="3" max="3" width="7.5703125" style="466" customWidth="1"/>
    <col min="4" max="4" width="6.7109375" style="466" customWidth="1"/>
    <col min="5" max="6" width="6.5703125" style="466" customWidth="1"/>
    <col min="7" max="7" width="5.85546875" style="466" customWidth="1"/>
    <col min="8" max="8" width="5.5703125" style="466" customWidth="1"/>
    <col min="9" max="9" width="7.140625" style="466" customWidth="1"/>
    <col min="10" max="10" width="6.5703125" style="466" customWidth="1"/>
    <col min="11" max="12" width="7.140625" style="466" customWidth="1"/>
    <col min="13" max="13" width="6.7109375" style="466" customWidth="1"/>
    <col min="14" max="14" width="6.85546875" style="466" customWidth="1"/>
    <col min="15" max="15" width="6.28515625" style="466" customWidth="1"/>
    <col min="16" max="16" width="6" style="466" customWidth="1"/>
    <col min="17" max="17" width="6.140625" style="466" customWidth="1"/>
    <col min="18" max="19" width="7.140625" style="466" customWidth="1"/>
    <col min="20" max="20" width="6.5703125" style="466" customWidth="1"/>
    <col min="21" max="21" width="7.7109375" style="466" customWidth="1"/>
    <col min="22" max="22" width="7.28515625" style="466" customWidth="1"/>
    <col min="23" max="23" width="7.85546875" style="466" customWidth="1"/>
    <col min="24" max="16384" width="9.140625" style="459"/>
  </cols>
  <sheetData>
    <row r="1" spans="1:249" ht="39" customHeight="1" x14ac:dyDescent="0.2">
      <c r="O1" s="1395" t="s">
        <v>545</v>
      </c>
      <c r="P1" s="1395"/>
      <c r="Q1" s="1395"/>
      <c r="R1" s="1395"/>
      <c r="S1" s="1395"/>
      <c r="T1" s="1395"/>
      <c r="U1" s="1395"/>
    </row>
    <row r="2" spans="1:249" ht="20.25" customHeight="1" x14ac:dyDescent="0.2">
      <c r="E2" s="1399" t="s">
        <v>0</v>
      </c>
      <c r="F2" s="1399"/>
      <c r="G2" s="1399"/>
      <c r="H2" s="1399"/>
      <c r="I2" s="1399"/>
      <c r="J2" s="1399"/>
      <c r="K2" s="1399"/>
      <c r="L2" s="1399"/>
      <c r="M2" s="1399"/>
      <c r="N2" s="1399"/>
      <c r="O2" s="1399"/>
      <c r="P2" s="1399"/>
      <c r="Q2" s="1399"/>
      <c r="R2" s="1399"/>
      <c r="S2" s="467"/>
      <c r="T2" s="467"/>
      <c r="U2" s="467"/>
    </row>
    <row r="3" spans="1:249" ht="18" x14ac:dyDescent="0.2">
      <c r="B3" s="1396" t="s">
        <v>631</v>
      </c>
      <c r="C3" s="1396"/>
      <c r="D3" s="1396"/>
      <c r="E3" s="1396"/>
      <c r="F3" s="1396"/>
      <c r="G3" s="1396"/>
      <c r="H3" s="1396"/>
      <c r="I3" s="1396"/>
      <c r="J3" s="1396"/>
      <c r="K3" s="1396"/>
      <c r="L3" s="1396"/>
      <c r="M3" s="1396"/>
      <c r="N3" s="1396"/>
      <c r="O3" s="1396"/>
      <c r="P3" s="1396"/>
      <c r="Q3" s="1396"/>
      <c r="R3" s="1396"/>
      <c r="S3" s="1396"/>
      <c r="T3" s="1396"/>
      <c r="U3" s="1396"/>
    </row>
    <row r="4" spans="1:249" ht="15.75" x14ac:dyDescent="0.2">
      <c r="B4" s="1397" t="s">
        <v>546</v>
      </c>
      <c r="C4" s="1397"/>
      <c r="D4" s="1397"/>
      <c r="E4" s="1397"/>
      <c r="F4" s="1397"/>
      <c r="G4" s="1397"/>
      <c r="H4" s="1397"/>
      <c r="I4" s="1397"/>
      <c r="J4" s="1397"/>
      <c r="K4" s="1397"/>
      <c r="L4" s="1397"/>
      <c r="M4" s="1397"/>
      <c r="N4" s="1397"/>
      <c r="O4" s="1397"/>
      <c r="P4" s="1397"/>
      <c r="Q4" s="1397"/>
      <c r="R4" s="1397"/>
      <c r="S4" s="1397"/>
      <c r="T4" s="1397"/>
      <c r="U4" s="1397"/>
    </row>
    <row r="5" spans="1:249" ht="15.75" customHeight="1" x14ac:dyDescent="0.2">
      <c r="A5" s="1398" t="s">
        <v>829</v>
      </c>
      <c r="B5" s="1398"/>
      <c r="C5" s="1398"/>
      <c r="D5" s="1398"/>
      <c r="E5" s="1398"/>
    </row>
    <row r="6" spans="1:249" ht="14.25" customHeight="1" x14ac:dyDescent="0.2">
      <c r="A6" s="460"/>
      <c r="B6" s="460"/>
      <c r="V6" s="1383" t="s">
        <v>249</v>
      </c>
      <c r="W6" s="1383"/>
    </row>
    <row r="7" spans="1:249" s="577" customFormat="1" ht="15" customHeight="1" x14ac:dyDescent="0.2">
      <c r="A7" s="1384" t="s">
        <v>68</v>
      </c>
      <c r="B7" s="1384" t="s">
        <v>103</v>
      </c>
      <c r="C7" s="1386" t="s">
        <v>20</v>
      </c>
      <c r="D7" s="1387"/>
      <c r="E7" s="1387"/>
      <c r="F7" s="1387"/>
      <c r="G7" s="1387"/>
      <c r="H7" s="1387"/>
      <c r="I7" s="1387"/>
      <c r="J7" s="1387"/>
      <c r="K7" s="1388"/>
      <c r="L7" s="1386" t="s">
        <v>21</v>
      </c>
      <c r="M7" s="1387"/>
      <c r="N7" s="1387"/>
      <c r="O7" s="1387"/>
      <c r="P7" s="1387"/>
      <c r="Q7" s="1387"/>
      <c r="R7" s="1387"/>
      <c r="S7" s="1387"/>
      <c r="T7" s="1388"/>
      <c r="U7" s="1389" t="s">
        <v>136</v>
      </c>
      <c r="V7" s="1390"/>
      <c r="W7" s="1391"/>
      <c r="X7" s="574"/>
      <c r="Y7" s="574"/>
      <c r="Z7" s="574"/>
      <c r="AA7" s="574"/>
      <c r="AB7" s="574"/>
      <c r="AC7" s="575"/>
      <c r="AD7" s="576"/>
      <c r="AE7" s="574"/>
      <c r="AF7" s="574"/>
      <c r="AG7" s="574"/>
      <c r="AH7" s="574"/>
      <c r="AI7" s="574"/>
      <c r="AJ7" s="574"/>
      <c r="AK7" s="574"/>
      <c r="AL7" s="574"/>
      <c r="AM7" s="574"/>
      <c r="AN7" s="574"/>
      <c r="AO7" s="574"/>
      <c r="AP7" s="574"/>
      <c r="AQ7" s="574"/>
      <c r="AR7" s="574"/>
      <c r="AS7" s="574"/>
      <c r="AT7" s="574"/>
      <c r="AU7" s="574"/>
      <c r="AV7" s="574"/>
      <c r="AW7" s="574"/>
      <c r="AX7" s="574"/>
      <c r="AY7" s="574"/>
      <c r="AZ7" s="574"/>
      <c r="BA7" s="574"/>
      <c r="BB7" s="574"/>
      <c r="BC7" s="574"/>
      <c r="BD7" s="574"/>
      <c r="BE7" s="574"/>
      <c r="BF7" s="574"/>
      <c r="BG7" s="574"/>
      <c r="BH7" s="574"/>
      <c r="BI7" s="574"/>
      <c r="BJ7" s="574"/>
      <c r="BK7" s="574"/>
      <c r="BL7" s="574"/>
      <c r="BM7" s="574"/>
      <c r="BN7" s="574"/>
      <c r="BO7" s="574"/>
      <c r="BP7" s="574"/>
      <c r="BQ7" s="574"/>
      <c r="BR7" s="574"/>
      <c r="BS7" s="574"/>
      <c r="BT7" s="574"/>
      <c r="BU7" s="574"/>
      <c r="BV7" s="574"/>
      <c r="BW7" s="574"/>
      <c r="BX7" s="574"/>
      <c r="BY7" s="574"/>
      <c r="BZ7" s="574"/>
      <c r="CA7" s="574"/>
      <c r="CB7" s="574"/>
      <c r="CC7" s="574"/>
      <c r="CD7" s="574"/>
      <c r="CE7" s="574"/>
      <c r="CF7" s="574"/>
      <c r="CG7" s="574"/>
      <c r="CH7" s="574"/>
      <c r="CI7" s="574"/>
      <c r="CJ7" s="574"/>
      <c r="CK7" s="574"/>
      <c r="CL7" s="574"/>
      <c r="CM7" s="574"/>
      <c r="CN7" s="574"/>
      <c r="CO7" s="574"/>
      <c r="CP7" s="574"/>
      <c r="CQ7" s="574"/>
      <c r="CR7" s="574"/>
      <c r="CS7" s="574"/>
      <c r="CT7" s="574"/>
      <c r="CU7" s="574"/>
      <c r="CV7" s="574"/>
      <c r="CW7" s="574"/>
      <c r="CX7" s="574"/>
      <c r="CY7" s="574"/>
      <c r="CZ7" s="574"/>
      <c r="DA7" s="574"/>
      <c r="DB7" s="574"/>
      <c r="DC7" s="574"/>
      <c r="DD7" s="574"/>
      <c r="DE7" s="574"/>
      <c r="DF7" s="574"/>
      <c r="DG7" s="574"/>
      <c r="DH7" s="574"/>
      <c r="DI7" s="574"/>
      <c r="DJ7" s="574"/>
      <c r="DK7" s="574"/>
      <c r="DL7" s="574"/>
      <c r="DM7" s="574"/>
      <c r="DN7" s="574"/>
      <c r="DO7" s="574"/>
      <c r="DP7" s="574"/>
      <c r="DQ7" s="574"/>
      <c r="DR7" s="574"/>
      <c r="DS7" s="574"/>
      <c r="DT7" s="574"/>
      <c r="DU7" s="574"/>
      <c r="DV7" s="574"/>
      <c r="DW7" s="574"/>
      <c r="DX7" s="574"/>
      <c r="DY7" s="574"/>
      <c r="DZ7" s="574"/>
      <c r="EA7" s="574"/>
      <c r="EB7" s="574"/>
      <c r="EC7" s="574"/>
      <c r="ED7" s="574"/>
      <c r="EE7" s="574"/>
      <c r="EF7" s="574"/>
      <c r="EG7" s="574"/>
      <c r="EH7" s="574"/>
      <c r="EI7" s="574"/>
      <c r="EJ7" s="574"/>
      <c r="EK7" s="574"/>
      <c r="EL7" s="574"/>
      <c r="EM7" s="574"/>
      <c r="EN7" s="574"/>
      <c r="EO7" s="574"/>
      <c r="EP7" s="574"/>
      <c r="EQ7" s="574"/>
      <c r="ER7" s="574"/>
      <c r="ES7" s="574"/>
      <c r="ET7" s="574"/>
      <c r="EU7" s="574"/>
      <c r="EV7" s="574"/>
      <c r="EW7" s="574"/>
      <c r="EX7" s="574"/>
      <c r="EY7" s="574"/>
      <c r="EZ7" s="574"/>
      <c r="FA7" s="574"/>
      <c r="FB7" s="574"/>
      <c r="FC7" s="574"/>
      <c r="FD7" s="574"/>
      <c r="FE7" s="574"/>
      <c r="FF7" s="574"/>
      <c r="FG7" s="574"/>
      <c r="FH7" s="574"/>
      <c r="FI7" s="574"/>
      <c r="FJ7" s="574"/>
      <c r="FK7" s="574"/>
      <c r="FL7" s="574"/>
      <c r="FM7" s="574"/>
      <c r="FN7" s="574"/>
      <c r="FO7" s="574"/>
      <c r="FP7" s="574"/>
      <c r="FQ7" s="574"/>
      <c r="FR7" s="574"/>
      <c r="FS7" s="574"/>
      <c r="FT7" s="574"/>
      <c r="FU7" s="574"/>
      <c r="FV7" s="574"/>
      <c r="FW7" s="574"/>
      <c r="FX7" s="574"/>
      <c r="FY7" s="574"/>
      <c r="FZ7" s="574"/>
      <c r="GA7" s="574"/>
      <c r="GB7" s="574"/>
      <c r="GC7" s="574"/>
      <c r="GD7" s="574"/>
      <c r="GE7" s="574"/>
      <c r="GF7" s="574"/>
      <c r="GG7" s="574"/>
      <c r="GH7" s="574"/>
      <c r="GI7" s="574"/>
      <c r="GJ7" s="574"/>
      <c r="GK7" s="574"/>
      <c r="GL7" s="574"/>
      <c r="GM7" s="574"/>
      <c r="GN7" s="574"/>
      <c r="GO7" s="574"/>
      <c r="GP7" s="574"/>
      <c r="GQ7" s="574"/>
      <c r="GR7" s="574"/>
      <c r="GS7" s="574"/>
      <c r="GT7" s="574"/>
      <c r="GU7" s="574"/>
      <c r="GV7" s="574"/>
      <c r="GW7" s="574"/>
      <c r="GX7" s="574"/>
      <c r="GY7" s="574"/>
      <c r="GZ7" s="574"/>
      <c r="HA7" s="574"/>
      <c r="HB7" s="574"/>
      <c r="HC7" s="574"/>
      <c r="HD7" s="574"/>
      <c r="HE7" s="574"/>
      <c r="HF7" s="574"/>
      <c r="HG7" s="574"/>
      <c r="HH7" s="574"/>
      <c r="HI7" s="574"/>
      <c r="HJ7" s="574"/>
      <c r="HK7" s="574"/>
      <c r="HL7" s="574"/>
      <c r="HM7" s="574"/>
      <c r="HN7" s="574"/>
      <c r="HO7" s="574"/>
      <c r="HP7" s="574"/>
      <c r="HQ7" s="574"/>
      <c r="HR7" s="574"/>
      <c r="HS7" s="574"/>
      <c r="HT7" s="574"/>
      <c r="HU7" s="574"/>
      <c r="HV7" s="574"/>
      <c r="HW7" s="574"/>
      <c r="HX7" s="574"/>
      <c r="HY7" s="574"/>
      <c r="HZ7" s="574"/>
      <c r="IA7" s="574"/>
      <c r="IB7" s="574"/>
      <c r="IC7" s="574"/>
      <c r="ID7" s="574"/>
      <c r="IE7" s="574"/>
      <c r="IF7" s="574"/>
      <c r="IG7" s="574"/>
      <c r="IH7" s="574"/>
      <c r="II7" s="574"/>
      <c r="IJ7" s="574"/>
      <c r="IK7" s="574"/>
      <c r="IL7" s="574"/>
      <c r="IM7" s="574"/>
      <c r="IN7" s="574"/>
      <c r="IO7" s="574"/>
    </row>
    <row r="8" spans="1:249" s="577" customFormat="1" ht="15.75" customHeight="1" x14ac:dyDescent="0.2">
      <c r="A8" s="1385"/>
      <c r="B8" s="1385"/>
      <c r="C8" s="1386" t="s">
        <v>167</v>
      </c>
      <c r="D8" s="1387"/>
      <c r="E8" s="1388"/>
      <c r="F8" s="1386" t="s">
        <v>168</v>
      </c>
      <c r="G8" s="1387"/>
      <c r="H8" s="1388"/>
      <c r="I8" s="1386" t="s">
        <v>14</v>
      </c>
      <c r="J8" s="1387"/>
      <c r="K8" s="1388"/>
      <c r="L8" s="1386" t="s">
        <v>167</v>
      </c>
      <c r="M8" s="1387"/>
      <c r="N8" s="1388"/>
      <c r="O8" s="1386" t="s">
        <v>168</v>
      </c>
      <c r="P8" s="1387"/>
      <c r="Q8" s="1388"/>
      <c r="R8" s="1386" t="s">
        <v>14</v>
      </c>
      <c r="S8" s="1387"/>
      <c r="T8" s="1388"/>
      <c r="U8" s="1392"/>
      <c r="V8" s="1393"/>
      <c r="W8" s="1394"/>
      <c r="X8" s="574"/>
      <c r="Y8" s="574"/>
      <c r="Z8" s="574"/>
      <c r="AA8" s="574"/>
      <c r="AB8" s="574"/>
      <c r="AC8" s="574"/>
      <c r="AD8" s="574"/>
      <c r="AE8" s="574"/>
      <c r="AF8" s="574"/>
      <c r="AG8" s="574"/>
      <c r="AH8" s="574"/>
      <c r="AI8" s="574"/>
      <c r="AJ8" s="574"/>
      <c r="AK8" s="574"/>
      <c r="AL8" s="574"/>
      <c r="AM8" s="574"/>
      <c r="AN8" s="574"/>
      <c r="AO8" s="574"/>
      <c r="AP8" s="574"/>
      <c r="AQ8" s="574"/>
      <c r="AR8" s="574"/>
      <c r="AS8" s="574"/>
      <c r="AT8" s="574"/>
      <c r="AU8" s="574"/>
      <c r="AV8" s="574"/>
      <c r="AW8" s="574"/>
      <c r="AX8" s="574"/>
      <c r="AY8" s="574"/>
      <c r="AZ8" s="574"/>
      <c r="BA8" s="574"/>
      <c r="BB8" s="574"/>
      <c r="BC8" s="574"/>
      <c r="BD8" s="574"/>
      <c r="BE8" s="574"/>
      <c r="BF8" s="574"/>
      <c r="BG8" s="574"/>
      <c r="BH8" s="574"/>
      <c r="BI8" s="574"/>
      <c r="BJ8" s="574"/>
      <c r="BK8" s="574"/>
      <c r="BL8" s="574"/>
      <c r="BM8" s="574"/>
      <c r="BN8" s="574"/>
      <c r="BO8" s="574"/>
      <c r="BP8" s="574"/>
      <c r="BQ8" s="574"/>
      <c r="BR8" s="574"/>
      <c r="BS8" s="574"/>
      <c r="BT8" s="574"/>
      <c r="BU8" s="574"/>
      <c r="BV8" s="574"/>
      <c r="BW8" s="574"/>
      <c r="BX8" s="574"/>
      <c r="BY8" s="574"/>
      <c r="BZ8" s="574"/>
      <c r="CA8" s="574"/>
      <c r="CB8" s="574"/>
      <c r="CC8" s="574"/>
      <c r="CD8" s="574"/>
      <c r="CE8" s="574"/>
      <c r="CF8" s="574"/>
      <c r="CG8" s="574"/>
      <c r="CH8" s="574"/>
      <c r="CI8" s="574"/>
      <c r="CJ8" s="574"/>
      <c r="CK8" s="574"/>
      <c r="CL8" s="574"/>
      <c r="CM8" s="574"/>
      <c r="CN8" s="574"/>
      <c r="CO8" s="574"/>
      <c r="CP8" s="574"/>
      <c r="CQ8" s="574"/>
      <c r="CR8" s="574"/>
      <c r="CS8" s="574"/>
      <c r="CT8" s="574"/>
      <c r="CU8" s="574"/>
      <c r="CV8" s="574"/>
      <c r="CW8" s="574"/>
      <c r="CX8" s="574"/>
      <c r="CY8" s="574"/>
      <c r="CZ8" s="574"/>
      <c r="DA8" s="574"/>
      <c r="DB8" s="574"/>
      <c r="DC8" s="574"/>
      <c r="DD8" s="574"/>
      <c r="DE8" s="574"/>
      <c r="DF8" s="574"/>
      <c r="DG8" s="574"/>
      <c r="DH8" s="574"/>
      <c r="DI8" s="574"/>
      <c r="DJ8" s="574"/>
      <c r="DK8" s="574"/>
      <c r="DL8" s="574"/>
      <c r="DM8" s="574"/>
      <c r="DN8" s="574"/>
      <c r="DO8" s="574"/>
      <c r="DP8" s="574"/>
      <c r="DQ8" s="574"/>
      <c r="DR8" s="574"/>
      <c r="DS8" s="574"/>
      <c r="DT8" s="574"/>
      <c r="DU8" s="574"/>
      <c r="DV8" s="574"/>
      <c r="DW8" s="574"/>
      <c r="DX8" s="574"/>
      <c r="DY8" s="574"/>
      <c r="DZ8" s="574"/>
      <c r="EA8" s="574"/>
      <c r="EB8" s="574"/>
      <c r="EC8" s="574"/>
      <c r="ED8" s="574"/>
      <c r="EE8" s="574"/>
      <c r="EF8" s="574"/>
      <c r="EG8" s="574"/>
      <c r="EH8" s="574"/>
      <c r="EI8" s="574"/>
      <c r="EJ8" s="574"/>
      <c r="EK8" s="574"/>
      <c r="EL8" s="574"/>
      <c r="EM8" s="574"/>
      <c r="EN8" s="574"/>
      <c r="EO8" s="574"/>
      <c r="EP8" s="574"/>
      <c r="EQ8" s="574"/>
      <c r="ER8" s="574"/>
      <c r="ES8" s="574"/>
      <c r="ET8" s="574"/>
      <c r="EU8" s="574"/>
      <c r="EV8" s="574"/>
      <c r="EW8" s="574"/>
      <c r="EX8" s="574"/>
      <c r="EY8" s="574"/>
      <c r="EZ8" s="574"/>
      <c r="FA8" s="574"/>
      <c r="FB8" s="574"/>
      <c r="FC8" s="574"/>
      <c r="FD8" s="574"/>
      <c r="FE8" s="574"/>
      <c r="FF8" s="574"/>
      <c r="FG8" s="574"/>
      <c r="FH8" s="574"/>
      <c r="FI8" s="574"/>
      <c r="FJ8" s="574"/>
      <c r="FK8" s="574"/>
      <c r="FL8" s="574"/>
      <c r="FM8" s="574"/>
      <c r="FN8" s="574"/>
      <c r="FO8" s="574"/>
      <c r="FP8" s="574"/>
      <c r="FQ8" s="574"/>
      <c r="FR8" s="574"/>
      <c r="FS8" s="574"/>
      <c r="FT8" s="574"/>
      <c r="FU8" s="574"/>
      <c r="FV8" s="574"/>
      <c r="FW8" s="574"/>
      <c r="FX8" s="574"/>
      <c r="FY8" s="574"/>
      <c r="FZ8" s="574"/>
      <c r="GA8" s="574"/>
      <c r="GB8" s="574"/>
      <c r="GC8" s="574"/>
      <c r="GD8" s="574"/>
      <c r="GE8" s="574"/>
      <c r="GF8" s="574"/>
      <c r="GG8" s="574"/>
      <c r="GH8" s="574"/>
      <c r="GI8" s="574"/>
      <c r="GJ8" s="574"/>
      <c r="GK8" s="574"/>
      <c r="GL8" s="574"/>
      <c r="GM8" s="574"/>
      <c r="GN8" s="574"/>
      <c r="GO8" s="574"/>
      <c r="GP8" s="574"/>
      <c r="GQ8" s="574"/>
      <c r="GR8" s="574"/>
      <c r="GS8" s="574"/>
      <c r="GT8" s="574"/>
      <c r="GU8" s="574"/>
      <c r="GV8" s="574"/>
      <c r="GW8" s="574"/>
      <c r="GX8" s="574"/>
      <c r="GY8" s="574"/>
      <c r="GZ8" s="574"/>
      <c r="HA8" s="574"/>
      <c r="HB8" s="574"/>
      <c r="HC8" s="574"/>
      <c r="HD8" s="574"/>
      <c r="HE8" s="574"/>
      <c r="HF8" s="574"/>
      <c r="HG8" s="574"/>
      <c r="HH8" s="574"/>
      <c r="HI8" s="574"/>
      <c r="HJ8" s="574"/>
      <c r="HK8" s="574"/>
      <c r="HL8" s="574"/>
      <c r="HM8" s="574"/>
      <c r="HN8" s="574"/>
      <c r="HO8" s="574"/>
      <c r="HP8" s="574"/>
      <c r="HQ8" s="574"/>
      <c r="HR8" s="574"/>
      <c r="HS8" s="574"/>
      <c r="HT8" s="574"/>
      <c r="HU8" s="574"/>
      <c r="HV8" s="574"/>
      <c r="HW8" s="574"/>
      <c r="HX8" s="574"/>
      <c r="HY8" s="574"/>
      <c r="HZ8" s="574"/>
      <c r="IA8" s="574"/>
      <c r="IB8" s="574"/>
      <c r="IC8" s="574"/>
      <c r="ID8" s="574"/>
      <c r="IE8" s="574"/>
      <c r="IF8" s="574"/>
      <c r="IG8" s="574"/>
      <c r="IH8" s="574"/>
      <c r="II8" s="574"/>
      <c r="IJ8" s="574"/>
      <c r="IK8" s="574"/>
      <c r="IL8" s="574"/>
      <c r="IM8" s="574"/>
      <c r="IN8" s="574"/>
      <c r="IO8" s="574"/>
    </row>
    <row r="9" spans="1:249" s="577" customFormat="1" ht="21.75" customHeight="1" x14ac:dyDescent="0.2">
      <c r="A9" s="578"/>
      <c r="B9" s="578"/>
      <c r="C9" s="578" t="s">
        <v>250</v>
      </c>
      <c r="D9" s="578" t="s">
        <v>37</v>
      </c>
      <c r="E9" s="578" t="s">
        <v>38</v>
      </c>
      <c r="F9" s="578" t="s">
        <v>250</v>
      </c>
      <c r="G9" s="578" t="s">
        <v>37</v>
      </c>
      <c r="H9" s="578" t="s">
        <v>38</v>
      </c>
      <c r="I9" s="578" t="s">
        <v>250</v>
      </c>
      <c r="J9" s="578" t="s">
        <v>37</v>
      </c>
      <c r="K9" s="578" t="s">
        <v>38</v>
      </c>
      <c r="L9" s="578" t="s">
        <v>250</v>
      </c>
      <c r="M9" s="578" t="s">
        <v>37</v>
      </c>
      <c r="N9" s="578" t="s">
        <v>38</v>
      </c>
      <c r="O9" s="578" t="s">
        <v>250</v>
      </c>
      <c r="P9" s="578" t="s">
        <v>37</v>
      </c>
      <c r="Q9" s="578" t="s">
        <v>38</v>
      </c>
      <c r="R9" s="578" t="s">
        <v>250</v>
      </c>
      <c r="S9" s="578" t="s">
        <v>37</v>
      </c>
      <c r="T9" s="578" t="s">
        <v>38</v>
      </c>
      <c r="U9" s="578" t="s">
        <v>250</v>
      </c>
      <c r="V9" s="578" t="s">
        <v>37</v>
      </c>
      <c r="W9" s="578" t="s">
        <v>38</v>
      </c>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4"/>
      <c r="AY9" s="574"/>
      <c r="AZ9" s="574"/>
      <c r="BA9" s="574"/>
      <c r="BB9" s="574"/>
      <c r="BC9" s="574"/>
      <c r="BD9" s="574"/>
      <c r="BE9" s="574"/>
      <c r="BF9" s="574"/>
      <c r="BG9" s="574"/>
      <c r="BH9" s="574"/>
      <c r="BI9" s="574"/>
      <c r="BJ9" s="574"/>
      <c r="BK9" s="574"/>
      <c r="BL9" s="574"/>
      <c r="BM9" s="574"/>
      <c r="BN9" s="574"/>
      <c r="BO9" s="574"/>
      <c r="BP9" s="574"/>
      <c r="BQ9" s="574"/>
      <c r="BR9" s="574"/>
      <c r="BS9" s="574"/>
      <c r="BT9" s="574"/>
      <c r="BU9" s="574"/>
      <c r="BV9" s="574"/>
      <c r="BW9" s="574"/>
      <c r="BX9" s="574"/>
      <c r="BY9" s="574"/>
      <c r="BZ9" s="574"/>
      <c r="CA9" s="574"/>
      <c r="CB9" s="574"/>
      <c r="CC9" s="574"/>
      <c r="CD9" s="574"/>
      <c r="CE9" s="574"/>
      <c r="CF9" s="574"/>
      <c r="CG9" s="574"/>
      <c r="CH9" s="574"/>
      <c r="CI9" s="574"/>
      <c r="CJ9" s="574"/>
      <c r="CK9" s="574"/>
      <c r="CL9" s="574"/>
      <c r="CM9" s="574"/>
      <c r="CN9" s="574"/>
      <c r="CO9" s="574"/>
      <c r="CP9" s="574"/>
      <c r="CQ9" s="574"/>
      <c r="CR9" s="574"/>
      <c r="CS9" s="574"/>
      <c r="CT9" s="574"/>
      <c r="CU9" s="574"/>
      <c r="CV9" s="574"/>
      <c r="CW9" s="574"/>
      <c r="CX9" s="574"/>
      <c r="CY9" s="574"/>
      <c r="CZ9" s="574"/>
      <c r="DA9" s="574"/>
      <c r="DB9" s="574"/>
      <c r="DC9" s="574"/>
      <c r="DD9" s="574"/>
      <c r="DE9" s="574"/>
      <c r="DF9" s="574"/>
      <c r="DG9" s="574"/>
      <c r="DH9" s="574"/>
      <c r="DI9" s="574"/>
      <c r="DJ9" s="574"/>
      <c r="DK9" s="574"/>
      <c r="DL9" s="574"/>
      <c r="DM9" s="574"/>
      <c r="DN9" s="574"/>
      <c r="DO9" s="574"/>
      <c r="DP9" s="574"/>
      <c r="DQ9" s="574"/>
      <c r="DR9" s="574"/>
      <c r="DS9" s="574"/>
      <c r="DT9" s="574"/>
      <c r="DU9" s="574"/>
      <c r="DV9" s="574"/>
      <c r="DW9" s="574"/>
      <c r="DX9" s="574"/>
      <c r="DY9" s="574"/>
      <c r="DZ9" s="574"/>
      <c r="EA9" s="574"/>
      <c r="EB9" s="574"/>
      <c r="EC9" s="574"/>
      <c r="ED9" s="574"/>
      <c r="EE9" s="574"/>
      <c r="EF9" s="574"/>
      <c r="EG9" s="574"/>
      <c r="EH9" s="574"/>
      <c r="EI9" s="574"/>
      <c r="EJ9" s="574"/>
      <c r="EK9" s="574"/>
      <c r="EL9" s="574"/>
      <c r="EM9" s="574"/>
      <c r="EN9" s="574"/>
      <c r="EO9" s="574"/>
      <c r="EP9" s="574"/>
      <c r="EQ9" s="574"/>
      <c r="ER9" s="574"/>
      <c r="ES9" s="574"/>
      <c r="ET9" s="574"/>
      <c r="EU9" s="574"/>
      <c r="EV9" s="574"/>
      <c r="EW9" s="574"/>
      <c r="EX9" s="574"/>
      <c r="EY9" s="574"/>
      <c r="EZ9" s="574"/>
      <c r="FA9" s="574"/>
      <c r="FB9" s="574"/>
      <c r="FC9" s="574"/>
      <c r="FD9" s="574"/>
      <c r="FE9" s="574"/>
      <c r="FF9" s="574"/>
      <c r="FG9" s="574"/>
      <c r="FH9" s="574"/>
      <c r="FI9" s="574"/>
      <c r="FJ9" s="574"/>
      <c r="FK9" s="574"/>
      <c r="FL9" s="574"/>
      <c r="FM9" s="574"/>
      <c r="FN9" s="574"/>
      <c r="FO9" s="574"/>
      <c r="FP9" s="574"/>
      <c r="FQ9" s="574"/>
      <c r="FR9" s="574"/>
      <c r="FS9" s="574"/>
      <c r="FT9" s="574"/>
      <c r="FU9" s="574"/>
      <c r="FV9" s="574"/>
      <c r="FW9" s="574"/>
      <c r="FX9" s="574"/>
      <c r="FY9" s="574"/>
      <c r="FZ9" s="574"/>
      <c r="GA9" s="574"/>
      <c r="GB9" s="574"/>
      <c r="GC9" s="574"/>
      <c r="GD9" s="574"/>
      <c r="GE9" s="574"/>
      <c r="GF9" s="574"/>
      <c r="GG9" s="574"/>
      <c r="GH9" s="574"/>
      <c r="GI9" s="574"/>
      <c r="GJ9" s="574"/>
      <c r="GK9" s="574"/>
      <c r="GL9" s="574"/>
      <c r="GM9" s="574"/>
      <c r="GN9" s="574"/>
      <c r="GO9" s="574"/>
      <c r="GP9" s="574"/>
      <c r="GQ9" s="574"/>
      <c r="GR9" s="574"/>
      <c r="GS9" s="574"/>
      <c r="GT9" s="574"/>
      <c r="GU9" s="574"/>
      <c r="GV9" s="574"/>
      <c r="GW9" s="574"/>
      <c r="GX9" s="574"/>
      <c r="GY9" s="574"/>
      <c r="GZ9" s="574"/>
      <c r="HA9" s="574"/>
      <c r="HB9" s="574"/>
      <c r="HC9" s="574"/>
      <c r="HD9" s="574"/>
      <c r="HE9" s="574"/>
      <c r="HF9" s="574"/>
      <c r="HG9" s="574"/>
      <c r="HH9" s="574"/>
      <c r="HI9" s="574"/>
      <c r="HJ9" s="574"/>
      <c r="HK9" s="574"/>
      <c r="HL9" s="574"/>
      <c r="HM9" s="574"/>
      <c r="HN9" s="574"/>
      <c r="HO9" s="574"/>
      <c r="HP9" s="574"/>
      <c r="HQ9" s="574"/>
      <c r="HR9" s="574"/>
      <c r="HS9" s="574"/>
      <c r="HT9" s="574"/>
      <c r="HU9" s="574"/>
      <c r="HV9" s="574"/>
      <c r="HW9" s="574"/>
      <c r="HX9" s="574"/>
      <c r="HY9" s="574"/>
      <c r="HZ9" s="574"/>
      <c r="IA9" s="574"/>
      <c r="IB9" s="574"/>
      <c r="IC9" s="574"/>
      <c r="ID9" s="574"/>
      <c r="IE9" s="574"/>
      <c r="IF9" s="574"/>
      <c r="IG9" s="574"/>
      <c r="IH9" s="574"/>
      <c r="II9" s="574"/>
      <c r="IJ9" s="574"/>
      <c r="IK9" s="574"/>
      <c r="IL9" s="574"/>
      <c r="IM9" s="574"/>
      <c r="IN9" s="574"/>
      <c r="IO9" s="574"/>
    </row>
    <row r="10" spans="1:249" s="577" customFormat="1" ht="18" customHeight="1" x14ac:dyDescent="0.2">
      <c r="A10" s="578">
        <v>1</v>
      </c>
      <c r="B10" s="578">
        <v>2</v>
      </c>
      <c r="C10" s="578">
        <v>3</v>
      </c>
      <c r="D10" s="578">
        <v>4</v>
      </c>
      <c r="E10" s="578">
        <v>5</v>
      </c>
      <c r="F10" s="578">
        <v>7</v>
      </c>
      <c r="G10" s="578">
        <v>8</v>
      </c>
      <c r="H10" s="578">
        <v>9</v>
      </c>
      <c r="I10" s="578">
        <v>11</v>
      </c>
      <c r="J10" s="578">
        <v>12</v>
      </c>
      <c r="K10" s="578">
        <v>13</v>
      </c>
      <c r="L10" s="578">
        <v>15</v>
      </c>
      <c r="M10" s="578">
        <v>16</v>
      </c>
      <c r="N10" s="578">
        <v>17</v>
      </c>
      <c r="O10" s="578">
        <v>19</v>
      </c>
      <c r="P10" s="578">
        <v>20</v>
      </c>
      <c r="Q10" s="578">
        <v>21</v>
      </c>
      <c r="R10" s="578">
        <v>23</v>
      </c>
      <c r="S10" s="578">
        <v>24</v>
      </c>
      <c r="T10" s="578">
        <v>25</v>
      </c>
      <c r="U10" s="578">
        <v>27</v>
      </c>
      <c r="V10" s="578">
        <v>28</v>
      </c>
      <c r="W10" s="578">
        <v>29</v>
      </c>
      <c r="X10" s="579"/>
      <c r="Y10" s="579"/>
      <c r="Z10" s="579"/>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79"/>
      <c r="AY10" s="579"/>
      <c r="AZ10" s="579"/>
      <c r="BA10" s="579"/>
      <c r="BB10" s="579"/>
      <c r="BC10" s="579"/>
      <c r="BD10" s="579"/>
      <c r="BE10" s="579"/>
      <c r="BF10" s="579"/>
      <c r="BG10" s="579"/>
      <c r="BH10" s="579"/>
      <c r="BI10" s="579"/>
      <c r="BJ10" s="579"/>
      <c r="BK10" s="579"/>
      <c r="BL10" s="579"/>
      <c r="BM10" s="579"/>
      <c r="BN10" s="579"/>
      <c r="BO10" s="579"/>
      <c r="BP10" s="579"/>
      <c r="BQ10" s="579"/>
      <c r="BR10" s="579"/>
      <c r="BS10" s="579"/>
      <c r="BT10" s="579"/>
      <c r="BU10" s="579"/>
      <c r="BV10" s="579"/>
      <c r="BW10" s="579"/>
      <c r="BX10" s="579"/>
      <c r="BY10" s="579"/>
      <c r="BZ10" s="579"/>
      <c r="CA10" s="579"/>
      <c r="CB10" s="579"/>
      <c r="CC10" s="579"/>
      <c r="CD10" s="579"/>
      <c r="CE10" s="579"/>
      <c r="CF10" s="579"/>
      <c r="CG10" s="579"/>
      <c r="CH10" s="579"/>
      <c r="CI10" s="579"/>
      <c r="CJ10" s="579"/>
      <c r="CK10" s="579"/>
      <c r="CL10" s="579"/>
      <c r="CM10" s="579"/>
      <c r="CN10" s="579"/>
      <c r="CO10" s="579"/>
      <c r="CP10" s="579"/>
      <c r="CQ10" s="579"/>
      <c r="CR10" s="579"/>
      <c r="CS10" s="579"/>
      <c r="CT10" s="579"/>
      <c r="CU10" s="579"/>
      <c r="CV10" s="579"/>
      <c r="CW10" s="579"/>
      <c r="CX10" s="579"/>
      <c r="CY10" s="579"/>
      <c r="CZ10" s="579"/>
      <c r="DA10" s="579"/>
      <c r="DB10" s="579"/>
      <c r="DC10" s="579"/>
      <c r="DD10" s="579"/>
      <c r="DE10" s="579"/>
      <c r="DF10" s="579"/>
      <c r="DG10" s="579"/>
      <c r="DH10" s="579"/>
      <c r="DI10" s="579"/>
      <c r="DJ10" s="579"/>
      <c r="DK10" s="579"/>
      <c r="DL10" s="579"/>
      <c r="DM10" s="579"/>
      <c r="DN10" s="579"/>
      <c r="DO10" s="579"/>
      <c r="DP10" s="579"/>
      <c r="DQ10" s="579"/>
      <c r="DR10" s="579"/>
      <c r="DS10" s="579"/>
      <c r="DT10" s="579"/>
      <c r="DU10" s="579"/>
      <c r="DV10" s="579"/>
      <c r="DW10" s="579"/>
      <c r="DX10" s="579"/>
      <c r="DY10" s="579"/>
      <c r="DZ10" s="579"/>
      <c r="EA10" s="579"/>
      <c r="EB10" s="579"/>
      <c r="EC10" s="579"/>
      <c r="ED10" s="579"/>
      <c r="EE10" s="579"/>
      <c r="EF10" s="579"/>
      <c r="EG10" s="579"/>
      <c r="EH10" s="579"/>
      <c r="EI10" s="579"/>
      <c r="EJ10" s="579"/>
      <c r="EK10" s="579"/>
      <c r="EL10" s="579"/>
      <c r="EM10" s="579"/>
      <c r="EN10" s="579"/>
      <c r="EO10" s="579"/>
      <c r="EP10" s="579"/>
      <c r="EQ10" s="579"/>
      <c r="ER10" s="579"/>
      <c r="ES10" s="579"/>
      <c r="ET10" s="579"/>
      <c r="EU10" s="579"/>
      <c r="EV10" s="579"/>
      <c r="EW10" s="579"/>
      <c r="EX10" s="579"/>
      <c r="EY10" s="579"/>
      <c r="EZ10" s="579"/>
      <c r="FA10" s="579"/>
      <c r="FB10" s="579"/>
      <c r="FC10" s="579"/>
      <c r="FD10" s="579"/>
      <c r="FE10" s="579"/>
      <c r="FF10" s="579"/>
      <c r="FG10" s="579"/>
      <c r="FH10" s="579"/>
      <c r="FI10" s="579"/>
      <c r="FJ10" s="579"/>
      <c r="FK10" s="579"/>
      <c r="FL10" s="579"/>
      <c r="FM10" s="579"/>
      <c r="FN10" s="579"/>
      <c r="FO10" s="579"/>
      <c r="FP10" s="579"/>
      <c r="FQ10" s="579"/>
      <c r="FR10" s="579"/>
      <c r="FS10" s="579"/>
      <c r="FT10" s="579"/>
      <c r="FU10" s="579"/>
      <c r="FV10" s="579"/>
      <c r="FW10" s="579"/>
      <c r="FX10" s="579"/>
      <c r="FY10" s="579"/>
      <c r="FZ10" s="579"/>
      <c r="GA10" s="579"/>
      <c r="GB10" s="579"/>
      <c r="GC10" s="579"/>
      <c r="GD10" s="579"/>
      <c r="GE10" s="579"/>
      <c r="GF10" s="579"/>
      <c r="GG10" s="579"/>
      <c r="GH10" s="579"/>
      <c r="GI10" s="579"/>
      <c r="GJ10" s="579"/>
      <c r="GK10" s="579"/>
      <c r="GL10" s="579"/>
      <c r="GM10" s="579"/>
      <c r="GN10" s="579"/>
      <c r="GO10" s="579"/>
      <c r="GP10" s="579"/>
      <c r="GQ10" s="579"/>
      <c r="GR10" s="579"/>
      <c r="GS10" s="579"/>
      <c r="GT10" s="579"/>
      <c r="GU10" s="579"/>
      <c r="GV10" s="579"/>
      <c r="GW10" s="579"/>
      <c r="GX10" s="579"/>
      <c r="GY10" s="579"/>
      <c r="GZ10" s="579"/>
      <c r="HA10" s="579"/>
      <c r="HB10" s="579"/>
      <c r="HC10" s="579"/>
      <c r="HD10" s="579"/>
      <c r="HE10" s="579"/>
      <c r="HF10" s="579"/>
      <c r="HG10" s="579"/>
      <c r="HH10" s="579"/>
      <c r="HI10" s="579"/>
      <c r="HJ10" s="579"/>
      <c r="HK10" s="579"/>
      <c r="HL10" s="579"/>
      <c r="HM10" s="579"/>
      <c r="HN10" s="579"/>
      <c r="HO10" s="579"/>
      <c r="HP10" s="579"/>
      <c r="HQ10" s="579"/>
      <c r="HR10" s="579"/>
      <c r="HS10" s="579"/>
      <c r="HT10" s="579"/>
      <c r="HU10" s="579"/>
      <c r="HV10" s="579"/>
      <c r="HW10" s="579"/>
      <c r="HX10" s="579"/>
      <c r="HY10" s="579"/>
      <c r="HZ10" s="579"/>
      <c r="IA10" s="579"/>
      <c r="IB10" s="579"/>
      <c r="IC10" s="579"/>
      <c r="ID10" s="579"/>
      <c r="IE10" s="579"/>
      <c r="IF10" s="579"/>
      <c r="IG10" s="579"/>
      <c r="IH10" s="579"/>
      <c r="II10" s="579"/>
      <c r="IJ10" s="579"/>
      <c r="IK10" s="579"/>
      <c r="IL10" s="579"/>
      <c r="IM10" s="579"/>
      <c r="IN10" s="579"/>
      <c r="IO10" s="579"/>
    </row>
    <row r="11" spans="1:249" ht="18" customHeight="1" x14ac:dyDescent="0.2">
      <c r="A11" s="1377" t="s">
        <v>242</v>
      </c>
      <c r="B11" s="1378"/>
      <c r="C11" s="1378"/>
      <c r="D11" s="1378"/>
      <c r="E11" s="1378"/>
      <c r="F11" s="1379"/>
      <c r="G11" s="461"/>
      <c r="H11" s="461"/>
      <c r="I11" s="461"/>
      <c r="J11" s="461"/>
      <c r="K11" s="461"/>
      <c r="L11" s="461"/>
      <c r="M11" s="461"/>
      <c r="N11" s="461"/>
      <c r="O11" s="461"/>
      <c r="P11" s="461"/>
      <c r="Q11" s="461"/>
      <c r="R11" s="461"/>
      <c r="S11" s="461"/>
      <c r="T11" s="461"/>
      <c r="U11" s="461"/>
      <c r="V11" s="468"/>
      <c r="W11" s="468"/>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2"/>
      <c r="AY11" s="462"/>
      <c r="AZ11" s="462"/>
      <c r="BA11" s="462"/>
      <c r="BB11" s="462"/>
      <c r="BC11" s="462"/>
      <c r="BD11" s="462"/>
      <c r="BE11" s="462"/>
      <c r="BF11" s="462"/>
      <c r="BG11" s="462"/>
      <c r="BH11" s="462"/>
      <c r="BI11" s="462"/>
      <c r="BJ11" s="462"/>
      <c r="BK11" s="462"/>
      <c r="BL11" s="462"/>
      <c r="BM11" s="462"/>
      <c r="BN11" s="462"/>
      <c r="BO11" s="462"/>
      <c r="BP11" s="462"/>
      <c r="BQ11" s="462"/>
      <c r="BR11" s="462"/>
      <c r="BS11" s="462"/>
      <c r="BT11" s="462"/>
      <c r="BU11" s="462"/>
      <c r="BV11" s="462"/>
      <c r="BW11" s="462"/>
      <c r="BX11" s="462"/>
      <c r="BY11" s="462"/>
      <c r="BZ11" s="462"/>
      <c r="CA11" s="462"/>
      <c r="CB11" s="462"/>
      <c r="CC11" s="462"/>
      <c r="CD11" s="462"/>
      <c r="CE11" s="462"/>
      <c r="CF11" s="462"/>
      <c r="CG11" s="462"/>
      <c r="CH11" s="462"/>
      <c r="CI11" s="462"/>
      <c r="CJ11" s="462"/>
      <c r="CK11" s="462"/>
      <c r="CL11" s="462"/>
      <c r="CM11" s="462"/>
      <c r="CN11" s="462"/>
      <c r="CO11" s="462"/>
      <c r="CP11" s="462"/>
      <c r="CQ11" s="462"/>
      <c r="CR11" s="462"/>
      <c r="CS11" s="462"/>
      <c r="CT11" s="462"/>
      <c r="CU11" s="462"/>
      <c r="CV11" s="462"/>
      <c r="CW11" s="462"/>
      <c r="CX11" s="462"/>
      <c r="CY11" s="462"/>
      <c r="CZ11" s="462"/>
      <c r="DA11" s="462"/>
      <c r="DB11" s="462"/>
      <c r="DC11" s="462"/>
      <c r="DD11" s="462"/>
      <c r="DE11" s="462"/>
      <c r="DF11" s="462"/>
      <c r="DG11" s="462"/>
      <c r="DH11" s="462"/>
      <c r="DI11" s="462"/>
      <c r="DJ11" s="462"/>
      <c r="DK11" s="462"/>
      <c r="DL11" s="462"/>
      <c r="DM11" s="462"/>
      <c r="DN11" s="462"/>
      <c r="DO11" s="462"/>
      <c r="DP11" s="462"/>
      <c r="DQ11" s="462"/>
      <c r="DR11" s="462"/>
      <c r="DS11" s="462"/>
      <c r="DT11" s="462"/>
      <c r="DU11" s="462"/>
      <c r="DV11" s="462"/>
      <c r="DW11" s="462"/>
      <c r="DX11" s="462"/>
      <c r="DY11" s="462"/>
      <c r="DZ11" s="462"/>
      <c r="EA11" s="462"/>
      <c r="EB11" s="462"/>
      <c r="EC11" s="462"/>
      <c r="ED11" s="462"/>
      <c r="EE11" s="462"/>
      <c r="EF11" s="462"/>
      <c r="EG11" s="462"/>
      <c r="EH11" s="462"/>
      <c r="EI11" s="462"/>
      <c r="EJ11" s="462"/>
      <c r="EK11" s="462"/>
      <c r="EL11" s="462"/>
      <c r="EM11" s="462"/>
      <c r="EN11" s="462"/>
      <c r="EO11" s="462"/>
      <c r="EP11" s="462"/>
      <c r="EQ11" s="462"/>
      <c r="ER11" s="462"/>
      <c r="ES11" s="462"/>
      <c r="ET11" s="462"/>
      <c r="EU11" s="462"/>
      <c r="EV11" s="462"/>
      <c r="EW11" s="462"/>
      <c r="EX11" s="462"/>
      <c r="EY11" s="462"/>
      <c r="EZ11" s="462"/>
      <c r="FA11" s="462"/>
      <c r="FB11" s="462"/>
      <c r="FC11" s="462"/>
      <c r="FD11" s="462"/>
      <c r="FE11" s="462"/>
      <c r="FF11" s="462"/>
      <c r="FG11" s="462"/>
      <c r="FH11" s="462"/>
      <c r="FI11" s="462"/>
      <c r="FJ11" s="462"/>
      <c r="FK11" s="462"/>
      <c r="FL11" s="462"/>
      <c r="FM11" s="462"/>
      <c r="FN11" s="462"/>
      <c r="FO11" s="462"/>
      <c r="FP11" s="462"/>
      <c r="FQ11" s="462"/>
      <c r="FR11" s="462"/>
      <c r="FS11" s="462"/>
      <c r="FT11" s="462"/>
      <c r="FU11" s="462"/>
      <c r="FV11" s="462"/>
      <c r="FW11" s="462"/>
      <c r="FX11" s="462"/>
      <c r="FY11" s="462"/>
      <c r="FZ11" s="462"/>
      <c r="GA11" s="462"/>
      <c r="GB11" s="462"/>
      <c r="GC11" s="462"/>
      <c r="GD11" s="462"/>
      <c r="GE11" s="462"/>
      <c r="GF11" s="462"/>
      <c r="GG11" s="462"/>
      <c r="GH11" s="462"/>
      <c r="GI11" s="462"/>
      <c r="GJ11" s="462"/>
      <c r="GK11" s="462"/>
      <c r="GL11" s="462"/>
      <c r="GM11" s="462"/>
      <c r="GN11" s="462"/>
      <c r="GO11" s="462"/>
      <c r="GP11" s="462"/>
      <c r="GQ11" s="462"/>
      <c r="GR11" s="462"/>
      <c r="GS11" s="462"/>
      <c r="GT11" s="462"/>
      <c r="GU11" s="462"/>
      <c r="GV11" s="462"/>
      <c r="GW11" s="462"/>
      <c r="GX11" s="462"/>
      <c r="GY11" s="462"/>
      <c r="GZ11" s="462"/>
      <c r="HA11" s="462"/>
      <c r="HB11" s="462"/>
      <c r="HC11" s="462"/>
      <c r="HD11" s="462"/>
      <c r="HE11" s="462"/>
      <c r="HF11" s="462"/>
      <c r="HG11" s="462"/>
      <c r="HH11" s="462"/>
      <c r="HI11" s="462"/>
      <c r="HJ11" s="462"/>
      <c r="HK11" s="462"/>
      <c r="HL11" s="462"/>
      <c r="HM11" s="462"/>
      <c r="HN11" s="462"/>
      <c r="HO11" s="462"/>
      <c r="HP11" s="462"/>
      <c r="HQ11" s="462"/>
      <c r="HR11" s="462"/>
      <c r="HS11" s="462"/>
      <c r="HT11" s="462"/>
      <c r="HU11" s="462"/>
      <c r="HV11" s="462"/>
      <c r="HW11" s="462"/>
      <c r="HX11" s="462"/>
      <c r="HY11" s="462"/>
      <c r="HZ11" s="462"/>
      <c r="IA11" s="462"/>
      <c r="IB11" s="462"/>
      <c r="IC11" s="462"/>
      <c r="ID11" s="462"/>
      <c r="IE11" s="462"/>
      <c r="IF11" s="462"/>
      <c r="IG11" s="462"/>
      <c r="IH11" s="462"/>
      <c r="II11" s="462"/>
      <c r="IJ11" s="462"/>
      <c r="IK11" s="462"/>
      <c r="IL11" s="462"/>
      <c r="IM11" s="462"/>
      <c r="IN11" s="462"/>
      <c r="IO11" s="462"/>
    </row>
    <row r="12" spans="1:249" s="577" customFormat="1" ht="21.75" customHeight="1" x14ac:dyDescent="0.2">
      <c r="A12" s="465">
        <v>1</v>
      </c>
      <c r="B12" s="580" t="s">
        <v>121</v>
      </c>
      <c r="C12" s="463">
        <v>261.69</v>
      </c>
      <c r="D12" s="463">
        <v>28.79</v>
      </c>
      <c r="E12" s="463">
        <v>51.86</v>
      </c>
      <c r="F12" s="463">
        <v>0</v>
      </c>
      <c r="G12" s="463">
        <v>0</v>
      </c>
      <c r="H12" s="463">
        <v>0</v>
      </c>
      <c r="I12" s="463">
        <f>C12+F12</f>
        <v>261.69</v>
      </c>
      <c r="J12" s="463">
        <f t="shared" ref="J12:K16" si="0">D12+G12</f>
        <v>28.79</v>
      </c>
      <c r="K12" s="463">
        <f t="shared" si="0"/>
        <v>51.86</v>
      </c>
      <c r="L12" s="463">
        <v>195.48</v>
      </c>
      <c r="M12" s="463">
        <v>21.5</v>
      </c>
      <c r="N12" s="463">
        <v>38.74</v>
      </c>
      <c r="O12" s="463">
        <v>0</v>
      </c>
      <c r="P12" s="463">
        <v>0</v>
      </c>
      <c r="Q12" s="463">
        <v>0</v>
      </c>
      <c r="R12" s="463">
        <f>L12+O12</f>
        <v>195.48</v>
      </c>
      <c r="S12" s="463">
        <f t="shared" ref="S12:T16" si="1">M12+P12</f>
        <v>21.5</v>
      </c>
      <c r="T12" s="463">
        <f t="shared" si="1"/>
        <v>38.74</v>
      </c>
      <c r="U12" s="463">
        <f>I12+R12</f>
        <v>457.16999999999996</v>
      </c>
      <c r="V12" s="463">
        <f>J12+S12</f>
        <v>50.29</v>
      </c>
      <c r="W12" s="463">
        <f>K12+T12</f>
        <v>90.6</v>
      </c>
    </row>
    <row r="13" spans="1:249" s="577" customFormat="1" ht="18" customHeight="1" x14ac:dyDescent="0.2">
      <c r="A13" s="465">
        <v>2</v>
      </c>
      <c r="B13" s="580" t="s">
        <v>471</v>
      </c>
      <c r="C13" s="463">
        <v>3245.19</v>
      </c>
      <c r="D13" s="463">
        <v>356.74</v>
      </c>
      <c r="E13" s="463">
        <v>643.05999999999995</v>
      </c>
      <c r="F13" s="463">
        <v>357.67</v>
      </c>
      <c r="G13" s="463">
        <v>39.32</v>
      </c>
      <c r="H13" s="463">
        <v>70.87</v>
      </c>
      <c r="I13" s="463">
        <f t="shared" ref="I13:I16" si="2">C13+F13</f>
        <v>3602.86</v>
      </c>
      <c r="J13" s="463">
        <f t="shared" si="0"/>
        <v>396.06</v>
      </c>
      <c r="K13" s="463">
        <f t="shared" si="0"/>
        <v>713.93</v>
      </c>
      <c r="L13" s="463">
        <v>2415.41</v>
      </c>
      <c r="M13" s="463">
        <v>265.52999999999997</v>
      </c>
      <c r="N13" s="463">
        <v>478.63</v>
      </c>
      <c r="O13" s="463">
        <v>269.35000000000002</v>
      </c>
      <c r="P13" s="463">
        <v>29.61</v>
      </c>
      <c r="Q13" s="463">
        <v>53.37</v>
      </c>
      <c r="R13" s="463">
        <f t="shared" ref="R13:S16" si="3">L13+O13</f>
        <v>2684.7599999999998</v>
      </c>
      <c r="S13" s="463">
        <f t="shared" si="1"/>
        <v>295.14</v>
      </c>
      <c r="T13" s="463">
        <f t="shared" si="1"/>
        <v>532</v>
      </c>
      <c r="U13" s="463">
        <f t="shared" ref="U13:U16" si="4">I13+R13</f>
        <v>6287.62</v>
      </c>
      <c r="V13" s="463">
        <f t="shared" ref="V13:V16" si="5">J13+S13</f>
        <v>691.2</v>
      </c>
      <c r="W13" s="463">
        <f t="shared" ref="W13:W16" si="6">K13+T13</f>
        <v>1245.9299999999998</v>
      </c>
    </row>
    <row r="14" spans="1:249" s="577" customFormat="1" ht="30" customHeight="1" x14ac:dyDescent="0.2">
      <c r="A14" s="465">
        <v>3</v>
      </c>
      <c r="B14" s="580" t="s">
        <v>125</v>
      </c>
      <c r="C14" s="463">
        <v>1221.99</v>
      </c>
      <c r="D14" s="463">
        <v>134.68</v>
      </c>
      <c r="E14" s="463">
        <v>242.81</v>
      </c>
      <c r="F14" s="463">
        <v>135.78</v>
      </c>
      <c r="G14" s="463">
        <v>14.96</v>
      </c>
      <c r="H14" s="463">
        <v>26.98</v>
      </c>
      <c r="I14" s="463">
        <f t="shared" si="2"/>
        <v>1357.77</v>
      </c>
      <c r="J14" s="463">
        <f t="shared" si="0"/>
        <v>149.64000000000001</v>
      </c>
      <c r="K14" s="463">
        <f t="shared" si="0"/>
        <v>269.79000000000002</v>
      </c>
      <c r="L14" s="463">
        <v>1065.46</v>
      </c>
      <c r="M14" s="463">
        <v>117.45</v>
      </c>
      <c r="N14" s="463">
        <v>211.73</v>
      </c>
      <c r="O14" s="463">
        <v>118.39</v>
      </c>
      <c r="P14" s="463">
        <v>13.05</v>
      </c>
      <c r="Q14" s="463">
        <v>23.52</v>
      </c>
      <c r="R14" s="463">
        <f t="shared" si="3"/>
        <v>1183.8500000000001</v>
      </c>
      <c r="S14" s="463">
        <f t="shared" si="1"/>
        <v>130.5</v>
      </c>
      <c r="T14" s="463">
        <f t="shared" si="1"/>
        <v>235.25</v>
      </c>
      <c r="U14" s="463">
        <f t="shared" si="4"/>
        <v>2541.62</v>
      </c>
      <c r="V14" s="463">
        <f t="shared" si="5"/>
        <v>280.14</v>
      </c>
      <c r="W14" s="463">
        <f t="shared" si="6"/>
        <v>505.04</v>
      </c>
    </row>
    <row r="15" spans="1:249" s="577" customFormat="1" ht="30" customHeight="1" x14ac:dyDescent="0.2">
      <c r="A15" s="465">
        <v>4</v>
      </c>
      <c r="B15" s="580" t="s">
        <v>123</v>
      </c>
      <c r="C15" s="463">
        <v>117.74</v>
      </c>
      <c r="D15" s="463">
        <v>12.96</v>
      </c>
      <c r="E15" s="463">
        <v>23.35</v>
      </c>
      <c r="F15" s="463">
        <v>0</v>
      </c>
      <c r="G15" s="463">
        <v>0</v>
      </c>
      <c r="H15" s="463">
        <v>0</v>
      </c>
      <c r="I15" s="463">
        <f t="shared" si="2"/>
        <v>117.74</v>
      </c>
      <c r="J15" s="463">
        <f t="shared" si="0"/>
        <v>12.96</v>
      </c>
      <c r="K15" s="463">
        <f t="shared" si="0"/>
        <v>23.35</v>
      </c>
      <c r="L15" s="463">
        <v>87.95</v>
      </c>
      <c r="M15" s="463">
        <v>9.68</v>
      </c>
      <c r="N15" s="463">
        <v>17.440000000000001</v>
      </c>
      <c r="O15" s="463">
        <v>0</v>
      </c>
      <c r="P15" s="463">
        <v>0</v>
      </c>
      <c r="Q15" s="463">
        <v>0</v>
      </c>
      <c r="R15" s="463">
        <f t="shared" si="3"/>
        <v>87.95</v>
      </c>
      <c r="S15" s="463">
        <f t="shared" si="1"/>
        <v>9.68</v>
      </c>
      <c r="T15" s="463">
        <f t="shared" si="1"/>
        <v>17.440000000000001</v>
      </c>
      <c r="U15" s="463">
        <f t="shared" si="4"/>
        <v>205.69</v>
      </c>
      <c r="V15" s="463">
        <f t="shared" si="5"/>
        <v>22.64</v>
      </c>
      <c r="W15" s="463">
        <f t="shared" si="6"/>
        <v>40.790000000000006</v>
      </c>
    </row>
    <row r="16" spans="1:249" s="577" customFormat="1" ht="18" customHeight="1" x14ac:dyDescent="0.2">
      <c r="A16" s="465">
        <v>5</v>
      </c>
      <c r="B16" s="580" t="s">
        <v>124</v>
      </c>
      <c r="C16" s="463">
        <v>87.21</v>
      </c>
      <c r="D16" s="463">
        <v>9.6</v>
      </c>
      <c r="E16" s="463">
        <v>17.329999999999998</v>
      </c>
      <c r="F16" s="463">
        <v>0</v>
      </c>
      <c r="G16" s="463">
        <v>0</v>
      </c>
      <c r="H16" s="463">
        <v>0</v>
      </c>
      <c r="I16" s="463">
        <f t="shared" si="2"/>
        <v>87.21</v>
      </c>
      <c r="J16" s="463">
        <f t="shared" si="0"/>
        <v>9.6</v>
      </c>
      <c r="K16" s="463">
        <f t="shared" si="0"/>
        <v>17.329999999999998</v>
      </c>
      <c r="L16" s="463">
        <v>67.73</v>
      </c>
      <c r="M16" s="463">
        <v>7.46</v>
      </c>
      <c r="N16" s="463">
        <v>13.46</v>
      </c>
      <c r="O16" s="463">
        <v>0</v>
      </c>
      <c r="P16" s="463">
        <v>0</v>
      </c>
      <c r="Q16" s="463">
        <v>0</v>
      </c>
      <c r="R16" s="463">
        <f t="shared" si="3"/>
        <v>67.73</v>
      </c>
      <c r="S16" s="463">
        <f t="shared" si="3"/>
        <v>7.46</v>
      </c>
      <c r="T16" s="463">
        <f t="shared" si="1"/>
        <v>13.46</v>
      </c>
      <c r="U16" s="463">
        <f t="shared" si="4"/>
        <v>154.94</v>
      </c>
      <c r="V16" s="463">
        <f t="shared" si="5"/>
        <v>17.059999999999999</v>
      </c>
      <c r="W16" s="463">
        <f t="shared" si="6"/>
        <v>30.79</v>
      </c>
    </row>
    <row r="17" spans="1:23" s="579" customFormat="1" ht="18" customHeight="1" x14ac:dyDescent="0.2">
      <c r="A17" s="1375" t="s">
        <v>14</v>
      </c>
      <c r="B17" s="1376"/>
      <c r="C17" s="464">
        <f>SUM(C12:C16)</f>
        <v>4933.82</v>
      </c>
      <c r="D17" s="464">
        <f t="shared" ref="D17:W17" si="7">SUM(D12:D16)</f>
        <v>542.7700000000001</v>
      </c>
      <c r="E17" s="464">
        <f t="shared" si="7"/>
        <v>978.41000000000008</v>
      </c>
      <c r="F17" s="464">
        <f t="shared" si="7"/>
        <v>493.45000000000005</v>
      </c>
      <c r="G17" s="464">
        <f t="shared" si="7"/>
        <v>54.28</v>
      </c>
      <c r="H17" s="464">
        <f t="shared" si="7"/>
        <v>97.850000000000009</v>
      </c>
      <c r="I17" s="464">
        <f t="shared" si="7"/>
        <v>5427.2699999999995</v>
      </c>
      <c r="J17" s="464">
        <f t="shared" si="7"/>
        <v>597.05000000000007</v>
      </c>
      <c r="K17" s="464">
        <f t="shared" si="7"/>
        <v>1076.2599999999998</v>
      </c>
      <c r="L17" s="464">
        <f t="shared" si="7"/>
        <v>3832.0299999999997</v>
      </c>
      <c r="M17" s="464">
        <f t="shared" si="7"/>
        <v>421.61999999999995</v>
      </c>
      <c r="N17" s="464">
        <f t="shared" si="7"/>
        <v>760.00000000000011</v>
      </c>
      <c r="O17" s="464">
        <f t="shared" si="7"/>
        <v>387.74</v>
      </c>
      <c r="P17" s="464">
        <f t="shared" si="7"/>
        <v>42.66</v>
      </c>
      <c r="Q17" s="464">
        <f t="shared" si="7"/>
        <v>76.89</v>
      </c>
      <c r="R17" s="464">
        <f t="shared" si="7"/>
        <v>4219.7699999999995</v>
      </c>
      <c r="S17" s="464">
        <f t="shared" si="7"/>
        <v>464.28</v>
      </c>
      <c r="T17" s="464">
        <f t="shared" si="7"/>
        <v>836.8900000000001</v>
      </c>
      <c r="U17" s="464">
        <f t="shared" si="7"/>
        <v>9647.0400000000009</v>
      </c>
      <c r="V17" s="464">
        <f t="shared" si="7"/>
        <v>1061.33</v>
      </c>
      <c r="W17" s="464">
        <f t="shared" si="7"/>
        <v>1913.1499999999996</v>
      </c>
    </row>
    <row r="18" spans="1:23" ht="18" customHeight="1" x14ac:dyDescent="0.2">
      <c r="A18" s="1377" t="s">
        <v>243</v>
      </c>
      <c r="B18" s="1378"/>
      <c r="C18" s="1378"/>
      <c r="D18" s="1378"/>
      <c r="E18" s="1378"/>
      <c r="F18" s="1379"/>
      <c r="G18" s="465"/>
      <c r="H18" s="465"/>
      <c r="I18" s="465"/>
      <c r="J18" s="465"/>
      <c r="K18" s="465"/>
      <c r="L18" s="465"/>
      <c r="M18" s="465"/>
      <c r="N18" s="465"/>
      <c r="O18" s="465"/>
      <c r="P18" s="465"/>
      <c r="Q18" s="465"/>
      <c r="R18" s="465"/>
      <c r="S18" s="465"/>
      <c r="T18" s="465"/>
      <c r="U18" s="465"/>
      <c r="V18" s="465"/>
      <c r="W18" s="465"/>
    </row>
    <row r="19" spans="1:23" s="577" customFormat="1" ht="27" customHeight="1" x14ac:dyDescent="0.2">
      <c r="A19" s="465">
        <v>6</v>
      </c>
      <c r="B19" s="580" t="s">
        <v>126</v>
      </c>
      <c r="C19" s="463">
        <v>0</v>
      </c>
      <c r="D19" s="463">
        <v>0</v>
      </c>
      <c r="E19" s="463">
        <v>0</v>
      </c>
      <c r="F19" s="463">
        <v>0</v>
      </c>
      <c r="G19" s="463">
        <v>0</v>
      </c>
      <c r="H19" s="463">
        <v>0</v>
      </c>
      <c r="I19" s="463">
        <f t="shared" ref="I19:I20" si="8">C19+F19</f>
        <v>0</v>
      </c>
      <c r="J19" s="463">
        <f t="shared" ref="J19:J20" si="9">D19+G19</f>
        <v>0</v>
      </c>
      <c r="K19" s="463">
        <f t="shared" ref="K19:K20" si="10">E19+H19</f>
        <v>0</v>
      </c>
      <c r="L19" s="463">
        <v>0</v>
      </c>
      <c r="M19" s="463">
        <v>0</v>
      </c>
      <c r="N19" s="463">
        <v>0</v>
      </c>
      <c r="O19" s="463">
        <v>0</v>
      </c>
      <c r="P19" s="463">
        <v>0</v>
      </c>
      <c r="Q19" s="463">
        <v>0</v>
      </c>
      <c r="R19" s="463">
        <f t="shared" ref="R19:T20" si="11">L19+O19</f>
        <v>0</v>
      </c>
      <c r="S19" s="463">
        <f t="shared" si="11"/>
        <v>0</v>
      </c>
      <c r="T19" s="463">
        <f t="shared" si="11"/>
        <v>0</v>
      </c>
      <c r="U19" s="463">
        <f t="shared" ref="U19:W20" si="12">I19+R19</f>
        <v>0</v>
      </c>
      <c r="V19" s="463">
        <f t="shared" si="12"/>
        <v>0</v>
      </c>
      <c r="W19" s="463">
        <f t="shared" si="12"/>
        <v>0</v>
      </c>
    </row>
    <row r="20" spans="1:23" s="577" customFormat="1" ht="21" customHeight="1" x14ac:dyDescent="0.2">
      <c r="A20" s="465">
        <v>7</v>
      </c>
      <c r="B20" s="580" t="s">
        <v>127</v>
      </c>
      <c r="C20" s="463">
        <v>0</v>
      </c>
      <c r="D20" s="463">
        <v>0</v>
      </c>
      <c r="E20" s="463">
        <v>0</v>
      </c>
      <c r="F20" s="463">
        <v>0</v>
      </c>
      <c r="G20" s="463">
        <v>0</v>
      </c>
      <c r="H20" s="463">
        <v>0</v>
      </c>
      <c r="I20" s="463">
        <f t="shared" si="8"/>
        <v>0</v>
      </c>
      <c r="J20" s="463">
        <f t="shared" si="9"/>
        <v>0</v>
      </c>
      <c r="K20" s="463">
        <f t="shared" si="10"/>
        <v>0</v>
      </c>
      <c r="L20" s="463">
        <v>0</v>
      </c>
      <c r="M20" s="463">
        <v>0</v>
      </c>
      <c r="N20" s="463">
        <v>0</v>
      </c>
      <c r="O20" s="463">
        <v>0</v>
      </c>
      <c r="P20" s="463">
        <v>0</v>
      </c>
      <c r="Q20" s="463">
        <v>0</v>
      </c>
      <c r="R20" s="463">
        <f t="shared" si="11"/>
        <v>0</v>
      </c>
      <c r="S20" s="463">
        <f t="shared" si="11"/>
        <v>0</v>
      </c>
      <c r="T20" s="463">
        <f t="shared" si="11"/>
        <v>0</v>
      </c>
      <c r="U20" s="463">
        <f t="shared" si="12"/>
        <v>0</v>
      </c>
      <c r="V20" s="463">
        <f t="shared" si="12"/>
        <v>0</v>
      </c>
      <c r="W20" s="463">
        <f t="shared" si="12"/>
        <v>0</v>
      </c>
    </row>
    <row r="21" spans="1:23" s="577" customFormat="1" ht="16.5" customHeight="1" x14ac:dyDescent="0.2">
      <c r="A21" s="1380" t="s">
        <v>14</v>
      </c>
      <c r="B21" s="1380"/>
      <c r="C21" s="464">
        <f>SUM(C19:C20)</f>
        <v>0</v>
      </c>
      <c r="D21" s="464">
        <f t="shared" ref="D21:W21" si="13">SUM(D19:D20)</f>
        <v>0</v>
      </c>
      <c r="E21" s="464">
        <f t="shared" si="13"/>
        <v>0</v>
      </c>
      <c r="F21" s="464">
        <f t="shared" si="13"/>
        <v>0</v>
      </c>
      <c r="G21" s="464">
        <f t="shared" si="13"/>
        <v>0</v>
      </c>
      <c r="H21" s="464">
        <f t="shared" si="13"/>
        <v>0</v>
      </c>
      <c r="I21" s="464">
        <f t="shared" si="13"/>
        <v>0</v>
      </c>
      <c r="J21" s="464">
        <f t="shared" si="13"/>
        <v>0</v>
      </c>
      <c r="K21" s="464">
        <f t="shared" si="13"/>
        <v>0</v>
      </c>
      <c r="L21" s="464">
        <f t="shared" si="13"/>
        <v>0</v>
      </c>
      <c r="M21" s="464">
        <f t="shared" si="13"/>
        <v>0</v>
      </c>
      <c r="N21" s="464">
        <f t="shared" si="13"/>
        <v>0</v>
      </c>
      <c r="O21" s="464">
        <f t="shared" si="13"/>
        <v>0</v>
      </c>
      <c r="P21" s="464">
        <f t="shared" si="13"/>
        <v>0</v>
      </c>
      <c r="Q21" s="464">
        <f t="shared" si="13"/>
        <v>0</v>
      </c>
      <c r="R21" s="464">
        <f t="shared" si="13"/>
        <v>0</v>
      </c>
      <c r="S21" s="464">
        <f t="shared" si="13"/>
        <v>0</v>
      </c>
      <c r="T21" s="464">
        <f t="shared" si="13"/>
        <v>0</v>
      </c>
      <c r="U21" s="464">
        <f t="shared" si="13"/>
        <v>0</v>
      </c>
      <c r="V21" s="464">
        <f t="shared" si="13"/>
        <v>0</v>
      </c>
      <c r="W21" s="464">
        <f t="shared" si="13"/>
        <v>0</v>
      </c>
    </row>
    <row r="22" spans="1:23" s="577" customFormat="1" ht="18" customHeight="1" x14ac:dyDescent="0.2">
      <c r="A22" s="1380" t="s">
        <v>955</v>
      </c>
      <c r="B22" s="1380"/>
      <c r="C22" s="464">
        <f>C21+C17</f>
        <v>4933.82</v>
      </c>
      <c r="D22" s="464">
        <f t="shared" ref="D22:W22" si="14">D21+D17</f>
        <v>542.7700000000001</v>
      </c>
      <c r="E22" s="464">
        <f t="shared" si="14"/>
        <v>978.41000000000008</v>
      </c>
      <c r="F22" s="464">
        <f t="shared" si="14"/>
        <v>493.45000000000005</v>
      </c>
      <c r="G22" s="464">
        <f t="shared" si="14"/>
        <v>54.28</v>
      </c>
      <c r="H22" s="464">
        <f t="shared" si="14"/>
        <v>97.850000000000009</v>
      </c>
      <c r="I22" s="464">
        <f t="shared" si="14"/>
        <v>5427.2699999999995</v>
      </c>
      <c r="J22" s="464">
        <f t="shared" si="14"/>
        <v>597.05000000000007</v>
      </c>
      <c r="K22" s="464">
        <f t="shared" si="14"/>
        <v>1076.2599999999998</v>
      </c>
      <c r="L22" s="464">
        <f t="shared" si="14"/>
        <v>3832.0299999999997</v>
      </c>
      <c r="M22" s="464">
        <f t="shared" si="14"/>
        <v>421.61999999999995</v>
      </c>
      <c r="N22" s="464">
        <f t="shared" si="14"/>
        <v>760.00000000000011</v>
      </c>
      <c r="O22" s="464">
        <f t="shared" si="14"/>
        <v>387.74</v>
      </c>
      <c r="P22" s="464">
        <f t="shared" si="14"/>
        <v>42.66</v>
      </c>
      <c r="Q22" s="464">
        <f t="shared" si="14"/>
        <v>76.89</v>
      </c>
      <c r="R22" s="464">
        <f t="shared" si="14"/>
        <v>4219.7699999999995</v>
      </c>
      <c r="S22" s="464">
        <f t="shared" si="14"/>
        <v>464.28</v>
      </c>
      <c r="T22" s="464">
        <f t="shared" si="14"/>
        <v>836.8900000000001</v>
      </c>
      <c r="U22" s="464">
        <f t="shared" si="14"/>
        <v>9647.0400000000009</v>
      </c>
      <c r="V22" s="464">
        <f t="shared" si="14"/>
        <v>1061.33</v>
      </c>
      <c r="W22" s="464">
        <f t="shared" si="14"/>
        <v>1913.1499999999996</v>
      </c>
    </row>
    <row r="23" spans="1:23" s="577" customFormat="1" ht="19.5" customHeight="1" x14ac:dyDescent="0.2">
      <c r="C23" s="581"/>
      <c r="D23" s="581"/>
      <c r="E23" s="581"/>
      <c r="F23" s="581"/>
      <c r="G23" s="581"/>
      <c r="H23" s="581"/>
      <c r="I23" s="581"/>
      <c r="J23" s="581"/>
      <c r="K23" s="581"/>
      <c r="L23" s="581"/>
      <c r="M23" s="581"/>
      <c r="N23" s="581"/>
      <c r="O23" s="581"/>
      <c r="P23" s="581"/>
      <c r="Q23" s="581"/>
      <c r="R23" s="581"/>
      <c r="S23" s="581"/>
      <c r="T23" s="581"/>
      <c r="U23" s="581"/>
      <c r="V23" s="581"/>
      <c r="W23" s="581"/>
    </row>
    <row r="24" spans="1:23" s="577" customFormat="1" ht="12" x14ac:dyDescent="0.2">
      <c r="C24" s="581"/>
      <c r="D24" s="581"/>
      <c r="E24" s="581"/>
      <c r="F24" s="581"/>
      <c r="G24" s="581"/>
      <c r="H24" s="581"/>
      <c r="I24" s="581"/>
      <c r="J24" s="581"/>
      <c r="K24" s="581"/>
      <c r="L24" s="581"/>
      <c r="M24" s="581"/>
      <c r="N24" s="581"/>
      <c r="O24" s="581"/>
      <c r="P24" s="581"/>
      <c r="Q24" s="919"/>
      <c r="R24" s="919"/>
      <c r="S24" s="919"/>
      <c r="T24" s="919"/>
      <c r="U24" s="581"/>
      <c r="V24" s="581"/>
      <c r="W24" s="581"/>
    </row>
    <row r="25" spans="1:23" s="577" customFormat="1" ht="12" x14ac:dyDescent="0.2">
      <c r="A25" s="1381"/>
      <c r="B25" s="1381"/>
      <c r="C25" s="1381"/>
      <c r="D25" s="1381"/>
      <c r="E25" s="1381"/>
      <c r="F25" s="1381"/>
      <c r="G25" s="1381"/>
      <c r="H25" s="1381"/>
      <c r="I25" s="1381"/>
      <c r="J25" s="581"/>
      <c r="K25" s="581"/>
      <c r="L25" s="581"/>
      <c r="M25" s="581"/>
      <c r="N25" s="581"/>
      <c r="O25" s="581"/>
      <c r="P25" s="581"/>
      <c r="Q25" s="919" t="s">
        <v>797</v>
      </c>
      <c r="R25" s="919"/>
      <c r="S25" s="919"/>
      <c r="T25" s="919"/>
      <c r="U25" s="581"/>
      <c r="V25" s="581"/>
      <c r="W25" s="581"/>
    </row>
    <row r="26" spans="1:23" s="577" customFormat="1" ht="12" x14ac:dyDescent="0.2">
      <c r="A26" s="1382" t="s">
        <v>9</v>
      </c>
      <c r="B26" s="1382"/>
      <c r="C26" s="1382"/>
      <c r="D26" s="1382"/>
      <c r="E26" s="1382"/>
      <c r="F26" s="581"/>
      <c r="G26" s="581"/>
      <c r="H26" s="581"/>
      <c r="I26" s="581"/>
      <c r="J26" s="581"/>
      <c r="K26" s="581"/>
      <c r="L26" s="581"/>
      <c r="M26" s="581"/>
      <c r="N26" s="581"/>
      <c r="O26" s="581"/>
      <c r="P26" s="581"/>
      <c r="Q26" s="919" t="s">
        <v>798</v>
      </c>
      <c r="R26" s="919"/>
      <c r="S26" s="919"/>
      <c r="T26" s="919"/>
      <c r="U26" s="581"/>
      <c r="V26" s="581"/>
      <c r="W26" s="581"/>
    </row>
    <row r="27" spans="1:23" s="577" customFormat="1" ht="14.25" customHeight="1" x14ac:dyDescent="0.2">
      <c r="C27" s="581"/>
      <c r="D27" s="581"/>
      <c r="E27" s="581"/>
      <c r="F27" s="582"/>
      <c r="G27" s="582"/>
      <c r="H27" s="582"/>
      <c r="I27" s="582"/>
      <c r="J27" s="582"/>
      <c r="K27" s="582"/>
      <c r="L27" s="582"/>
      <c r="M27" s="582"/>
      <c r="N27" s="582"/>
      <c r="O27" s="581"/>
      <c r="P27" s="581"/>
      <c r="Q27" s="919" t="s">
        <v>77</v>
      </c>
      <c r="R27" s="919"/>
      <c r="S27" s="919"/>
      <c r="T27" s="919"/>
      <c r="U27" s="582"/>
      <c r="V27" s="581"/>
      <c r="W27" s="581"/>
    </row>
  </sheetData>
  <mergeCells count="28">
    <mergeCell ref="O1:U1"/>
    <mergeCell ref="B3:U3"/>
    <mergeCell ref="B4:U4"/>
    <mergeCell ref="C8:E8"/>
    <mergeCell ref="F8:H8"/>
    <mergeCell ref="I8:K8"/>
    <mergeCell ref="L8:N8"/>
    <mergeCell ref="A5:E5"/>
    <mergeCell ref="E2:R2"/>
    <mergeCell ref="O8:Q8"/>
    <mergeCell ref="V6:W6"/>
    <mergeCell ref="A7:A8"/>
    <mergeCell ref="B7:B8"/>
    <mergeCell ref="C7:K7"/>
    <mergeCell ref="L7:T7"/>
    <mergeCell ref="U7:W8"/>
    <mergeCell ref="R8:T8"/>
    <mergeCell ref="Q24:T24"/>
    <mergeCell ref="Q25:T25"/>
    <mergeCell ref="Q26:T26"/>
    <mergeCell ref="Q27:T27"/>
    <mergeCell ref="A25:I25"/>
    <mergeCell ref="A26:E26"/>
    <mergeCell ref="A17:B17"/>
    <mergeCell ref="A18:F18"/>
    <mergeCell ref="A11:F11"/>
    <mergeCell ref="A21:B21"/>
    <mergeCell ref="A22:B22"/>
  </mergeCells>
  <printOptions horizontalCentered="1"/>
  <pageMargins left="0.39370078740157483" right="0.39370078740157483" top="0.19685039370078741" bottom="0.19685039370078741" header="0.31496062992125984" footer="0.31496062992125984"/>
  <pageSetup paperSize="9" scale="88" orientation="landscape" r:id="rId1"/>
  <colBreaks count="1" manualBreakCount="1">
    <brk id="23"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43"/>
  <sheetViews>
    <sheetView view="pageBreakPreview" topLeftCell="A10" zoomScale="98" zoomScaleSheetLayoutView="98" workbookViewId="0">
      <selection activeCell="F33" sqref="F33"/>
    </sheetView>
  </sheetViews>
  <sheetFormatPr defaultColWidth="9.140625" defaultRowHeight="12.75" x14ac:dyDescent="0.2"/>
  <cols>
    <col min="1" max="1" width="5.7109375" style="105" customWidth="1"/>
    <col min="2" max="2" width="10.42578125" style="105" customWidth="1"/>
    <col min="3" max="3" width="12" style="105" customWidth="1"/>
    <col min="4" max="4" width="12.42578125" style="105" customWidth="1"/>
    <col min="5" max="5" width="12.5703125" style="105" customWidth="1"/>
    <col min="6" max="7" width="12" style="105" customWidth="1"/>
    <col min="8" max="8" width="12.28515625" style="105" customWidth="1"/>
    <col min="9" max="12" width="11.5703125" style="105" customWidth="1"/>
    <col min="13" max="16384" width="9.140625" style="105"/>
  </cols>
  <sheetData>
    <row r="1" spans="1:16" s="104" customFormat="1" x14ac:dyDescent="0.2">
      <c r="E1" s="1400"/>
      <c r="F1" s="1400"/>
      <c r="G1" s="1400"/>
      <c r="H1" s="1400"/>
      <c r="I1" s="1400"/>
      <c r="J1" s="191" t="s">
        <v>745</v>
      </c>
    </row>
    <row r="2" spans="1:16" s="104" customFormat="1" ht="15" x14ac:dyDescent="0.2">
      <c r="A2" s="1403" t="s">
        <v>0</v>
      </c>
      <c r="B2" s="1403"/>
      <c r="C2" s="1403"/>
      <c r="D2" s="1403"/>
      <c r="E2" s="1403"/>
      <c r="F2" s="1403"/>
      <c r="G2" s="1403"/>
      <c r="H2" s="1403"/>
      <c r="I2" s="1403"/>
      <c r="J2" s="1403"/>
      <c r="K2" s="1403"/>
      <c r="L2" s="1403"/>
    </row>
    <row r="3" spans="1:16" s="104" customFormat="1" ht="18" x14ac:dyDescent="0.2">
      <c r="A3" s="1181" t="s">
        <v>631</v>
      </c>
      <c r="B3" s="1181"/>
      <c r="C3" s="1181"/>
      <c r="D3" s="1181"/>
      <c r="E3" s="1181"/>
      <c r="F3" s="1181"/>
      <c r="G3" s="1181"/>
      <c r="H3" s="1181"/>
      <c r="I3" s="1181"/>
      <c r="J3" s="1181"/>
      <c r="K3" s="1181"/>
      <c r="L3" s="1181"/>
    </row>
    <row r="4" spans="1:16" ht="19.5" customHeight="1" x14ac:dyDescent="0.2">
      <c r="A4" s="1402" t="s">
        <v>746</v>
      </c>
      <c r="B4" s="1402"/>
      <c r="C4" s="1402"/>
      <c r="D4" s="1402"/>
      <c r="E4" s="1402"/>
      <c r="F4" s="1402"/>
      <c r="G4" s="1402"/>
      <c r="H4" s="1402"/>
      <c r="I4" s="1402"/>
      <c r="J4" s="1402"/>
      <c r="K4" s="1402"/>
      <c r="L4" s="1402"/>
    </row>
    <row r="5" spans="1:16" x14ac:dyDescent="0.2">
      <c r="A5" s="1404" t="s">
        <v>834</v>
      </c>
      <c r="B5" s="1404"/>
      <c r="C5" s="1404"/>
      <c r="D5" s="1404"/>
      <c r="H5" s="1401" t="s">
        <v>930</v>
      </c>
      <c r="I5" s="1401"/>
      <c r="J5" s="1401"/>
    </row>
    <row r="6" spans="1:16" s="192" customFormat="1" ht="16.5" customHeight="1" x14ac:dyDescent="0.2">
      <c r="A6" s="1406" t="s">
        <v>68</v>
      </c>
      <c r="B6" s="1406" t="s">
        <v>31</v>
      </c>
      <c r="C6" s="1407" t="s">
        <v>747</v>
      </c>
      <c r="D6" s="1407"/>
      <c r="E6" s="1407" t="s">
        <v>122</v>
      </c>
      <c r="F6" s="1407"/>
      <c r="G6" s="1407" t="s">
        <v>748</v>
      </c>
      <c r="H6" s="1407"/>
      <c r="I6" s="1407" t="s">
        <v>123</v>
      </c>
      <c r="J6" s="1407"/>
      <c r="K6" s="1407" t="s">
        <v>124</v>
      </c>
      <c r="L6" s="1407"/>
      <c r="O6" s="193"/>
      <c r="P6" s="193"/>
    </row>
    <row r="7" spans="1:16" s="192" customFormat="1" ht="44.25" customHeight="1" x14ac:dyDescent="0.2">
      <c r="A7" s="1406"/>
      <c r="B7" s="1406"/>
      <c r="C7" s="194" t="s">
        <v>749</v>
      </c>
      <c r="D7" s="194" t="s">
        <v>750</v>
      </c>
      <c r="E7" s="194" t="s">
        <v>751</v>
      </c>
      <c r="F7" s="194" t="s">
        <v>752</v>
      </c>
      <c r="G7" s="194" t="s">
        <v>751</v>
      </c>
      <c r="H7" s="194" t="s">
        <v>752</v>
      </c>
      <c r="I7" s="194" t="s">
        <v>749</v>
      </c>
      <c r="J7" s="194" t="s">
        <v>750</v>
      </c>
      <c r="K7" s="194" t="s">
        <v>749</v>
      </c>
      <c r="L7" s="194" t="s">
        <v>750</v>
      </c>
    </row>
    <row r="8" spans="1:16" s="192" customFormat="1" ht="14.1" customHeight="1" x14ac:dyDescent="0.2">
      <c r="A8" s="194">
        <v>1</v>
      </c>
      <c r="B8" s="194">
        <v>2</v>
      </c>
      <c r="C8" s="194">
        <v>3</v>
      </c>
      <c r="D8" s="194">
        <v>4</v>
      </c>
      <c r="E8" s="194">
        <v>5</v>
      </c>
      <c r="F8" s="194">
        <v>6</v>
      </c>
      <c r="G8" s="194">
        <v>7</v>
      </c>
      <c r="H8" s="194">
        <v>8</v>
      </c>
      <c r="I8" s="194">
        <v>9</v>
      </c>
      <c r="J8" s="194">
        <v>10</v>
      </c>
      <c r="K8" s="194">
        <v>11</v>
      </c>
      <c r="L8" s="194">
        <v>12</v>
      </c>
    </row>
    <row r="9" spans="1:16" ht="14.1" customHeight="1" x14ac:dyDescent="0.2">
      <c r="A9" s="163">
        <v>1</v>
      </c>
      <c r="B9" s="160" t="s">
        <v>800</v>
      </c>
      <c r="C9" s="1409" t="s">
        <v>848</v>
      </c>
      <c r="D9" s="1410"/>
      <c r="E9" s="1410"/>
      <c r="F9" s="1410"/>
      <c r="G9" s="1410"/>
      <c r="H9" s="1410"/>
      <c r="I9" s="1410"/>
      <c r="J9" s="1410"/>
      <c r="K9" s="1410"/>
      <c r="L9" s="1411"/>
    </row>
    <row r="10" spans="1:16" ht="14.1" customHeight="1" x14ac:dyDescent="0.2">
      <c r="A10" s="163">
        <v>2</v>
      </c>
      <c r="B10" s="160" t="s">
        <v>801</v>
      </c>
      <c r="C10" s="1412"/>
      <c r="D10" s="1413"/>
      <c r="E10" s="1413"/>
      <c r="F10" s="1413"/>
      <c r="G10" s="1413"/>
      <c r="H10" s="1413"/>
      <c r="I10" s="1413"/>
      <c r="J10" s="1413"/>
      <c r="K10" s="1413"/>
      <c r="L10" s="1414"/>
    </row>
    <row r="11" spans="1:16" ht="14.1" customHeight="1" x14ac:dyDescent="0.2">
      <c r="A11" s="163">
        <v>3</v>
      </c>
      <c r="B11" s="160" t="s">
        <v>802</v>
      </c>
      <c r="C11" s="1412"/>
      <c r="D11" s="1413"/>
      <c r="E11" s="1413"/>
      <c r="F11" s="1413"/>
      <c r="G11" s="1413"/>
      <c r="H11" s="1413"/>
      <c r="I11" s="1413"/>
      <c r="J11" s="1413"/>
      <c r="K11" s="1413"/>
      <c r="L11" s="1414"/>
    </row>
    <row r="12" spans="1:16" ht="14.1" customHeight="1" x14ac:dyDescent="0.2">
      <c r="A12" s="163">
        <v>4</v>
      </c>
      <c r="B12" s="160" t="s">
        <v>803</v>
      </c>
      <c r="C12" s="1412"/>
      <c r="D12" s="1413"/>
      <c r="E12" s="1413"/>
      <c r="F12" s="1413"/>
      <c r="G12" s="1413"/>
      <c r="H12" s="1413"/>
      <c r="I12" s="1413"/>
      <c r="J12" s="1413"/>
      <c r="K12" s="1413"/>
      <c r="L12" s="1414"/>
    </row>
    <row r="13" spans="1:16" ht="14.1" customHeight="1" x14ac:dyDescent="0.2">
      <c r="A13" s="163">
        <v>5</v>
      </c>
      <c r="B13" s="160" t="s">
        <v>804</v>
      </c>
      <c r="C13" s="1412"/>
      <c r="D13" s="1413"/>
      <c r="E13" s="1413"/>
      <c r="F13" s="1413"/>
      <c r="G13" s="1413"/>
      <c r="H13" s="1413"/>
      <c r="I13" s="1413"/>
      <c r="J13" s="1413"/>
      <c r="K13" s="1413"/>
      <c r="L13" s="1414"/>
    </row>
    <row r="14" spans="1:16" ht="14.1" customHeight="1" x14ac:dyDescent="0.2">
      <c r="A14" s="163">
        <v>6</v>
      </c>
      <c r="B14" s="160" t="s">
        <v>805</v>
      </c>
      <c r="C14" s="1412"/>
      <c r="D14" s="1413"/>
      <c r="E14" s="1413"/>
      <c r="F14" s="1413"/>
      <c r="G14" s="1413"/>
      <c r="H14" s="1413"/>
      <c r="I14" s="1413"/>
      <c r="J14" s="1413"/>
      <c r="K14" s="1413"/>
      <c r="L14" s="1414"/>
    </row>
    <row r="15" spans="1:16" ht="14.1" customHeight="1" x14ac:dyDescent="0.2">
      <c r="A15" s="163">
        <v>7</v>
      </c>
      <c r="B15" s="160" t="s">
        <v>806</v>
      </c>
      <c r="C15" s="1412"/>
      <c r="D15" s="1413"/>
      <c r="E15" s="1413"/>
      <c r="F15" s="1413"/>
      <c r="G15" s="1413"/>
      <c r="H15" s="1413"/>
      <c r="I15" s="1413"/>
      <c r="J15" s="1413"/>
      <c r="K15" s="1413"/>
      <c r="L15" s="1414"/>
    </row>
    <row r="16" spans="1:16" ht="14.1" customHeight="1" x14ac:dyDescent="0.2">
      <c r="A16" s="163">
        <v>8</v>
      </c>
      <c r="B16" s="160" t="s">
        <v>807</v>
      </c>
      <c r="C16" s="1412"/>
      <c r="D16" s="1413"/>
      <c r="E16" s="1413"/>
      <c r="F16" s="1413"/>
      <c r="G16" s="1413"/>
      <c r="H16" s="1413"/>
      <c r="I16" s="1413"/>
      <c r="J16" s="1413"/>
      <c r="K16" s="1413"/>
      <c r="L16" s="1414"/>
    </row>
    <row r="17" spans="1:12" ht="14.1" customHeight="1" x14ac:dyDescent="0.2">
      <c r="A17" s="163">
        <v>9</v>
      </c>
      <c r="B17" s="160" t="s">
        <v>808</v>
      </c>
      <c r="C17" s="1412"/>
      <c r="D17" s="1413"/>
      <c r="E17" s="1413"/>
      <c r="F17" s="1413"/>
      <c r="G17" s="1413"/>
      <c r="H17" s="1413"/>
      <c r="I17" s="1413"/>
      <c r="J17" s="1413"/>
      <c r="K17" s="1413"/>
      <c r="L17" s="1414"/>
    </row>
    <row r="18" spans="1:12" ht="14.1" customHeight="1" x14ac:dyDescent="0.2">
      <c r="A18" s="163">
        <v>10</v>
      </c>
      <c r="B18" s="160" t="s">
        <v>809</v>
      </c>
      <c r="C18" s="1412"/>
      <c r="D18" s="1413"/>
      <c r="E18" s="1413"/>
      <c r="F18" s="1413"/>
      <c r="G18" s="1413"/>
      <c r="H18" s="1413"/>
      <c r="I18" s="1413"/>
      <c r="J18" s="1413"/>
      <c r="K18" s="1413"/>
      <c r="L18" s="1414"/>
    </row>
    <row r="19" spans="1:12" ht="14.1" customHeight="1" x14ac:dyDescent="0.2">
      <c r="A19" s="163">
        <v>11</v>
      </c>
      <c r="B19" s="160" t="s">
        <v>810</v>
      </c>
      <c r="C19" s="1412"/>
      <c r="D19" s="1413"/>
      <c r="E19" s="1413"/>
      <c r="F19" s="1413"/>
      <c r="G19" s="1413"/>
      <c r="H19" s="1413"/>
      <c r="I19" s="1413"/>
      <c r="J19" s="1413"/>
      <c r="K19" s="1413"/>
      <c r="L19" s="1414"/>
    </row>
    <row r="20" spans="1:12" ht="14.1" customHeight="1" x14ac:dyDescent="0.2">
      <c r="A20" s="163">
        <v>12</v>
      </c>
      <c r="B20" s="160" t="s">
        <v>811</v>
      </c>
      <c r="C20" s="1412"/>
      <c r="D20" s="1413"/>
      <c r="E20" s="1413"/>
      <c r="F20" s="1413"/>
      <c r="G20" s="1413"/>
      <c r="H20" s="1413"/>
      <c r="I20" s="1413"/>
      <c r="J20" s="1413"/>
      <c r="K20" s="1413"/>
      <c r="L20" s="1414"/>
    </row>
    <row r="21" spans="1:12" ht="14.1" customHeight="1" x14ac:dyDescent="0.2">
      <c r="A21" s="163">
        <v>13</v>
      </c>
      <c r="B21" s="160" t="s">
        <v>812</v>
      </c>
      <c r="C21" s="1412"/>
      <c r="D21" s="1413"/>
      <c r="E21" s="1413"/>
      <c r="F21" s="1413"/>
      <c r="G21" s="1413"/>
      <c r="H21" s="1413"/>
      <c r="I21" s="1413"/>
      <c r="J21" s="1413"/>
      <c r="K21" s="1413"/>
      <c r="L21" s="1414"/>
    </row>
    <row r="22" spans="1:12" ht="14.1" customHeight="1" x14ac:dyDescent="0.2">
      <c r="A22" s="163">
        <v>14</v>
      </c>
      <c r="B22" s="160" t="s">
        <v>813</v>
      </c>
      <c r="C22" s="1412"/>
      <c r="D22" s="1413"/>
      <c r="E22" s="1413"/>
      <c r="F22" s="1413"/>
      <c r="G22" s="1413"/>
      <c r="H22" s="1413"/>
      <c r="I22" s="1413"/>
      <c r="J22" s="1413"/>
      <c r="K22" s="1413"/>
      <c r="L22" s="1414"/>
    </row>
    <row r="23" spans="1:12" ht="14.1" customHeight="1" x14ac:dyDescent="0.2">
      <c r="A23" s="163">
        <v>15</v>
      </c>
      <c r="B23" s="160" t="s">
        <v>814</v>
      </c>
      <c r="C23" s="1412"/>
      <c r="D23" s="1413"/>
      <c r="E23" s="1413"/>
      <c r="F23" s="1413"/>
      <c r="G23" s="1413"/>
      <c r="H23" s="1413"/>
      <c r="I23" s="1413"/>
      <c r="J23" s="1413"/>
      <c r="K23" s="1413"/>
      <c r="L23" s="1414"/>
    </row>
    <row r="24" spans="1:12" ht="14.1" customHeight="1" x14ac:dyDescent="0.2">
      <c r="A24" s="163">
        <v>16</v>
      </c>
      <c r="B24" s="160" t="s">
        <v>815</v>
      </c>
      <c r="C24" s="1412"/>
      <c r="D24" s="1413"/>
      <c r="E24" s="1413"/>
      <c r="F24" s="1413"/>
      <c r="G24" s="1413"/>
      <c r="H24" s="1413"/>
      <c r="I24" s="1413"/>
      <c r="J24" s="1413"/>
      <c r="K24" s="1413"/>
      <c r="L24" s="1414"/>
    </row>
    <row r="25" spans="1:12" ht="14.1" customHeight="1" x14ac:dyDescent="0.2">
      <c r="A25" s="163">
        <v>17</v>
      </c>
      <c r="B25" s="160" t="s">
        <v>816</v>
      </c>
      <c r="C25" s="1412"/>
      <c r="D25" s="1413"/>
      <c r="E25" s="1413"/>
      <c r="F25" s="1413"/>
      <c r="G25" s="1413"/>
      <c r="H25" s="1413"/>
      <c r="I25" s="1413"/>
      <c r="J25" s="1413"/>
      <c r="K25" s="1413"/>
      <c r="L25" s="1414"/>
    </row>
    <row r="26" spans="1:12" ht="14.1" customHeight="1" x14ac:dyDescent="0.2">
      <c r="A26" s="163">
        <v>18</v>
      </c>
      <c r="B26" s="160" t="s">
        <v>817</v>
      </c>
      <c r="C26" s="1412"/>
      <c r="D26" s="1413"/>
      <c r="E26" s="1413"/>
      <c r="F26" s="1413"/>
      <c r="G26" s="1413"/>
      <c r="H26" s="1413"/>
      <c r="I26" s="1413"/>
      <c r="J26" s="1413"/>
      <c r="K26" s="1413"/>
      <c r="L26" s="1414"/>
    </row>
    <row r="27" spans="1:12" ht="14.1" customHeight="1" x14ac:dyDescent="0.2">
      <c r="A27" s="163">
        <v>19</v>
      </c>
      <c r="B27" s="160" t="s">
        <v>799</v>
      </c>
      <c r="C27" s="1412"/>
      <c r="D27" s="1413"/>
      <c r="E27" s="1413"/>
      <c r="F27" s="1413"/>
      <c r="G27" s="1413"/>
      <c r="H27" s="1413"/>
      <c r="I27" s="1413"/>
      <c r="J27" s="1413"/>
      <c r="K27" s="1413"/>
      <c r="L27" s="1414"/>
    </row>
    <row r="28" spans="1:12" ht="14.1" customHeight="1" x14ac:dyDescent="0.2">
      <c r="A28" s="163">
        <v>20</v>
      </c>
      <c r="B28" s="160" t="s">
        <v>818</v>
      </c>
      <c r="C28" s="1412"/>
      <c r="D28" s="1413"/>
      <c r="E28" s="1413"/>
      <c r="F28" s="1413"/>
      <c r="G28" s="1413"/>
      <c r="H28" s="1413"/>
      <c r="I28" s="1413"/>
      <c r="J28" s="1413"/>
      <c r="K28" s="1413"/>
      <c r="L28" s="1414"/>
    </row>
    <row r="29" spans="1:12" ht="14.1" customHeight="1" x14ac:dyDescent="0.2">
      <c r="A29" s="164">
        <v>21</v>
      </c>
      <c r="B29" s="160" t="s">
        <v>819</v>
      </c>
      <c r="C29" s="1412"/>
      <c r="D29" s="1413"/>
      <c r="E29" s="1413"/>
      <c r="F29" s="1413"/>
      <c r="G29" s="1413"/>
      <c r="H29" s="1413"/>
      <c r="I29" s="1413"/>
      <c r="J29" s="1413"/>
      <c r="K29" s="1413"/>
      <c r="L29" s="1414"/>
    </row>
    <row r="30" spans="1:12" ht="14.1" customHeight="1" x14ac:dyDescent="0.2">
      <c r="A30" s="164">
        <v>22</v>
      </c>
      <c r="B30" s="160" t="s">
        <v>820</v>
      </c>
      <c r="C30" s="1412"/>
      <c r="D30" s="1413"/>
      <c r="E30" s="1413"/>
      <c r="F30" s="1413"/>
      <c r="G30" s="1413"/>
      <c r="H30" s="1413"/>
      <c r="I30" s="1413"/>
      <c r="J30" s="1413"/>
      <c r="K30" s="1413"/>
      <c r="L30" s="1414"/>
    </row>
    <row r="31" spans="1:12" ht="14.1" customHeight="1" x14ac:dyDescent="0.2">
      <c r="A31" s="1408" t="s">
        <v>821</v>
      </c>
      <c r="B31" s="1408"/>
      <c r="C31" s="1415"/>
      <c r="D31" s="1416"/>
      <c r="E31" s="1416"/>
      <c r="F31" s="1416"/>
      <c r="G31" s="1416"/>
      <c r="H31" s="1416"/>
      <c r="I31" s="1416"/>
      <c r="J31" s="1416"/>
      <c r="K31" s="1416"/>
      <c r="L31" s="1417"/>
    </row>
    <row r="32" spans="1:12" x14ac:dyDescent="0.2">
      <c r="A32" s="195"/>
      <c r="B32" s="196"/>
      <c r="C32" s="196"/>
      <c r="D32" s="106"/>
      <c r="E32" s="106"/>
      <c r="F32" s="106"/>
      <c r="G32" s="106"/>
      <c r="H32" s="106"/>
      <c r="I32" s="106"/>
      <c r="J32" s="106"/>
    </row>
    <row r="33" spans="1:11" x14ac:dyDescent="0.2">
      <c r="A33" s="195"/>
      <c r="B33" s="196"/>
      <c r="C33" s="196"/>
      <c r="D33" s="106"/>
      <c r="E33" s="106"/>
      <c r="F33" s="106"/>
      <c r="G33" s="106"/>
      <c r="H33" s="106"/>
      <c r="I33" s="106"/>
      <c r="J33" s="106"/>
    </row>
    <row r="34" spans="1:11" ht="15.75" customHeight="1" x14ac:dyDescent="0.2">
      <c r="A34" s="197" t="s">
        <v>9</v>
      </c>
      <c r="B34" s="197"/>
      <c r="C34" s="197"/>
      <c r="D34" s="197"/>
      <c r="E34" s="197"/>
      <c r="F34" s="197"/>
      <c r="G34" s="197"/>
      <c r="H34" s="789" t="s">
        <v>10</v>
      </c>
      <c r="I34" s="789"/>
      <c r="J34" s="789"/>
      <c r="K34" s="789"/>
    </row>
    <row r="35" spans="1:11" ht="12.75" customHeight="1" x14ac:dyDescent="0.2">
      <c r="A35" s="198"/>
      <c r="B35" s="198"/>
      <c r="C35" s="198"/>
      <c r="D35" s="198"/>
      <c r="E35" s="198"/>
      <c r="F35" s="198"/>
      <c r="G35" s="198"/>
      <c r="H35" s="789" t="s">
        <v>797</v>
      </c>
      <c r="I35" s="789"/>
      <c r="J35" s="789"/>
      <c r="K35" s="789"/>
    </row>
    <row r="36" spans="1:11" ht="12.75" customHeight="1" x14ac:dyDescent="0.2">
      <c r="A36" s="199"/>
      <c r="B36" s="199"/>
      <c r="C36" s="199"/>
      <c r="D36" s="199"/>
      <c r="E36" s="199"/>
      <c r="F36" s="199"/>
      <c r="G36" s="199"/>
      <c r="H36" s="789" t="s">
        <v>798</v>
      </c>
      <c r="I36" s="789"/>
      <c r="J36" s="789"/>
      <c r="K36" s="789"/>
    </row>
    <row r="37" spans="1:11" x14ac:dyDescent="0.2">
      <c r="A37" s="197"/>
      <c r="B37" s="197"/>
      <c r="C37" s="197"/>
      <c r="E37" s="197"/>
      <c r="H37" s="830" t="s">
        <v>77</v>
      </c>
      <c r="I37" s="830"/>
      <c r="J37" s="830"/>
      <c r="K37" s="830"/>
    </row>
    <row r="41" spans="1:11" x14ac:dyDescent="0.2">
      <c r="A41" s="1405"/>
      <c r="B41" s="1405"/>
      <c r="C41" s="1405"/>
      <c r="D41" s="1405"/>
      <c r="E41" s="1405"/>
      <c r="F41" s="1405"/>
      <c r="G41" s="1405"/>
      <c r="H41" s="1405"/>
      <c r="I41" s="1405"/>
      <c r="J41" s="1405"/>
    </row>
    <row r="43" spans="1:11" x14ac:dyDescent="0.2">
      <c r="A43" s="1405"/>
      <c r="B43" s="1405"/>
      <c r="C43" s="1405"/>
      <c r="D43" s="1405"/>
      <c r="E43" s="1405"/>
      <c r="F43" s="1405"/>
      <c r="G43" s="1405"/>
      <c r="H43" s="1405"/>
      <c r="I43" s="1405"/>
      <c r="J43" s="1405"/>
    </row>
  </sheetData>
  <mergeCells count="21">
    <mergeCell ref="A43:J43"/>
    <mergeCell ref="H36:K36"/>
    <mergeCell ref="A6:A7"/>
    <mergeCell ref="B6:B7"/>
    <mergeCell ref="C6:D6"/>
    <mergeCell ref="E6:F6"/>
    <mergeCell ref="G6:H6"/>
    <mergeCell ref="I6:J6"/>
    <mergeCell ref="K6:L6"/>
    <mergeCell ref="A41:J41"/>
    <mergeCell ref="H34:K34"/>
    <mergeCell ref="H35:K35"/>
    <mergeCell ref="H37:K37"/>
    <mergeCell ref="A31:B31"/>
    <mergeCell ref="C9:L31"/>
    <mergeCell ref="E1:I1"/>
    <mergeCell ref="H5:J5"/>
    <mergeCell ref="A4:L4"/>
    <mergeCell ref="A3:L3"/>
    <mergeCell ref="A2:L2"/>
    <mergeCell ref="A5:D5"/>
  </mergeCell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3300"/>
    <pageSetUpPr fitToPage="1"/>
  </sheetPr>
  <dimension ref="A1:P48"/>
  <sheetViews>
    <sheetView view="pageBreakPreview" topLeftCell="A19" zoomScale="106" zoomScaleSheetLayoutView="106" workbookViewId="0">
      <selection activeCell="D33" sqref="D33"/>
    </sheetView>
  </sheetViews>
  <sheetFormatPr defaultColWidth="9.140625" defaultRowHeight="12.75" x14ac:dyDescent="0.2"/>
  <cols>
    <col min="1" max="1" width="4.5703125" style="105" customWidth="1"/>
    <col min="2" max="2" width="10.28515625" style="105" customWidth="1"/>
    <col min="3" max="3" width="11.5703125" style="105" customWidth="1"/>
    <col min="4" max="4" width="11.7109375" style="105" customWidth="1"/>
    <col min="5" max="5" width="14.28515625" style="105" customWidth="1"/>
    <col min="6" max="7" width="13.85546875" style="105" customWidth="1"/>
    <col min="8" max="8" width="14.5703125" style="105" customWidth="1"/>
    <col min="9" max="9" width="13.28515625" style="105" customWidth="1"/>
    <col min="10" max="10" width="13.5703125" style="105" customWidth="1"/>
    <col min="11" max="11" width="10.85546875" style="105" customWidth="1"/>
    <col min="12" max="12" width="10.7109375" style="105" customWidth="1"/>
    <col min="13" max="16384" width="9.140625" style="105"/>
  </cols>
  <sheetData>
    <row r="1" spans="1:16" s="104" customFormat="1" ht="14.25" customHeight="1" x14ac:dyDescent="0.2">
      <c r="E1" s="1400"/>
      <c r="F1" s="1400"/>
      <c r="G1" s="1400"/>
      <c r="H1" s="1400"/>
      <c r="I1" s="1400"/>
      <c r="J1" s="1418" t="s">
        <v>753</v>
      </c>
      <c r="K1" s="1418"/>
      <c r="L1" s="1418"/>
    </row>
    <row r="2" spans="1:16" s="104" customFormat="1" ht="17.25" customHeight="1" x14ac:dyDescent="0.2">
      <c r="A2" s="1182" t="s">
        <v>0</v>
      </c>
      <c r="B2" s="1182"/>
      <c r="C2" s="1182"/>
      <c r="D2" s="1182"/>
      <c r="E2" s="1182"/>
      <c r="F2" s="1182"/>
      <c r="G2" s="1182"/>
      <c r="H2" s="1182"/>
      <c r="I2" s="1182"/>
      <c r="J2" s="1182"/>
      <c r="K2" s="1182"/>
      <c r="L2" s="1182"/>
    </row>
    <row r="3" spans="1:16" s="104" customFormat="1" ht="18" x14ac:dyDescent="0.2">
      <c r="A3" s="1181" t="s">
        <v>631</v>
      </c>
      <c r="B3" s="1181"/>
      <c r="C3" s="1181"/>
      <c r="D3" s="1181"/>
      <c r="E3" s="1181"/>
      <c r="F3" s="1181"/>
      <c r="G3" s="1181"/>
      <c r="H3" s="1181"/>
      <c r="I3" s="1181"/>
      <c r="J3" s="1181"/>
      <c r="K3" s="1181"/>
      <c r="L3" s="1181"/>
    </row>
    <row r="4" spans="1:16" ht="18.75" customHeight="1" x14ac:dyDescent="0.2">
      <c r="A4" s="1419" t="s">
        <v>754</v>
      </c>
      <c r="B4" s="1419"/>
      <c r="C4" s="1419"/>
      <c r="D4" s="1419"/>
      <c r="E4" s="1419"/>
      <c r="F4" s="1419"/>
      <c r="G4" s="1419"/>
      <c r="H4" s="1419"/>
      <c r="I4" s="1419"/>
      <c r="J4" s="1419"/>
      <c r="K4" s="1419"/>
      <c r="L4" s="1419"/>
    </row>
    <row r="5" spans="1:16" ht="13.5" customHeight="1" x14ac:dyDescent="0.2">
      <c r="A5" s="1404" t="s">
        <v>835</v>
      </c>
      <c r="B5" s="1404"/>
      <c r="C5" s="1404"/>
      <c r="D5" s="1404"/>
      <c r="E5" s="1404"/>
      <c r="H5" s="1401" t="s">
        <v>641</v>
      </c>
      <c r="I5" s="1401"/>
      <c r="J5" s="1401"/>
    </row>
    <row r="6" spans="1:16" s="192" customFormat="1" ht="16.5" customHeight="1" x14ac:dyDescent="0.2">
      <c r="A6" s="1406" t="s">
        <v>68</v>
      </c>
      <c r="B6" s="1406" t="s">
        <v>31</v>
      </c>
      <c r="C6" s="1420" t="s">
        <v>747</v>
      </c>
      <c r="D6" s="1420"/>
      <c r="E6" s="1420" t="s">
        <v>122</v>
      </c>
      <c r="F6" s="1420"/>
      <c r="G6" s="1420" t="s">
        <v>748</v>
      </c>
      <c r="H6" s="1420"/>
      <c r="I6" s="1420" t="s">
        <v>123</v>
      </c>
      <c r="J6" s="1420"/>
      <c r="K6" s="1420" t="s">
        <v>124</v>
      </c>
      <c r="L6" s="1420"/>
      <c r="O6" s="193"/>
      <c r="P6" s="193"/>
    </row>
    <row r="7" spans="1:16" s="192" customFormat="1" ht="34.5" customHeight="1" x14ac:dyDescent="0.2">
      <c r="A7" s="1406"/>
      <c r="B7" s="1406"/>
      <c r="C7" s="194" t="s">
        <v>749</v>
      </c>
      <c r="D7" s="194" t="s">
        <v>750</v>
      </c>
      <c r="E7" s="194" t="s">
        <v>751</v>
      </c>
      <c r="F7" s="194" t="s">
        <v>827</v>
      </c>
      <c r="G7" s="194" t="s">
        <v>751</v>
      </c>
      <c r="H7" s="194" t="s">
        <v>752</v>
      </c>
      <c r="I7" s="194" t="s">
        <v>749</v>
      </c>
      <c r="J7" s="194" t="s">
        <v>750</v>
      </c>
      <c r="K7" s="194" t="s">
        <v>749</v>
      </c>
      <c r="L7" s="194" t="s">
        <v>750</v>
      </c>
    </row>
    <row r="8" spans="1:16" s="192" customFormat="1" ht="14.1" customHeight="1" x14ac:dyDescent="0.2">
      <c r="A8" s="194">
        <v>1</v>
      </c>
      <c r="B8" s="194">
        <v>2</v>
      </c>
      <c r="C8" s="194">
        <v>3</v>
      </c>
      <c r="D8" s="194">
        <v>4</v>
      </c>
      <c r="E8" s="194">
        <v>5</v>
      </c>
      <c r="F8" s="194">
        <v>6</v>
      </c>
      <c r="G8" s="194">
        <v>7</v>
      </c>
      <c r="H8" s="194">
        <v>8</v>
      </c>
      <c r="I8" s="194">
        <v>9</v>
      </c>
      <c r="J8" s="194">
        <v>10</v>
      </c>
      <c r="K8" s="194">
        <v>11</v>
      </c>
      <c r="L8" s="194">
        <v>12</v>
      </c>
    </row>
    <row r="9" spans="1:16" ht="14.1" customHeight="1" x14ac:dyDescent="0.2">
      <c r="A9" s="40">
        <v>1</v>
      </c>
      <c r="B9" s="107" t="s">
        <v>800</v>
      </c>
      <c r="C9" s="1409" t="s">
        <v>848</v>
      </c>
      <c r="D9" s="1410"/>
      <c r="E9" s="1410"/>
      <c r="F9" s="1410"/>
      <c r="G9" s="1410"/>
      <c r="H9" s="1410"/>
      <c r="I9" s="1410"/>
      <c r="J9" s="1410"/>
      <c r="K9" s="1410"/>
      <c r="L9" s="1411"/>
    </row>
    <row r="10" spans="1:16" ht="14.1" customHeight="1" x14ac:dyDescent="0.2">
      <c r="A10" s="40">
        <v>2</v>
      </c>
      <c r="B10" s="107" t="s">
        <v>801</v>
      </c>
      <c r="C10" s="1412"/>
      <c r="D10" s="1413"/>
      <c r="E10" s="1413"/>
      <c r="F10" s="1413"/>
      <c r="G10" s="1413"/>
      <c r="H10" s="1413"/>
      <c r="I10" s="1413"/>
      <c r="J10" s="1413"/>
      <c r="K10" s="1413"/>
      <c r="L10" s="1414"/>
    </row>
    <row r="11" spans="1:16" ht="14.1" customHeight="1" x14ac:dyDescent="0.2">
      <c r="A11" s="40">
        <v>3</v>
      </c>
      <c r="B11" s="107" t="s">
        <v>802</v>
      </c>
      <c r="C11" s="1412"/>
      <c r="D11" s="1413"/>
      <c r="E11" s="1413"/>
      <c r="F11" s="1413"/>
      <c r="G11" s="1413"/>
      <c r="H11" s="1413"/>
      <c r="I11" s="1413"/>
      <c r="J11" s="1413"/>
      <c r="K11" s="1413"/>
      <c r="L11" s="1414"/>
    </row>
    <row r="12" spans="1:16" ht="14.1" customHeight="1" x14ac:dyDescent="0.2">
      <c r="A12" s="40">
        <v>4</v>
      </c>
      <c r="B12" s="107" t="s">
        <v>803</v>
      </c>
      <c r="C12" s="1412"/>
      <c r="D12" s="1413"/>
      <c r="E12" s="1413"/>
      <c r="F12" s="1413"/>
      <c r="G12" s="1413"/>
      <c r="H12" s="1413"/>
      <c r="I12" s="1413"/>
      <c r="J12" s="1413"/>
      <c r="K12" s="1413"/>
      <c r="L12" s="1414"/>
    </row>
    <row r="13" spans="1:16" ht="14.1" customHeight="1" x14ac:dyDescent="0.2">
      <c r="A13" s="40">
        <v>5</v>
      </c>
      <c r="B13" s="107" t="s">
        <v>804</v>
      </c>
      <c r="C13" s="1412"/>
      <c r="D13" s="1413"/>
      <c r="E13" s="1413"/>
      <c r="F13" s="1413"/>
      <c r="G13" s="1413"/>
      <c r="H13" s="1413"/>
      <c r="I13" s="1413"/>
      <c r="J13" s="1413"/>
      <c r="K13" s="1413"/>
      <c r="L13" s="1414"/>
    </row>
    <row r="14" spans="1:16" ht="14.1" customHeight="1" x14ac:dyDescent="0.2">
      <c r="A14" s="40">
        <v>6</v>
      </c>
      <c r="B14" s="107" t="s">
        <v>805</v>
      </c>
      <c r="C14" s="1412"/>
      <c r="D14" s="1413"/>
      <c r="E14" s="1413"/>
      <c r="F14" s="1413"/>
      <c r="G14" s="1413"/>
      <c r="H14" s="1413"/>
      <c r="I14" s="1413"/>
      <c r="J14" s="1413"/>
      <c r="K14" s="1413"/>
      <c r="L14" s="1414"/>
    </row>
    <row r="15" spans="1:16" ht="14.1" customHeight="1" x14ac:dyDescent="0.2">
      <c r="A15" s="40">
        <v>7</v>
      </c>
      <c r="B15" s="107" t="s">
        <v>806</v>
      </c>
      <c r="C15" s="1412"/>
      <c r="D15" s="1413"/>
      <c r="E15" s="1413"/>
      <c r="F15" s="1413"/>
      <c r="G15" s="1413"/>
      <c r="H15" s="1413"/>
      <c r="I15" s="1413"/>
      <c r="J15" s="1413"/>
      <c r="K15" s="1413"/>
      <c r="L15" s="1414"/>
    </row>
    <row r="16" spans="1:16" ht="14.1" customHeight="1" x14ac:dyDescent="0.2">
      <c r="A16" s="40">
        <v>8</v>
      </c>
      <c r="B16" s="108" t="s">
        <v>807</v>
      </c>
      <c r="C16" s="1412"/>
      <c r="D16" s="1413"/>
      <c r="E16" s="1413"/>
      <c r="F16" s="1413"/>
      <c r="G16" s="1413"/>
      <c r="H16" s="1413"/>
      <c r="I16" s="1413"/>
      <c r="J16" s="1413"/>
      <c r="K16" s="1413"/>
      <c r="L16" s="1414"/>
    </row>
    <row r="17" spans="1:12" ht="14.1" customHeight="1" x14ac:dyDescent="0.2">
      <c r="A17" s="40">
        <v>9</v>
      </c>
      <c r="B17" s="109" t="s">
        <v>808</v>
      </c>
      <c r="C17" s="1412"/>
      <c r="D17" s="1413"/>
      <c r="E17" s="1413"/>
      <c r="F17" s="1413"/>
      <c r="G17" s="1413"/>
      <c r="H17" s="1413"/>
      <c r="I17" s="1413"/>
      <c r="J17" s="1413"/>
      <c r="K17" s="1413"/>
      <c r="L17" s="1414"/>
    </row>
    <row r="18" spans="1:12" ht="14.1" customHeight="1" x14ac:dyDescent="0.2">
      <c r="A18" s="40">
        <v>10</v>
      </c>
      <c r="B18" s="109" t="s">
        <v>809</v>
      </c>
      <c r="C18" s="1412"/>
      <c r="D18" s="1413"/>
      <c r="E18" s="1413"/>
      <c r="F18" s="1413"/>
      <c r="G18" s="1413"/>
      <c r="H18" s="1413"/>
      <c r="I18" s="1413"/>
      <c r="J18" s="1413"/>
      <c r="K18" s="1413"/>
      <c r="L18" s="1414"/>
    </row>
    <row r="19" spans="1:12" ht="14.1" customHeight="1" x14ac:dyDescent="0.2">
      <c r="A19" s="40">
        <v>11</v>
      </c>
      <c r="B19" s="107" t="s">
        <v>810</v>
      </c>
      <c r="C19" s="1412"/>
      <c r="D19" s="1413"/>
      <c r="E19" s="1413"/>
      <c r="F19" s="1413"/>
      <c r="G19" s="1413"/>
      <c r="H19" s="1413"/>
      <c r="I19" s="1413"/>
      <c r="J19" s="1413"/>
      <c r="K19" s="1413"/>
      <c r="L19" s="1414"/>
    </row>
    <row r="20" spans="1:12" ht="14.1" customHeight="1" x14ac:dyDescent="0.2">
      <c r="A20" s="40">
        <v>12</v>
      </c>
      <c r="B20" s="107" t="s">
        <v>811</v>
      </c>
      <c r="C20" s="1412"/>
      <c r="D20" s="1413"/>
      <c r="E20" s="1413"/>
      <c r="F20" s="1413"/>
      <c r="G20" s="1413"/>
      <c r="H20" s="1413"/>
      <c r="I20" s="1413"/>
      <c r="J20" s="1413"/>
      <c r="K20" s="1413"/>
      <c r="L20" s="1414"/>
    </row>
    <row r="21" spans="1:12" ht="14.1" customHeight="1" x14ac:dyDescent="0.2">
      <c r="A21" s="40">
        <v>13</v>
      </c>
      <c r="B21" s="107" t="s">
        <v>812</v>
      </c>
      <c r="C21" s="1412"/>
      <c r="D21" s="1413"/>
      <c r="E21" s="1413"/>
      <c r="F21" s="1413"/>
      <c r="G21" s="1413"/>
      <c r="H21" s="1413"/>
      <c r="I21" s="1413"/>
      <c r="J21" s="1413"/>
      <c r="K21" s="1413"/>
      <c r="L21" s="1414"/>
    </row>
    <row r="22" spans="1:12" ht="14.1" customHeight="1" x14ac:dyDescent="0.2">
      <c r="A22" s="40">
        <v>14</v>
      </c>
      <c r="B22" s="107" t="s">
        <v>813</v>
      </c>
      <c r="C22" s="1412"/>
      <c r="D22" s="1413"/>
      <c r="E22" s="1413"/>
      <c r="F22" s="1413"/>
      <c r="G22" s="1413"/>
      <c r="H22" s="1413"/>
      <c r="I22" s="1413"/>
      <c r="J22" s="1413"/>
      <c r="K22" s="1413"/>
      <c r="L22" s="1414"/>
    </row>
    <row r="23" spans="1:12" ht="14.1" customHeight="1" x14ac:dyDescent="0.2">
      <c r="A23" s="40">
        <v>15</v>
      </c>
      <c r="B23" s="107" t="s">
        <v>814</v>
      </c>
      <c r="C23" s="1412"/>
      <c r="D23" s="1413"/>
      <c r="E23" s="1413"/>
      <c r="F23" s="1413"/>
      <c r="G23" s="1413"/>
      <c r="H23" s="1413"/>
      <c r="I23" s="1413"/>
      <c r="J23" s="1413"/>
      <c r="K23" s="1413"/>
      <c r="L23" s="1414"/>
    </row>
    <row r="24" spans="1:12" ht="14.1" customHeight="1" x14ac:dyDescent="0.2">
      <c r="A24" s="40">
        <v>16</v>
      </c>
      <c r="B24" s="107" t="s">
        <v>815</v>
      </c>
      <c r="C24" s="1412"/>
      <c r="D24" s="1413"/>
      <c r="E24" s="1413"/>
      <c r="F24" s="1413"/>
      <c r="G24" s="1413"/>
      <c r="H24" s="1413"/>
      <c r="I24" s="1413"/>
      <c r="J24" s="1413"/>
      <c r="K24" s="1413"/>
      <c r="L24" s="1414"/>
    </row>
    <row r="25" spans="1:12" ht="14.1" customHeight="1" x14ac:dyDescent="0.2">
      <c r="A25" s="40">
        <v>17</v>
      </c>
      <c r="B25" s="107" t="s">
        <v>816</v>
      </c>
      <c r="C25" s="1412"/>
      <c r="D25" s="1413"/>
      <c r="E25" s="1413"/>
      <c r="F25" s="1413"/>
      <c r="G25" s="1413"/>
      <c r="H25" s="1413"/>
      <c r="I25" s="1413"/>
      <c r="J25" s="1413"/>
      <c r="K25" s="1413"/>
      <c r="L25" s="1414"/>
    </row>
    <row r="26" spans="1:12" ht="14.1" customHeight="1" x14ac:dyDescent="0.2">
      <c r="A26" s="40">
        <v>18</v>
      </c>
      <c r="B26" s="107" t="s">
        <v>817</v>
      </c>
      <c r="C26" s="1412"/>
      <c r="D26" s="1413"/>
      <c r="E26" s="1413"/>
      <c r="F26" s="1413"/>
      <c r="G26" s="1413"/>
      <c r="H26" s="1413"/>
      <c r="I26" s="1413"/>
      <c r="J26" s="1413"/>
      <c r="K26" s="1413"/>
      <c r="L26" s="1414"/>
    </row>
    <row r="27" spans="1:12" ht="14.1" customHeight="1" x14ac:dyDescent="0.2">
      <c r="A27" s="40">
        <v>19</v>
      </c>
      <c r="B27" s="107" t="s">
        <v>799</v>
      </c>
      <c r="C27" s="1412"/>
      <c r="D27" s="1413"/>
      <c r="E27" s="1413"/>
      <c r="F27" s="1413"/>
      <c r="G27" s="1413"/>
      <c r="H27" s="1413"/>
      <c r="I27" s="1413"/>
      <c r="J27" s="1413"/>
      <c r="K27" s="1413"/>
      <c r="L27" s="1414"/>
    </row>
    <row r="28" spans="1:12" ht="14.1" customHeight="1" x14ac:dyDescent="0.2">
      <c r="A28" s="40">
        <v>20</v>
      </c>
      <c r="B28" s="107" t="s">
        <v>818</v>
      </c>
      <c r="C28" s="1412"/>
      <c r="D28" s="1413"/>
      <c r="E28" s="1413"/>
      <c r="F28" s="1413"/>
      <c r="G28" s="1413"/>
      <c r="H28" s="1413"/>
      <c r="I28" s="1413"/>
      <c r="J28" s="1413"/>
      <c r="K28" s="1413"/>
      <c r="L28" s="1414"/>
    </row>
    <row r="29" spans="1:12" ht="14.1" customHeight="1" x14ac:dyDescent="0.2">
      <c r="A29" s="40">
        <v>21</v>
      </c>
      <c r="B29" s="107" t="s">
        <v>819</v>
      </c>
      <c r="C29" s="1412"/>
      <c r="D29" s="1413"/>
      <c r="E29" s="1413"/>
      <c r="F29" s="1413"/>
      <c r="G29" s="1413"/>
      <c r="H29" s="1413"/>
      <c r="I29" s="1413"/>
      <c r="J29" s="1413"/>
      <c r="K29" s="1413"/>
      <c r="L29" s="1414"/>
    </row>
    <row r="30" spans="1:12" ht="14.1" customHeight="1" x14ac:dyDescent="0.2">
      <c r="A30" s="40">
        <v>22</v>
      </c>
      <c r="B30" s="107" t="s">
        <v>820</v>
      </c>
      <c r="C30" s="1412"/>
      <c r="D30" s="1413"/>
      <c r="E30" s="1413"/>
      <c r="F30" s="1413"/>
      <c r="G30" s="1413"/>
      <c r="H30" s="1413"/>
      <c r="I30" s="1413"/>
      <c r="J30" s="1413"/>
      <c r="K30" s="1413"/>
      <c r="L30" s="1414"/>
    </row>
    <row r="31" spans="1:12" ht="14.1" customHeight="1" x14ac:dyDescent="0.2">
      <c r="A31" s="1421" t="s">
        <v>821</v>
      </c>
      <c r="B31" s="1421"/>
      <c r="C31" s="1415"/>
      <c r="D31" s="1416"/>
      <c r="E31" s="1416"/>
      <c r="F31" s="1416"/>
      <c r="G31" s="1416"/>
      <c r="H31" s="1416"/>
      <c r="I31" s="1416"/>
      <c r="J31" s="1416"/>
      <c r="K31" s="1416"/>
      <c r="L31" s="1417"/>
    </row>
    <row r="34" spans="3:12" x14ac:dyDescent="0.2">
      <c r="I34" s="789" t="s">
        <v>10</v>
      </c>
      <c r="J34" s="789"/>
      <c r="K34" s="789"/>
      <c r="L34" s="789"/>
    </row>
    <row r="35" spans="3:12" x14ac:dyDescent="0.2">
      <c r="I35" s="789" t="s">
        <v>797</v>
      </c>
      <c r="J35" s="789"/>
      <c r="K35" s="789"/>
      <c r="L35" s="789"/>
    </row>
    <row r="36" spans="3:12" x14ac:dyDescent="0.2">
      <c r="I36" s="789" t="s">
        <v>798</v>
      </c>
      <c r="J36" s="789"/>
      <c r="K36" s="789"/>
      <c r="L36" s="789"/>
    </row>
    <row r="37" spans="3:12" ht="15" x14ac:dyDescent="0.2">
      <c r="C37" s="111"/>
      <c r="D37" s="111"/>
      <c r="I37" s="830" t="s">
        <v>77</v>
      </c>
      <c r="J37" s="830"/>
      <c r="K37" s="830"/>
      <c r="L37" s="830"/>
    </row>
    <row r="38" spans="3:12" ht="15" x14ac:dyDescent="0.2">
      <c r="C38" s="111"/>
      <c r="D38" s="111"/>
    </row>
    <row r="39" spans="3:12" ht="15" x14ac:dyDescent="0.2">
      <c r="C39" s="111"/>
      <c r="D39" s="111"/>
    </row>
    <row r="40" spans="3:12" ht="15" x14ac:dyDescent="0.2">
      <c r="C40" s="111"/>
      <c r="D40" s="111"/>
    </row>
    <row r="41" spans="3:12" ht="15" x14ac:dyDescent="0.2">
      <c r="C41" s="111"/>
      <c r="D41" s="111"/>
    </row>
    <row r="42" spans="3:12" ht="15" x14ac:dyDescent="0.2">
      <c r="C42" s="111"/>
      <c r="D42" s="111"/>
    </row>
    <row r="43" spans="3:12" ht="15" x14ac:dyDescent="0.2">
      <c r="C43" s="111"/>
      <c r="D43" s="111"/>
    </row>
    <row r="44" spans="3:12" ht="15" x14ac:dyDescent="0.2">
      <c r="C44" s="111"/>
      <c r="D44" s="111"/>
    </row>
    <row r="45" spans="3:12" ht="15" x14ac:dyDescent="0.2">
      <c r="C45" s="111"/>
      <c r="D45" s="111"/>
    </row>
    <row r="46" spans="3:12" ht="15" x14ac:dyDescent="0.2">
      <c r="C46" s="111"/>
      <c r="D46" s="111"/>
    </row>
    <row r="47" spans="3:12" ht="15" x14ac:dyDescent="0.2">
      <c r="C47" s="111"/>
      <c r="D47" s="111"/>
    </row>
    <row r="48" spans="3:12" ht="15" x14ac:dyDescent="0.2">
      <c r="C48" s="111"/>
      <c r="D48" s="111"/>
    </row>
  </sheetData>
  <mergeCells count="20">
    <mergeCell ref="I35:L35"/>
    <mergeCell ref="A31:B31"/>
    <mergeCell ref="A5:E5"/>
    <mergeCell ref="C9:L31"/>
    <mergeCell ref="J1:L1"/>
    <mergeCell ref="E1:I1"/>
    <mergeCell ref="H5:J5"/>
    <mergeCell ref="A4:L4"/>
    <mergeCell ref="I37:L37"/>
    <mergeCell ref="A3:L3"/>
    <mergeCell ref="A2:L2"/>
    <mergeCell ref="I36:L36"/>
    <mergeCell ref="A6:A7"/>
    <mergeCell ref="B6:B7"/>
    <mergeCell ref="C6:D6"/>
    <mergeCell ref="E6:F6"/>
    <mergeCell ref="G6:H6"/>
    <mergeCell ref="I6:J6"/>
    <mergeCell ref="K6:L6"/>
    <mergeCell ref="I34:L34"/>
  </mergeCells>
  <printOptions horizontalCentered="1"/>
  <pageMargins left="0.39370078740157483" right="0.39370078740157483" top="0.19685039370078741" bottom="0.19685039370078741" header="0.31496062992125984" footer="0.31496062992125984"/>
  <pageSetup paperSize="9"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topLeftCell="A14" zoomScaleNormal="90" zoomScaleSheetLayoutView="100" workbookViewId="0">
      <selection activeCell="B32" sqref="B32"/>
    </sheetView>
  </sheetViews>
  <sheetFormatPr defaultRowHeight="12.75" x14ac:dyDescent="0.2"/>
  <cols>
    <col min="1" max="1" width="5.85546875" style="88" customWidth="1"/>
    <col min="2" max="2" width="16.28515625" style="88" customWidth="1"/>
    <col min="3" max="3" width="15.140625" style="88" customWidth="1"/>
    <col min="4" max="4" width="15" style="88" customWidth="1"/>
    <col min="5" max="5" width="19.7109375" style="88" customWidth="1"/>
    <col min="6" max="6" width="22.42578125" style="88" customWidth="1"/>
    <col min="7" max="7" width="23.5703125" style="88" customWidth="1"/>
    <col min="8" max="8" width="22.7109375" style="88" customWidth="1"/>
  </cols>
  <sheetData>
    <row r="1" spans="1:8" ht="18" x14ac:dyDescent="0.35">
      <c r="A1" s="886" t="s">
        <v>0</v>
      </c>
      <c r="B1" s="886"/>
      <c r="C1" s="886"/>
      <c r="D1" s="886"/>
      <c r="E1" s="886"/>
      <c r="F1" s="886"/>
      <c r="G1" s="886"/>
      <c r="H1" s="41" t="s">
        <v>253</v>
      </c>
    </row>
    <row r="2" spans="1:8" ht="21" x14ac:dyDescent="0.35">
      <c r="A2" s="887" t="s">
        <v>631</v>
      </c>
      <c r="B2" s="887"/>
      <c r="C2" s="887"/>
      <c r="D2" s="887"/>
      <c r="E2" s="887"/>
      <c r="F2" s="887"/>
      <c r="G2" s="887"/>
      <c r="H2" s="887"/>
    </row>
    <row r="3" spans="1:8" ht="18" customHeight="1" x14ac:dyDescent="0.35">
      <c r="A3" s="888" t="s">
        <v>635</v>
      </c>
      <c r="B3" s="888"/>
      <c r="C3" s="888"/>
      <c r="D3" s="888"/>
      <c r="E3" s="888"/>
      <c r="F3" s="888"/>
      <c r="G3" s="888"/>
      <c r="H3" s="888"/>
    </row>
    <row r="4" spans="1:8" ht="15" x14ac:dyDescent="0.3">
      <c r="A4" s="890" t="s">
        <v>828</v>
      </c>
      <c r="B4" s="890"/>
      <c r="C4" s="890"/>
      <c r="G4" s="889" t="s">
        <v>899</v>
      </c>
      <c r="H4" s="889"/>
    </row>
    <row r="5" spans="1:8" ht="43.5" customHeight="1" x14ac:dyDescent="0.2">
      <c r="A5" s="89" t="s">
        <v>68</v>
      </c>
      <c r="B5" s="89" t="s">
        <v>1</v>
      </c>
      <c r="C5" s="113" t="s">
        <v>254</v>
      </c>
      <c r="D5" s="113" t="s">
        <v>255</v>
      </c>
      <c r="E5" s="113" t="s">
        <v>256</v>
      </c>
      <c r="F5" s="113" t="s">
        <v>257</v>
      </c>
      <c r="G5" s="113" t="s">
        <v>258</v>
      </c>
      <c r="H5" s="113" t="s">
        <v>259</v>
      </c>
    </row>
    <row r="6" spans="1:8" s="41" customFormat="1" ht="14.25" customHeight="1" x14ac:dyDescent="0.25">
      <c r="A6" s="44" t="s">
        <v>260</v>
      </c>
      <c r="B6" s="44" t="s">
        <v>261</v>
      </c>
      <c r="C6" s="44" t="s">
        <v>262</v>
      </c>
      <c r="D6" s="44" t="s">
        <v>263</v>
      </c>
      <c r="E6" s="44" t="s">
        <v>264</v>
      </c>
      <c r="F6" s="44" t="s">
        <v>265</v>
      </c>
      <c r="G6" s="44" t="s">
        <v>266</v>
      </c>
      <c r="H6" s="44" t="s">
        <v>267</v>
      </c>
    </row>
    <row r="7" spans="1:8" s="41" customFormat="1" ht="14.25" customHeight="1" x14ac:dyDescent="0.25">
      <c r="A7" s="40">
        <v>1</v>
      </c>
      <c r="B7" s="107" t="s">
        <v>800</v>
      </c>
      <c r="C7" s="256">
        <v>935</v>
      </c>
      <c r="D7" s="256">
        <v>19</v>
      </c>
      <c r="E7" s="256">
        <v>544</v>
      </c>
      <c r="F7" s="256">
        <f>C7+D7+E7</f>
        <v>1498</v>
      </c>
      <c r="G7" s="256">
        <v>1498</v>
      </c>
      <c r="H7" s="895" t="s">
        <v>848</v>
      </c>
    </row>
    <row r="8" spans="1:8" s="41" customFormat="1" ht="14.25" customHeight="1" x14ac:dyDescent="0.25">
      <c r="A8" s="40">
        <v>2</v>
      </c>
      <c r="B8" s="107" t="s">
        <v>801</v>
      </c>
      <c r="C8" s="256">
        <v>284</v>
      </c>
      <c r="D8" s="256">
        <v>2</v>
      </c>
      <c r="E8" s="256">
        <v>194</v>
      </c>
      <c r="F8" s="256">
        <f t="shared" ref="F8:F28" si="0">C8+D8+E8</f>
        <v>480</v>
      </c>
      <c r="G8" s="256">
        <v>480</v>
      </c>
      <c r="H8" s="896"/>
    </row>
    <row r="9" spans="1:8" s="41" customFormat="1" ht="14.25" customHeight="1" x14ac:dyDescent="0.25">
      <c r="A9" s="40">
        <v>3</v>
      </c>
      <c r="B9" s="107" t="s">
        <v>802</v>
      </c>
      <c r="C9" s="256">
        <v>892</v>
      </c>
      <c r="D9" s="256">
        <v>0</v>
      </c>
      <c r="E9" s="256">
        <v>514</v>
      </c>
      <c r="F9" s="256">
        <f t="shared" si="0"/>
        <v>1406</v>
      </c>
      <c r="G9" s="256">
        <v>1406</v>
      </c>
      <c r="H9" s="896"/>
    </row>
    <row r="10" spans="1:8" s="41" customFormat="1" ht="14.25" customHeight="1" x14ac:dyDescent="0.25">
      <c r="A10" s="40">
        <v>4</v>
      </c>
      <c r="B10" s="107" t="s">
        <v>803</v>
      </c>
      <c r="C10" s="256">
        <v>899</v>
      </c>
      <c r="D10" s="256">
        <v>5</v>
      </c>
      <c r="E10" s="256">
        <v>584</v>
      </c>
      <c r="F10" s="256">
        <f t="shared" si="0"/>
        <v>1488</v>
      </c>
      <c r="G10" s="256">
        <v>1488</v>
      </c>
      <c r="H10" s="896"/>
    </row>
    <row r="11" spans="1:8" s="41" customFormat="1" ht="14.25" customHeight="1" x14ac:dyDescent="0.25">
      <c r="A11" s="40">
        <v>5</v>
      </c>
      <c r="B11" s="107" t="s">
        <v>804</v>
      </c>
      <c r="C11" s="256">
        <v>687</v>
      </c>
      <c r="D11" s="256">
        <v>6</v>
      </c>
      <c r="E11" s="256">
        <v>423</v>
      </c>
      <c r="F11" s="256">
        <f t="shared" si="0"/>
        <v>1116</v>
      </c>
      <c r="G11" s="256">
        <v>1116</v>
      </c>
      <c r="H11" s="896"/>
    </row>
    <row r="12" spans="1:8" s="41" customFormat="1" ht="14.25" customHeight="1" x14ac:dyDescent="0.25">
      <c r="A12" s="40">
        <v>6</v>
      </c>
      <c r="B12" s="107" t="s">
        <v>805</v>
      </c>
      <c r="C12" s="256">
        <v>660</v>
      </c>
      <c r="D12" s="256">
        <v>14</v>
      </c>
      <c r="E12" s="256">
        <v>569</v>
      </c>
      <c r="F12" s="256">
        <f t="shared" si="0"/>
        <v>1243</v>
      </c>
      <c r="G12" s="256">
        <v>1243</v>
      </c>
      <c r="H12" s="896"/>
    </row>
    <row r="13" spans="1:8" s="41" customFormat="1" ht="14.25" customHeight="1" x14ac:dyDescent="0.25">
      <c r="A13" s="40">
        <v>7</v>
      </c>
      <c r="B13" s="107" t="s">
        <v>806</v>
      </c>
      <c r="C13" s="256">
        <v>510</v>
      </c>
      <c r="D13" s="256">
        <v>1</v>
      </c>
      <c r="E13" s="256">
        <v>318</v>
      </c>
      <c r="F13" s="256">
        <f t="shared" si="0"/>
        <v>829</v>
      </c>
      <c r="G13" s="256">
        <v>829</v>
      </c>
      <c r="H13" s="896"/>
    </row>
    <row r="14" spans="1:8" s="41" customFormat="1" ht="14.25" customHeight="1" x14ac:dyDescent="0.25">
      <c r="A14" s="40">
        <v>8</v>
      </c>
      <c r="B14" s="108" t="s">
        <v>807</v>
      </c>
      <c r="C14" s="256">
        <v>457</v>
      </c>
      <c r="D14" s="256">
        <v>5</v>
      </c>
      <c r="E14" s="256">
        <v>322</v>
      </c>
      <c r="F14" s="256">
        <f t="shared" si="0"/>
        <v>784</v>
      </c>
      <c r="G14" s="256">
        <v>784</v>
      </c>
      <c r="H14" s="896"/>
    </row>
    <row r="15" spans="1:8" s="41" customFormat="1" ht="14.25" customHeight="1" x14ac:dyDescent="0.25">
      <c r="A15" s="40">
        <v>9</v>
      </c>
      <c r="B15" s="109" t="s">
        <v>808</v>
      </c>
      <c r="C15" s="256">
        <v>1004</v>
      </c>
      <c r="D15" s="256">
        <v>11</v>
      </c>
      <c r="E15" s="256">
        <v>675</v>
      </c>
      <c r="F15" s="256">
        <f t="shared" si="0"/>
        <v>1690</v>
      </c>
      <c r="G15" s="256">
        <v>1690</v>
      </c>
      <c r="H15" s="896"/>
    </row>
    <row r="16" spans="1:8" s="41" customFormat="1" ht="14.25" customHeight="1" x14ac:dyDescent="0.25">
      <c r="A16" s="40">
        <v>10</v>
      </c>
      <c r="B16" s="109" t="s">
        <v>809</v>
      </c>
      <c r="C16" s="256">
        <v>925</v>
      </c>
      <c r="D16" s="256">
        <v>11</v>
      </c>
      <c r="E16" s="256">
        <v>536</v>
      </c>
      <c r="F16" s="256">
        <f t="shared" si="0"/>
        <v>1472</v>
      </c>
      <c r="G16" s="256">
        <v>1472</v>
      </c>
      <c r="H16" s="896"/>
    </row>
    <row r="17" spans="1:8" s="41" customFormat="1" ht="14.25" customHeight="1" x14ac:dyDescent="0.25">
      <c r="A17" s="40">
        <v>11</v>
      </c>
      <c r="B17" s="107" t="s">
        <v>810</v>
      </c>
      <c r="C17" s="256">
        <v>203</v>
      </c>
      <c r="D17" s="256">
        <v>11</v>
      </c>
      <c r="E17" s="256">
        <v>275</v>
      </c>
      <c r="F17" s="256">
        <f t="shared" si="0"/>
        <v>489</v>
      </c>
      <c r="G17" s="256">
        <v>489</v>
      </c>
      <c r="H17" s="896"/>
    </row>
    <row r="18" spans="1:8" s="41" customFormat="1" ht="14.25" customHeight="1" x14ac:dyDescent="0.25">
      <c r="A18" s="40">
        <v>12</v>
      </c>
      <c r="B18" s="107" t="s">
        <v>811</v>
      </c>
      <c r="C18" s="256">
        <v>347</v>
      </c>
      <c r="D18" s="256">
        <v>12</v>
      </c>
      <c r="E18" s="256">
        <v>184</v>
      </c>
      <c r="F18" s="256">
        <f t="shared" si="0"/>
        <v>543</v>
      </c>
      <c r="G18" s="256">
        <v>543</v>
      </c>
      <c r="H18" s="896"/>
    </row>
    <row r="19" spans="1:8" s="41" customFormat="1" ht="14.25" customHeight="1" x14ac:dyDescent="0.25">
      <c r="A19" s="40">
        <v>13</v>
      </c>
      <c r="B19" s="107" t="s">
        <v>812</v>
      </c>
      <c r="C19" s="256">
        <v>709</v>
      </c>
      <c r="D19" s="256">
        <v>96</v>
      </c>
      <c r="E19" s="256">
        <v>422</v>
      </c>
      <c r="F19" s="256">
        <f t="shared" si="0"/>
        <v>1227</v>
      </c>
      <c r="G19" s="256">
        <v>1227</v>
      </c>
      <c r="H19" s="896"/>
    </row>
    <row r="20" spans="1:8" s="41" customFormat="1" ht="14.25" customHeight="1" x14ac:dyDescent="0.25">
      <c r="A20" s="40">
        <v>14</v>
      </c>
      <c r="B20" s="107" t="s">
        <v>813</v>
      </c>
      <c r="C20" s="256">
        <v>650</v>
      </c>
      <c r="D20" s="256">
        <v>51</v>
      </c>
      <c r="E20" s="256">
        <v>739</v>
      </c>
      <c r="F20" s="256">
        <f t="shared" si="0"/>
        <v>1440</v>
      </c>
      <c r="G20" s="256">
        <v>1440</v>
      </c>
      <c r="H20" s="896"/>
    </row>
    <row r="21" spans="1:8" s="41" customFormat="1" ht="14.25" customHeight="1" x14ac:dyDescent="0.25">
      <c r="A21" s="40">
        <v>15</v>
      </c>
      <c r="B21" s="107" t="s">
        <v>814</v>
      </c>
      <c r="C21" s="256">
        <v>377</v>
      </c>
      <c r="D21" s="256">
        <v>22</v>
      </c>
      <c r="E21" s="256">
        <v>382</v>
      </c>
      <c r="F21" s="256">
        <f t="shared" si="0"/>
        <v>781</v>
      </c>
      <c r="G21" s="256">
        <v>781</v>
      </c>
      <c r="H21" s="896"/>
    </row>
    <row r="22" spans="1:8" ht="14.25" customHeight="1" x14ac:dyDescent="0.2">
      <c r="A22" s="40">
        <v>16</v>
      </c>
      <c r="B22" s="107" t="s">
        <v>815</v>
      </c>
      <c r="C22" s="257">
        <v>497</v>
      </c>
      <c r="D22" s="257">
        <v>81</v>
      </c>
      <c r="E22" s="257">
        <v>233</v>
      </c>
      <c r="F22" s="256">
        <f t="shared" si="0"/>
        <v>811</v>
      </c>
      <c r="G22" s="256">
        <v>811</v>
      </c>
      <c r="H22" s="896"/>
    </row>
    <row r="23" spans="1:8" ht="14.25" customHeight="1" x14ac:dyDescent="0.2">
      <c r="A23" s="40">
        <v>17</v>
      </c>
      <c r="B23" s="107" t="s">
        <v>816</v>
      </c>
      <c r="C23" s="257">
        <v>335</v>
      </c>
      <c r="D23" s="257">
        <v>16</v>
      </c>
      <c r="E23" s="257">
        <v>167</v>
      </c>
      <c r="F23" s="256">
        <f t="shared" si="0"/>
        <v>518</v>
      </c>
      <c r="G23" s="256">
        <v>518</v>
      </c>
      <c r="H23" s="896"/>
    </row>
    <row r="24" spans="1:8" ht="14.25" customHeight="1" x14ac:dyDescent="0.2">
      <c r="A24" s="40">
        <v>18</v>
      </c>
      <c r="B24" s="107" t="s">
        <v>817</v>
      </c>
      <c r="C24" s="257">
        <v>1128</v>
      </c>
      <c r="D24" s="257">
        <v>13</v>
      </c>
      <c r="E24" s="257">
        <v>728</v>
      </c>
      <c r="F24" s="256">
        <f t="shared" si="0"/>
        <v>1869</v>
      </c>
      <c r="G24" s="256">
        <v>1869</v>
      </c>
      <c r="H24" s="896"/>
    </row>
    <row r="25" spans="1:8" ht="14.25" customHeight="1" x14ac:dyDescent="0.2">
      <c r="A25" s="40">
        <v>19</v>
      </c>
      <c r="B25" s="107" t="s">
        <v>799</v>
      </c>
      <c r="C25" s="257">
        <v>434</v>
      </c>
      <c r="D25" s="257">
        <v>37</v>
      </c>
      <c r="E25" s="257">
        <v>295</v>
      </c>
      <c r="F25" s="256">
        <f t="shared" si="0"/>
        <v>766</v>
      </c>
      <c r="G25" s="256">
        <v>766</v>
      </c>
      <c r="H25" s="896"/>
    </row>
    <row r="26" spans="1:8" ht="14.25" customHeight="1" x14ac:dyDescent="0.2">
      <c r="A26" s="40">
        <v>20</v>
      </c>
      <c r="B26" s="107" t="s">
        <v>818</v>
      </c>
      <c r="C26" s="257">
        <v>995</v>
      </c>
      <c r="D26" s="257">
        <v>67</v>
      </c>
      <c r="E26" s="257">
        <v>724</v>
      </c>
      <c r="F26" s="256">
        <f t="shared" si="0"/>
        <v>1786</v>
      </c>
      <c r="G26" s="256">
        <v>1786</v>
      </c>
      <c r="H26" s="896"/>
    </row>
    <row r="27" spans="1:8" ht="14.25" customHeight="1" x14ac:dyDescent="0.2">
      <c r="A27" s="40">
        <v>21</v>
      </c>
      <c r="B27" s="107" t="s">
        <v>819</v>
      </c>
      <c r="C27" s="257">
        <v>215</v>
      </c>
      <c r="D27" s="257">
        <v>2</v>
      </c>
      <c r="E27" s="257">
        <v>156</v>
      </c>
      <c r="F27" s="256">
        <f t="shared" si="0"/>
        <v>373</v>
      </c>
      <c r="G27" s="256">
        <v>373</v>
      </c>
      <c r="H27" s="896"/>
    </row>
    <row r="28" spans="1:8" ht="14.25" customHeight="1" x14ac:dyDescent="0.2">
      <c r="A28" s="40">
        <v>22</v>
      </c>
      <c r="B28" s="107" t="s">
        <v>820</v>
      </c>
      <c r="C28" s="257">
        <v>217</v>
      </c>
      <c r="D28" s="257">
        <v>39</v>
      </c>
      <c r="E28" s="257">
        <v>265</v>
      </c>
      <c r="F28" s="256">
        <f t="shared" si="0"/>
        <v>521</v>
      </c>
      <c r="G28" s="256">
        <v>521</v>
      </c>
      <c r="H28" s="896"/>
    </row>
    <row r="29" spans="1:8" s="8" customFormat="1" ht="14.25" customHeight="1" x14ac:dyDescent="0.2">
      <c r="A29" s="893" t="s">
        <v>821</v>
      </c>
      <c r="B29" s="893"/>
      <c r="C29" s="294">
        <f>SUM(C7:C28)</f>
        <v>13360</v>
      </c>
      <c r="D29" s="607">
        <f t="shared" ref="D29:G29" si="1">SUM(D7:D28)</f>
        <v>521</v>
      </c>
      <c r="E29" s="607">
        <f t="shared" si="1"/>
        <v>9249</v>
      </c>
      <c r="F29" s="607">
        <f t="shared" si="1"/>
        <v>23130</v>
      </c>
      <c r="G29" s="607">
        <f t="shared" si="1"/>
        <v>23130</v>
      </c>
      <c r="H29" s="897"/>
    </row>
    <row r="30" spans="1:8" ht="21.75" customHeight="1" x14ac:dyDescent="0.2">
      <c r="A30" s="894" t="s">
        <v>268</v>
      </c>
      <c r="B30" s="894"/>
      <c r="C30" s="894"/>
      <c r="D30" s="894"/>
      <c r="E30" s="894"/>
      <c r="F30" s="894"/>
      <c r="G30" s="894"/>
      <c r="H30" s="894"/>
    </row>
    <row r="33" spans="1:14" ht="15" customHeight="1" x14ac:dyDescent="0.2">
      <c r="A33" s="87"/>
      <c r="B33" s="87"/>
      <c r="C33" s="87"/>
      <c r="D33" s="87"/>
      <c r="E33" s="87"/>
      <c r="F33" s="891" t="s">
        <v>10</v>
      </c>
      <c r="G33" s="891"/>
      <c r="H33" s="891"/>
      <c r="I33" s="47"/>
      <c r="J33" s="47"/>
    </row>
    <row r="34" spans="1:14" ht="15" customHeight="1" x14ac:dyDescent="0.2">
      <c r="A34" s="87"/>
      <c r="B34" s="87"/>
      <c r="C34" s="87"/>
      <c r="D34" s="87"/>
      <c r="E34" s="87"/>
      <c r="F34" s="891" t="s">
        <v>797</v>
      </c>
      <c r="G34" s="891"/>
      <c r="H34" s="891"/>
      <c r="I34" s="47"/>
      <c r="J34" s="47"/>
    </row>
    <row r="35" spans="1:14" ht="15" customHeight="1" x14ac:dyDescent="0.2">
      <c r="A35" s="87"/>
      <c r="B35" s="87"/>
      <c r="C35" s="87"/>
      <c r="D35" s="87"/>
      <c r="E35" s="87"/>
      <c r="F35" s="891" t="s">
        <v>798</v>
      </c>
      <c r="G35" s="891"/>
      <c r="H35" s="891"/>
      <c r="I35" s="47"/>
      <c r="J35" s="47"/>
    </row>
    <row r="36" spans="1:14" x14ac:dyDescent="0.2">
      <c r="A36" s="87" t="s">
        <v>9</v>
      </c>
      <c r="C36" s="87"/>
      <c r="D36" s="87"/>
      <c r="E36" s="87"/>
      <c r="F36" s="892" t="s">
        <v>77</v>
      </c>
      <c r="G36" s="892"/>
      <c r="H36" s="892"/>
      <c r="I36" s="46"/>
      <c r="J36" s="46"/>
    </row>
    <row r="37" spans="1:14" x14ac:dyDescent="0.2">
      <c r="A37" s="87"/>
      <c r="B37" s="87"/>
      <c r="C37" s="87"/>
      <c r="D37" s="87"/>
      <c r="E37" s="87"/>
      <c r="F37" s="87"/>
      <c r="G37" s="87"/>
      <c r="H37" s="87"/>
      <c r="I37" s="46"/>
      <c r="J37" s="46"/>
      <c r="K37" s="46"/>
      <c r="L37" s="46"/>
      <c r="M37" s="46"/>
      <c r="N37" s="46"/>
    </row>
  </sheetData>
  <mergeCells count="12">
    <mergeCell ref="F33:H33"/>
    <mergeCell ref="F34:H34"/>
    <mergeCell ref="F35:H35"/>
    <mergeCell ref="F36:H36"/>
    <mergeCell ref="A29:B29"/>
    <mergeCell ref="A30:H30"/>
    <mergeCell ref="H7:H29"/>
    <mergeCell ref="A1:G1"/>
    <mergeCell ref="A2:H2"/>
    <mergeCell ref="A3:H3"/>
    <mergeCell ref="G4:H4"/>
    <mergeCell ref="A4:C4"/>
  </mergeCell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view="pageBreakPreview" topLeftCell="A9" zoomScale="98" zoomScaleSheetLayoutView="98" workbookViewId="0">
      <selection activeCell="E37" sqref="E37"/>
    </sheetView>
  </sheetViews>
  <sheetFormatPr defaultRowHeight="12.75" x14ac:dyDescent="0.2"/>
  <cols>
    <col min="1" max="1" width="4" customWidth="1"/>
    <col min="2" max="2" width="11.42578125" customWidth="1"/>
    <col min="3" max="3" width="10.7109375" style="244" customWidth="1"/>
    <col min="4" max="4" width="8.5703125" style="244" customWidth="1"/>
    <col min="5" max="5" width="10.7109375" style="244" customWidth="1"/>
    <col min="6" max="6" width="10.28515625" style="244" customWidth="1"/>
    <col min="7" max="7" width="9.42578125" style="239" customWidth="1"/>
    <col min="8" max="8" width="11" style="244" customWidth="1"/>
    <col min="9" max="9" width="9.42578125" style="244" customWidth="1"/>
    <col min="10" max="10" width="12" style="244" customWidth="1"/>
    <col min="11" max="11" width="10.85546875" style="244" customWidth="1"/>
    <col min="12" max="12" width="11" style="239" customWidth="1"/>
    <col min="13" max="13" width="9.42578125" style="244" customWidth="1"/>
    <col min="14" max="14" width="12" style="244" customWidth="1"/>
  </cols>
  <sheetData>
    <row r="1" spans="1:19" ht="12.75" customHeight="1" x14ac:dyDescent="0.2">
      <c r="D1" s="892"/>
      <c r="E1" s="892"/>
      <c r="F1" s="892"/>
      <c r="G1" s="892"/>
      <c r="H1" s="892"/>
      <c r="I1" s="892"/>
      <c r="L1" s="915" t="s">
        <v>81</v>
      </c>
      <c r="M1" s="915"/>
    </row>
    <row r="2" spans="1:19" ht="15.75" x14ac:dyDescent="0.25">
      <c r="A2" s="914" t="s">
        <v>0</v>
      </c>
      <c r="B2" s="914"/>
      <c r="C2" s="914"/>
      <c r="D2" s="914"/>
      <c r="E2" s="914"/>
      <c r="F2" s="914"/>
      <c r="G2" s="914"/>
      <c r="H2" s="914"/>
      <c r="I2" s="914"/>
      <c r="J2" s="914"/>
      <c r="K2" s="914"/>
      <c r="L2" s="914"/>
      <c r="M2" s="914"/>
    </row>
    <row r="3" spans="1:19" ht="20.25" x14ac:dyDescent="0.3">
      <c r="A3" s="913" t="s">
        <v>631</v>
      </c>
      <c r="B3" s="913"/>
      <c r="C3" s="913"/>
      <c r="D3" s="913"/>
      <c r="E3" s="913"/>
      <c r="F3" s="913"/>
      <c r="G3" s="913"/>
      <c r="H3" s="913"/>
      <c r="I3" s="913"/>
      <c r="J3" s="913"/>
      <c r="K3" s="913"/>
      <c r="L3" s="913"/>
      <c r="M3" s="913"/>
    </row>
    <row r="4" spans="1:19" x14ac:dyDescent="0.2">
      <c r="A4" s="892" t="s">
        <v>636</v>
      </c>
      <c r="B4" s="892"/>
      <c r="C4" s="892"/>
      <c r="D4" s="892"/>
      <c r="E4" s="892"/>
      <c r="F4" s="892"/>
      <c r="G4" s="892"/>
      <c r="H4" s="892"/>
      <c r="I4" s="892"/>
      <c r="J4" s="892"/>
      <c r="K4" s="892"/>
      <c r="L4" s="892"/>
      <c r="M4" s="892"/>
      <c r="N4" s="448"/>
    </row>
    <row r="5" spans="1:19" x14ac:dyDescent="0.2">
      <c r="A5" s="916" t="s">
        <v>829</v>
      </c>
      <c r="B5" s="916"/>
      <c r="C5" s="916"/>
      <c r="D5" s="916"/>
      <c r="E5" s="448"/>
      <c r="F5" s="448"/>
      <c r="G5" s="444"/>
      <c r="H5" s="448"/>
      <c r="I5" s="448"/>
      <c r="J5" s="448"/>
      <c r="K5" s="445"/>
      <c r="L5" s="910" t="s">
        <v>899</v>
      </c>
      <c r="M5" s="910"/>
      <c r="N5" s="910"/>
    </row>
    <row r="6" spans="1:19" s="238" customFormat="1" ht="15.75" customHeight="1" x14ac:dyDescent="0.2">
      <c r="A6" s="911" t="s">
        <v>68</v>
      </c>
      <c r="B6" s="911" t="s">
        <v>1</v>
      </c>
      <c r="C6" s="900" t="s">
        <v>2</v>
      </c>
      <c r="D6" s="900"/>
      <c r="E6" s="900"/>
      <c r="F6" s="901"/>
      <c r="G6" s="902"/>
      <c r="H6" s="899" t="s">
        <v>95</v>
      </c>
      <c r="I6" s="899"/>
      <c r="J6" s="899"/>
      <c r="K6" s="899"/>
      <c r="L6" s="899"/>
      <c r="M6" s="911" t="s">
        <v>129</v>
      </c>
      <c r="N6" s="903" t="s">
        <v>130</v>
      </c>
    </row>
    <row r="7" spans="1:19" s="238" customFormat="1" ht="36" x14ac:dyDescent="0.2">
      <c r="A7" s="912"/>
      <c r="B7" s="912"/>
      <c r="C7" s="451" t="s">
        <v>822</v>
      </c>
      <c r="D7" s="451" t="s">
        <v>4</v>
      </c>
      <c r="E7" s="451" t="s">
        <v>347</v>
      </c>
      <c r="F7" s="452" t="s">
        <v>93</v>
      </c>
      <c r="G7" s="493" t="s">
        <v>348</v>
      </c>
      <c r="H7" s="451" t="s">
        <v>822</v>
      </c>
      <c r="I7" s="451" t="s">
        <v>4</v>
      </c>
      <c r="J7" s="451" t="s">
        <v>347</v>
      </c>
      <c r="K7" s="452" t="s">
        <v>93</v>
      </c>
      <c r="L7" s="452" t="s">
        <v>349</v>
      </c>
      <c r="M7" s="912"/>
      <c r="N7" s="903"/>
      <c r="R7" s="494"/>
      <c r="S7" s="494"/>
    </row>
    <row r="8" spans="1:19" s="317" customFormat="1" ht="15" customHeight="1" x14ac:dyDescent="0.2">
      <c r="A8" s="451">
        <v>1</v>
      </c>
      <c r="B8" s="451">
        <v>2</v>
      </c>
      <c r="C8" s="451">
        <v>3</v>
      </c>
      <c r="D8" s="451">
        <v>4</v>
      </c>
      <c r="E8" s="451">
        <v>5</v>
      </c>
      <c r="F8" s="451">
        <v>6</v>
      </c>
      <c r="G8" s="451">
        <v>7</v>
      </c>
      <c r="H8" s="451">
        <v>8</v>
      </c>
      <c r="I8" s="451">
        <v>9</v>
      </c>
      <c r="J8" s="451">
        <v>10</v>
      </c>
      <c r="K8" s="451">
        <v>11</v>
      </c>
      <c r="L8" s="451">
        <v>12</v>
      </c>
      <c r="M8" s="451">
        <v>13</v>
      </c>
      <c r="N8" s="451">
        <v>14</v>
      </c>
    </row>
    <row r="9" spans="1:19" s="238" customFormat="1" ht="15" customHeight="1" x14ac:dyDescent="0.2">
      <c r="A9" s="286">
        <v>1</v>
      </c>
      <c r="B9" s="287" t="s">
        <v>800</v>
      </c>
      <c r="C9" s="418">
        <v>935</v>
      </c>
      <c r="D9" s="286">
        <v>0</v>
      </c>
      <c r="E9" s="286">
        <v>0</v>
      </c>
      <c r="F9" s="286">
        <v>0</v>
      </c>
      <c r="G9" s="495">
        <f>SUM(C9:F9)</f>
        <v>935</v>
      </c>
      <c r="H9" s="418">
        <v>935</v>
      </c>
      <c r="I9" s="286">
        <v>0</v>
      </c>
      <c r="J9" s="286">
        <v>0</v>
      </c>
      <c r="K9" s="286">
        <v>0</v>
      </c>
      <c r="L9" s="471">
        <f>SUM(H9:K9)</f>
        <v>935</v>
      </c>
      <c r="M9" s="286">
        <v>0</v>
      </c>
      <c r="N9" s="907" t="s">
        <v>848</v>
      </c>
    </row>
    <row r="10" spans="1:19" s="238" customFormat="1" ht="15" customHeight="1" x14ac:dyDescent="0.2">
      <c r="A10" s="286">
        <v>2</v>
      </c>
      <c r="B10" s="287" t="s">
        <v>801</v>
      </c>
      <c r="C10" s="418">
        <v>284</v>
      </c>
      <c r="D10" s="286">
        <v>0</v>
      </c>
      <c r="E10" s="286">
        <v>0</v>
      </c>
      <c r="F10" s="286">
        <v>0</v>
      </c>
      <c r="G10" s="495">
        <f t="shared" ref="G10:G30" si="0">SUM(C10:F10)</f>
        <v>284</v>
      </c>
      <c r="H10" s="418">
        <v>284</v>
      </c>
      <c r="I10" s="286">
        <v>0</v>
      </c>
      <c r="J10" s="286">
        <v>0</v>
      </c>
      <c r="K10" s="286">
        <v>0</v>
      </c>
      <c r="L10" s="471">
        <f t="shared" ref="L10:L18" si="1">SUM(H10:K10)</f>
        <v>284</v>
      </c>
      <c r="M10" s="286">
        <v>0</v>
      </c>
      <c r="N10" s="908"/>
    </row>
    <row r="11" spans="1:19" s="238" customFormat="1" ht="15" customHeight="1" x14ac:dyDescent="0.2">
      <c r="A11" s="286">
        <v>3</v>
      </c>
      <c r="B11" s="287" t="s">
        <v>802</v>
      </c>
      <c r="C11" s="418">
        <v>892</v>
      </c>
      <c r="D11" s="286">
        <v>0</v>
      </c>
      <c r="E11" s="286">
        <v>0</v>
      </c>
      <c r="F11" s="286">
        <v>0</v>
      </c>
      <c r="G11" s="495">
        <f t="shared" si="0"/>
        <v>892</v>
      </c>
      <c r="H11" s="418">
        <v>892</v>
      </c>
      <c r="I11" s="286">
        <v>0</v>
      </c>
      <c r="J11" s="286">
        <v>0</v>
      </c>
      <c r="K11" s="286">
        <v>0</v>
      </c>
      <c r="L11" s="471">
        <f t="shared" si="1"/>
        <v>892</v>
      </c>
      <c r="M11" s="286">
        <v>0</v>
      </c>
      <c r="N11" s="908"/>
    </row>
    <row r="12" spans="1:19" s="238" customFormat="1" ht="15" customHeight="1" x14ac:dyDescent="0.2">
      <c r="A12" s="286">
        <v>4</v>
      </c>
      <c r="B12" s="287" t="s">
        <v>803</v>
      </c>
      <c r="C12" s="418">
        <v>899</v>
      </c>
      <c r="D12" s="286">
        <v>0</v>
      </c>
      <c r="E12" s="286">
        <v>0</v>
      </c>
      <c r="F12" s="286">
        <v>0</v>
      </c>
      <c r="G12" s="495">
        <f t="shared" si="0"/>
        <v>899</v>
      </c>
      <c r="H12" s="418">
        <v>899</v>
      </c>
      <c r="I12" s="286">
        <v>0</v>
      </c>
      <c r="J12" s="286">
        <v>0</v>
      </c>
      <c r="K12" s="286">
        <v>0</v>
      </c>
      <c r="L12" s="471">
        <f t="shared" si="1"/>
        <v>899</v>
      </c>
      <c r="M12" s="286">
        <v>0</v>
      </c>
      <c r="N12" s="908"/>
    </row>
    <row r="13" spans="1:19" s="238" customFormat="1" ht="15" customHeight="1" x14ac:dyDescent="0.2">
      <c r="A13" s="286">
        <v>5</v>
      </c>
      <c r="B13" s="287" t="s">
        <v>804</v>
      </c>
      <c r="C13" s="418">
        <v>687</v>
      </c>
      <c r="D13" s="286">
        <v>0</v>
      </c>
      <c r="E13" s="286">
        <v>0</v>
      </c>
      <c r="F13" s="286">
        <v>0</v>
      </c>
      <c r="G13" s="495">
        <f t="shared" si="0"/>
        <v>687</v>
      </c>
      <c r="H13" s="418">
        <v>687</v>
      </c>
      <c r="I13" s="286">
        <v>0</v>
      </c>
      <c r="J13" s="286">
        <v>0</v>
      </c>
      <c r="K13" s="286">
        <v>0</v>
      </c>
      <c r="L13" s="471">
        <f t="shared" si="1"/>
        <v>687</v>
      </c>
      <c r="M13" s="286">
        <v>0</v>
      </c>
      <c r="N13" s="908"/>
    </row>
    <row r="14" spans="1:19" s="238" customFormat="1" ht="15" customHeight="1" x14ac:dyDescent="0.2">
      <c r="A14" s="286">
        <v>6</v>
      </c>
      <c r="B14" s="287" t="s">
        <v>805</v>
      </c>
      <c r="C14" s="418">
        <v>660</v>
      </c>
      <c r="D14" s="286">
        <v>0</v>
      </c>
      <c r="E14" s="286">
        <v>0</v>
      </c>
      <c r="F14" s="286">
        <v>0</v>
      </c>
      <c r="G14" s="495">
        <f t="shared" si="0"/>
        <v>660</v>
      </c>
      <c r="H14" s="418">
        <v>660</v>
      </c>
      <c r="I14" s="286">
        <v>0</v>
      </c>
      <c r="J14" s="286">
        <v>0</v>
      </c>
      <c r="K14" s="286">
        <v>0</v>
      </c>
      <c r="L14" s="471">
        <f t="shared" si="1"/>
        <v>660</v>
      </c>
      <c r="M14" s="286">
        <v>0</v>
      </c>
      <c r="N14" s="908"/>
    </row>
    <row r="15" spans="1:19" s="238" customFormat="1" ht="15" customHeight="1" x14ac:dyDescent="0.2">
      <c r="A15" s="286">
        <v>7</v>
      </c>
      <c r="B15" s="287" t="s">
        <v>806</v>
      </c>
      <c r="C15" s="418">
        <v>510</v>
      </c>
      <c r="D15" s="286">
        <v>0</v>
      </c>
      <c r="E15" s="286">
        <v>0</v>
      </c>
      <c r="F15" s="286">
        <v>0</v>
      </c>
      <c r="G15" s="495">
        <f t="shared" si="0"/>
        <v>510</v>
      </c>
      <c r="H15" s="418">
        <v>510</v>
      </c>
      <c r="I15" s="286">
        <v>0</v>
      </c>
      <c r="J15" s="286">
        <v>0</v>
      </c>
      <c r="K15" s="286">
        <v>0</v>
      </c>
      <c r="L15" s="471">
        <f t="shared" si="1"/>
        <v>510</v>
      </c>
      <c r="M15" s="286">
        <v>0</v>
      </c>
      <c r="N15" s="908"/>
    </row>
    <row r="16" spans="1:19" s="238" customFormat="1" ht="15" customHeight="1" x14ac:dyDescent="0.2">
      <c r="A16" s="286">
        <v>8</v>
      </c>
      <c r="B16" s="287" t="s">
        <v>807</v>
      </c>
      <c r="C16" s="418">
        <v>457</v>
      </c>
      <c r="D16" s="286">
        <v>0</v>
      </c>
      <c r="E16" s="286">
        <v>0</v>
      </c>
      <c r="F16" s="286">
        <v>0</v>
      </c>
      <c r="G16" s="495">
        <f t="shared" si="0"/>
        <v>457</v>
      </c>
      <c r="H16" s="418">
        <v>457</v>
      </c>
      <c r="I16" s="286">
        <v>0</v>
      </c>
      <c r="J16" s="286">
        <v>0</v>
      </c>
      <c r="K16" s="286">
        <v>0</v>
      </c>
      <c r="L16" s="471">
        <f t="shared" si="1"/>
        <v>457</v>
      </c>
      <c r="M16" s="286">
        <v>0</v>
      </c>
      <c r="N16" s="908"/>
    </row>
    <row r="17" spans="1:14" s="238" customFormat="1" ht="15" customHeight="1" x14ac:dyDescent="0.2">
      <c r="A17" s="286">
        <v>9</v>
      </c>
      <c r="B17" s="287" t="s">
        <v>808</v>
      </c>
      <c r="C17" s="418">
        <v>1004</v>
      </c>
      <c r="D17" s="286">
        <v>0</v>
      </c>
      <c r="E17" s="286">
        <v>0</v>
      </c>
      <c r="F17" s="286">
        <v>0</v>
      </c>
      <c r="G17" s="495">
        <f t="shared" si="0"/>
        <v>1004</v>
      </c>
      <c r="H17" s="418">
        <v>1004</v>
      </c>
      <c r="I17" s="286">
        <v>0</v>
      </c>
      <c r="J17" s="286">
        <v>0</v>
      </c>
      <c r="K17" s="286">
        <v>0</v>
      </c>
      <c r="L17" s="471">
        <f t="shared" si="1"/>
        <v>1004</v>
      </c>
      <c r="M17" s="286">
        <v>0</v>
      </c>
      <c r="N17" s="908"/>
    </row>
    <row r="18" spans="1:14" s="238" customFormat="1" ht="15" customHeight="1" x14ac:dyDescent="0.2">
      <c r="A18" s="286">
        <v>10</v>
      </c>
      <c r="B18" s="287" t="s">
        <v>809</v>
      </c>
      <c r="C18" s="418">
        <v>925</v>
      </c>
      <c r="D18" s="286">
        <v>0</v>
      </c>
      <c r="E18" s="286">
        <v>0</v>
      </c>
      <c r="F18" s="286">
        <v>0</v>
      </c>
      <c r="G18" s="495">
        <f t="shared" si="0"/>
        <v>925</v>
      </c>
      <c r="H18" s="418">
        <v>925</v>
      </c>
      <c r="I18" s="286">
        <v>0</v>
      </c>
      <c r="J18" s="286">
        <v>0</v>
      </c>
      <c r="K18" s="286">
        <v>0</v>
      </c>
      <c r="L18" s="471">
        <f t="shared" si="1"/>
        <v>925</v>
      </c>
      <c r="M18" s="286">
        <v>0</v>
      </c>
      <c r="N18" s="908"/>
    </row>
    <row r="19" spans="1:14" s="238" customFormat="1" ht="15" customHeight="1" x14ac:dyDescent="0.2">
      <c r="A19" s="286">
        <v>11</v>
      </c>
      <c r="B19" s="287" t="s">
        <v>810</v>
      </c>
      <c r="C19" s="418">
        <v>203</v>
      </c>
      <c r="D19" s="286">
        <v>0</v>
      </c>
      <c r="E19" s="286">
        <v>0</v>
      </c>
      <c r="F19" s="286">
        <v>0</v>
      </c>
      <c r="G19" s="495">
        <f t="shared" si="0"/>
        <v>203</v>
      </c>
      <c r="H19" s="418">
        <v>203</v>
      </c>
      <c r="I19" s="286">
        <v>0</v>
      </c>
      <c r="J19" s="286">
        <v>0</v>
      </c>
      <c r="K19" s="286">
        <v>0</v>
      </c>
      <c r="L19" s="471">
        <f>SUM(H19:K19)</f>
        <v>203</v>
      </c>
      <c r="M19" s="286">
        <v>0</v>
      </c>
      <c r="N19" s="908"/>
    </row>
    <row r="20" spans="1:14" s="238" customFormat="1" ht="15" customHeight="1" x14ac:dyDescent="0.2">
      <c r="A20" s="286">
        <v>12</v>
      </c>
      <c r="B20" s="287" t="s">
        <v>811</v>
      </c>
      <c r="C20" s="418">
        <v>345</v>
      </c>
      <c r="D20" s="286">
        <v>2</v>
      </c>
      <c r="E20" s="286">
        <v>0</v>
      </c>
      <c r="F20" s="286">
        <v>0</v>
      </c>
      <c r="G20" s="495">
        <f t="shared" si="0"/>
        <v>347</v>
      </c>
      <c r="H20" s="418">
        <v>345</v>
      </c>
      <c r="I20" s="286">
        <v>2</v>
      </c>
      <c r="J20" s="286">
        <v>0</v>
      </c>
      <c r="K20" s="286">
        <v>0</v>
      </c>
      <c r="L20" s="471">
        <f t="shared" ref="L20:L30" si="2">SUM(H20:K20)</f>
        <v>347</v>
      </c>
      <c r="M20" s="286">
        <v>0</v>
      </c>
      <c r="N20" s="908"/>
    </row>
    <row r="21" spans="1:14" s="238" customFormat="1" ht="15" customHeight="1" x14ac:dyDescent="0.2">
      <c r="A21" s="286">
        <v>13</v>
      </c>
      <c r="B21" s="287" t="s">
        <v>812</v>
      </c>
      <c r="C21" s="418">
        <v>709</v>
      </c>
      <c r="D21" s="286">
        <v>0</v>
      </c>
      <c r="E21" s="286">
        <v>0</v>
      </c>
      <c r="F21" s="286">
        <v>0</v>
      </c>
      <c r="G21" s="495">
        <f t="shared" si="0"/>
        <v>709</v>
      </c>
      <c r="H21" s="418">
        <v>709</v>
      </c>
      <c r="I21" s="286">
        <v>0</v>
      </c>
      <c r="J21" s="286">
        <v>0</v>
      </c>
      <c r="K21" s="286">
        <v>0</v>
      </c>
      <c r="L21" s="471">
        <f t="shared" si="2"/>
        <v>709</v>
      </c>
      <c r="M21" s="286">
        <v>0</v>
      </c>
      <c r="N21" s="908"/>
    </row>
    <row r="22" spans="1:14" s="238" customFormat="1" ht="15" customHeight="1" x14ac:dyDescent="0.2">
      <c r="A22" s="286">
        <v>14</v>
      </c>
      <c r="B22" s="287" t="s">
        <v>813</v>
      </c>
      <c r="C22" s="418">
        <v>650</v>
      </c>
      <c r="D22" s="286">
        <v>0</v>
      </c>
      <c r="E22" s="286">
        <v>0</v>
      </c>
      <c r="F22" s="286">
        <v>0</v>
      </c>
      <c r="G22" s="495">
        <f t="shared" si="0"/>
        <v>650</v>
      </c>
      <c r="H22" s="418">
        <v>650</v>
      </c>
      <c r="I22" s="286">
        <v>0</v>
      </c>
      <c r="J22" s="286">
        <v>0</v>
      </c>
      <c r="K22" s="286">
        <v>0</v>
      </c>
      <c r="L22" s="471">
        <f t="shared" si="2"/>
        <v>650</v>
      </c>
      <c r="M22" s="286">
        <v>0</v>
      </c>
      <c r="N22" s="908"/>
    </row>
    <row r="23" spans="1:14" s="238" customFormat="1" ht="15" customHeight="1" x14ac:dyDescent="0.2">
      <c r="A23" s="286">
        <v>15</v>
      </c>
      <c r="B23" s="287" t="s">
        <v>814</v>
      </c>
      <c r="C23" s="418">
        <v>377</v>
      </c>
      <c r="D23" s="286">
        <v>0</v>
      </c>
      <c r="E23" s="286">
        <v>0</v>
      </c>
      <c r="F23" s="286">
        <v>0</v>
      </c>
      <c r="G23" s="495">
        <f t="shared" si="0"/>
        <v>377</v>
      </c>
      <c r="H23" s="418">
        <v>377</v>
      </c>
      <c r="I23" s="286">
        <v>0</v>
      </c>
      <c r="J23" s="286">
        <v>0</v>
      </c>
      <c r="K23" s="286">
        <v>0</v>
      </c>
      <c r="L23" s="471">
        <f t="shared" si="2"/>
        <v>377</v>
      </c>
      <c r="M23" s="286">
        <v>0</v>
      </c>
      <c r="N23" s="908"/>
    </row>
    <row r="24" spans="1:14" s="238" customFormat="1" ht="15" customHeight="1" x14ac:dyDescent="0.2">
      <c r="A24" s="286">
        <v>16</v>
      </c>
      <c r="B24" s="287" t="s">
        <v>815</v>
      </c>
      <c r="C24" s="497">
        <v>497</v>
      </c>
      <c r="D24" s="286">
        <v>0</v>
      </c>
      <c r="E24" s="286">
        <v>0</v>
      </c>
      <c r="F24" s="286">
        <v>0</v>
      </c>
      <c r="G24" s="495">
        <f t="shared" si="0"/>
        <v>497</v>
      </c>
      <c r="H24" s="497">
        <v>497</v>
      </c>
      <c r="I24" s="286">
        <v>0</v>
      </c>
      <c r="J24" s="286">
        <v>0</v>
      </c>
      <c r="K24" s="286">
        <v>0</v>
      </c>
      <c r="L24" s="471">
        <f t="shared" si="2"/>
        <v>497</v>
      </c>
      <c r="M24" s="286">
        <v>0</v>
      </c>
      <c r="N24" s="908"/>
    </row>
    <row r="25" spans="1:14" s="238" customFormat="1" ht="15" customHeight="1" x14ac:dyDescent="0.2">
      <c r="A25" s="286">
        <v>17</v>
      </c>
      <c r="B25" s="287" t="s">
        <v>816</v>
      </c>
      <c r="C25" s="497">
        <v>335</v>
      </c>
      <c r="D25" s="286">
        <v>0</v>
      </c>
      <c r="E25" s="286">
        <v>0</v>
      </c>
      <c r="F25" s="286">
        <v>0</v>
      </c>
      <c r="G25" s="495">
        <f t="shared" si="0"/>
        <v>335</v>
      </c>
      <c r="H25" s="497">
        <v>335</v>
      </c>
      <c r="I25" s="286">
        <v>0</v>
      </c>
      <c r="J25" s="286">
        <v>0</v>
      </c>
      <c r="K25" s="286">
        <v>0</v>
      </c>
      <c r="L25" s="471">
        <f t="shared" si="2"/>
        <v>335</v>
      </c>
      <c r="M25" s="286">
        <v>0</v>
      </c>
      <c r="N25" s="908"/>
    </row>
    <row r="26" spans="1:14" s="238" customFormat="1" ht="15" customHeight="1" x14ac:dyDescent="0.2">
      <c r="A26" s="286">
        <v>18</v>
      </c>
      <c r="B26" s="287" t="s">
        <v>817</v>
      </c>
      <c r="C26" s="497">
        <v>1128</v>
      </c>
      <c r="D26" s="286">
        <v>0</v>
      </c>
      <c r="E26" s="286">
        <v>0</v>
      </c>
      <c r="F26" s="286">
        <v>0</v>
      </c>
      <c r="G26" s="495">
        <f t="shared" si="0"/>
        <v>1128</v>
      </c>
      <c r="H26" s="497">
        <v>1128</v>
      </c>
      <c r="I26" s="286">
        <v>0</v>
      </c>
      <c r="J26" s="286">
        <v>0</v>
      </c>
      <c r="K26" s="286">
        <v>0</v>
      </c>
      <c r="L26" s="471">
        <f t="shared" si="2"/>
        <v>1128</v>
      </c>
      <c r="M26" s="286">
        <v>0</v>
      </c>
      <c r="N26" s="908"/>
    </row>
    <row r="27" spans="1:14" s="238" customFormat="1" ht="15" customHeight="1" x14ac:dyDescent="0.2">
      <c r="A27" s="286">
        <v>19</v>
      </c>
      <c r="B27" s="287" t="s">
        <v>799</v>
      </c>
      <c r="C27" s="497">
        <v>434</v>
      </c>
      <c r="D27" s="286">
        <v>0</v>
      </c>
      <c r="E27" s="286">
        <v>0</v>
      </c>
      <c r="F27" s="286">
        <v>0</v>
      </c>
      <c r="G27" s="495">
        <f t="shared" si="0"/>
        <v>434</v>
      </c>
      <c r="H27" s="497">
        <v>434</v>
      </c>
      <c r="I27" s="286">
        <v>0</v>
      </c>
      <c r="J27" s="286">
        <v>0</v>
      </c>
      <c r="K27" s="286">
        <v>0</v>
      </c>
      <c r="L27" s="471">
        <f t="shared" si="2"/>
        <v>434</v>
      </c>
      <c r="M27" s="286">
        <v>0</v>
      </c>
      <c r="N27" s="908"/>
    </row>
    <row r="28" spans="1:14" s="238" customFormat="1" ht="15" customHeight="1" x14ac:dyDescent="0.2">
      <c r="A28" s="286">
        <v>20</v>
      </c>
      <c r="B28" s="287" t="s">
        <v>818</v>
      </c>
      <c r="C28" s="497">
        <v>995</v>
      </c>
      <c r="D28" s="286">
        <v>0</v>
      </c>
      <c r="E28" s="286">
        <v>0</v>
      </c>
      <c r="F28" s="286">
        <v>0</v>
      </c>
      <c r="G28" s="495">
        <f t="shared" si="0"/>
        <v>995</v>
      </c>
      <c r="H28" s="497">
        <v>995</v>
      </c>
      <c r="I28" s="286">
        <v>0</v>
      </c>
      <c r="J28" s="286">
        <v>0</v>
      </c>
      <c r="K28" s="286">
        <v>0</v>
      </c>
      <c r="L28" s="471">
        <f t="shared" si="2"/>
        <v>995</v>
      </c>
      <c r="M28" s="286">
        <v>0</v>
      </c>
      <c r="N28" s="908"/>
    </row>
    <row r="29" spans="1:14" s="238" customFormat="1" ht="15" customHeight="1" x14ac:dyDescent="0.2">
      <c r="A29" s="289">
        <v>21</v>
      </c>
      <c r="B29" s="287" t="s">
        <v>819</v>
      </c>
      <c r="C29" s="497">
        <v>184</v>
      </c>
      <c r="D29" s="286">
        <v>31</v>
      </c>
      <c r="E29" s="286">
        <v>0</v>
      </c>
      <c r="F29" s="286">
        <v>0</v>
      </c>
      <c r="G29" s="495">
        <f t="shared" si="0"/>
        <v>215</v>
      </c>
      <c r="H29" s="497">
        <v>184</v>
      </c>
      <c r="I29" s="286">
        <v>31</v>
      </c>
      <c r="J29" s="286">
        <v>0</v>
      </c>
      <c r="K29" s="286">
        <v>0</v>
      </c>
      <c r="L29" s="471">
        <f t="shared" si="2"/>
        <v>215</v>
      </c>
      <c r="M29" s="286">
        <v>0</v>
      </c>
      <c r="N29" s="908"/>
    </row>
    <row r="30" spans="1:14" s="238" customFormat="1" ht="15" customHeight="1" x14ac:dyDescent="0.2">
      <c r="A30" s="289">
        <v>22</v>
      </c>
      <c r="B30" s="287" t="s">
        <v>820</v>
      </c>
      <c r="C30" s="497">
        <v>217</v>
      </c>
      <c r="D30" s="286">
        <v>0</v>
      </c>
      <c r="E30" s="286">
        <v>0</v>
      </c>
      <c r="F30" s="286">
        <v>0</v>
      </c>
      <c r="G30" s="495">
        <f t="shared" si="0"/>
        <v>217</v>
      </c>
      <c r="H30" s="497">
        <v>217</v>
      </c>
      <c r="I30" s="286">
        <v>0</v>
      </c>
      <c r="J30" s="286">
        <v>0</v>
      </c>
      <c r="K30" s="286">
        <v>0</v>
      </c>
      <c r="L30" s="471">
        <f t="shared" si="2"/>
        <v>217</v>
      </c>
      <c r="M30" s="286">
        <v>0</v>
      </c>
      <c r="N30" s="908"/>
    </row>
    <row r="31" spans="1:14" s="317" customFormat="1" ht="15" customHeight="1" x14ac:dyDescent="0.2">
      <c r="A31" s="906" t="s">
        <v>821</v>
      </c>
      <c r="B31" s="906"/>
      <c r="C31" s="455">
        <f>SUM(C9:C30)</f>
        <v>13327</v>
      </c>
      <c r="D31" s="600">
        <f t="shared" ref="D31:M31" si="3">SUM(D9:D30)</f>
        <v>33</v>
      </c>
      <c r="E31" s="600">
        <f t="shared" si="3"/>
        <v>0</v>
      </c>
      <c r="F31" s="600">
        <f t="shared" si="3"/>
        <v>0</v>
      </c>
      <c r="G31" s="600">
        <f t="shared" si="3"/>
        <v>13360</v>
      </c>
      <c r="H31" s="600">
        <f t="shared" si="3"/>
        <v>13327</v>
      </c>
      <c r="I31" s="600">
        <f t="shared" si="3"/>
        <v>33</v>
      </c>
      <c r="J31" s="600">
        <f t="shared" si="3"/>
        <v>0</v>
      </c>
      <c r="K31" s="600">
        <f t="shared" si="3"/>
        <v>0</v>
      </c>
      <c r="L31" s="600">
        <f t="shared" si="3"/>
        <v>13360</v>
      </c>
      <c r="M31" s="600">
        <f t="shared" si="3"/>
        <v>0</v>
      </c>
      <c r="N31" s="909"/>
    </row>
    <row r="32" spans="1:14" s="238" customFormat="1" ht="12" x14ac:dyDescent="0.2">
      <c r="A32" s="498" t="s">
        <v>5</v>
      </c>
      <c r="C32" s="499"/>
      <c r="D32" s="499"/>
      <c r="E32" s="499"/>
      <c r="F32" s="499"/>
      <c r="G32" s="496"/>
      <c r="H32" s="499"/>
      <c r="I32" s="499"/>
      <c r="J32" s="499"/>
      <c r="K32" s="499"/>
      <c r="L32" s="496"/>
      <c r="M32" s="499"/>
      <c r="N32" s="499"/>
    </row>
    <row r="33" spans="1:15" s="238" customFormat="1" ht="12" x14ac:dyDescent="0.2">
      <c r="A33" s="238" t="s">
        <v>6</v>
      </c>
      <c r="C33" s="499"/>
      <c r="D33" s="499"/>
      <c r="E33" s="499"/>
      <c r="F33" s="499"/>
      <c r="G33" s="496"/>
      <c r="H33" s="499"/>
      <c r="I33" s="499"/>
      <c r="J33" s="499"/>
      <c r="K33" s="499"/>
      <c r="L33" s="496"/>
      <c r="M33" s="499"/>
      <c r="N33" s="499"/>
    </row>
    <row r="34" spans="1:15" s="238" customFormat="1" ht="12" x14ac:dyDescent="0.2">
      <c r="A34" s="238" t="s">
        <v>7</v>
      </c>
      <c r="C34" s="499"/>
      <c r="D34" s="499"/>
      <c r="E34" s="499"/>
      <c r="F34" s="499"/>
      <c r="G34" s="496"/>
      <c r="H34" s="499"/>
      <c r="I34" s="499"/>
      <c r="J34" s="500" t="s">
        <v>8</v>
      </c>
      <c r="K34" s="500"/>
      <c r="L34" s="500" t="s">
        <v>8</v>
      </c>
      <c r="M34" s="499"/>
      <c r="N34" s="499"/>
    </row>
    <row r="35" spans="1:15" s="238" customFormat="1" ht="12" x14ac:dyDescent="0.2">
      <c r="A35" s="238" t="s">
        <v>418</v>
      </c>
      <c r="C35" s="499"/>
      <c r="D35" s="499"/>
      <c r="E35" s="499"/>
      <c r="F35" s="499"/>
      <c r="G35" s="496"/>
      <c r="H35" s="499"/>
      <c r="I35" s="499"/>
      <c r="J35" s="500"/>
      <c r="K35" s="500"/>
      <c r="L35" s="500"/>
      <c r="M35" s="499"/>
      <c r="N35" s="499"/>
    </row>
    <row r="36" spans="1:15" s="238" customFormat="1" ht="12" x14ac:dyDescent="0.2">
      <c r="C36" s="499" t="s">
        <v>419</v>
      </c>
      <c r="D36" s="499"/>
      <c r="E36" s="501"/>
      <c r="F36" s="501"/>
      <c r="G36" s="500"/>
      <c r="H36" s="501"/>
      <c r="I36" s="501"/>
      <c r="J36" s="501"/>
      <c r="K36" s="904"/>
      <c r="L36" s="904"/>
      <c r="M36" s="904"/>
      <c r="N36" s="904"/>
    </row>
    <row r="37" spans="1:15" s="238" customFormat="1" ht="12" customHeight="1" x14ac:dyDescent="0.2">
      <c r="A37" s="317"/>
      <c r="B37" s="317"/>
      <c r="C37" s="496"/>
      <c r="D37" s="496"/>
      <c r="E37" s="496"/>
      <c r="F37" s="496"/>
      <c r="G37" s="496"/>
      <c r="H37" s="499"/>
      <c r="I37" s="499"/>
      <c r="J37" s="499"/>
      <c r="K37" s="904" t="s">
        <v>797</v>
      </c>
      <c r="L37" s="904"/>
      <c r="M37" s="904"/>
      <c r="N37" s="904"/>
      <c r="O37" s="502"/>
    </row>
    <row r="38" spans="1:15" s="238" customFormat="1" ht="13.5" customHeight="1" x14ac:dyDescent="0.2">
      <c r="A38" s="502"/>
      <c r="B38" s="502"/>
      <c r="C38" s="503"/>
      <c r="D38" s="503"/>
      <c r="E38" s="503"/>
      <c r="F38" s="503"/>
      <c r="G38" s="503"/>
      <c r="H38" s="503"/>
      <c r="I38" s="503"/>
      <c r="J38" s="499"/>
      <c r="K38" s="904" t="s">
        <v>798</v>
      </c>
      <c r="L38" s="904"/>
      <c r="M38" s="904"/>
      <c r="N38" s="904"/>
    </row>
    <row r="39" spans="1:15" s="238" customFormat="1" ht="11.25" customHeight="1" x14ac:dyDescent="0.2">
      <c r="A39" s="502"/>
      <c r="B39" s="502"/>
      <c r="C39" s="503"/>
      <c r="D39" s="503"/>
      <c r="E39" s="503"/>
      <c r="F39" s="503"/>
      <c r="G39" s="503"/>
      <c r="H39" s="503"/>
      <c r="I39" s="503"/>
      <c r="J39" s="499"/>
      <c r="K39" s="905" t="s">
        <v>77</v>
      </c>
      <c r="L39" s="905"/>
      <c r="M39" s="905"/>
      <c r="N39" s="905"/>
    </row>
    <row r="40" spans="1:15" x14ac:dyDescent="0.2">
      <c r="A40" s="898"/>
      <c r="B40" s="898"/>
      <c r="C40" s="898"/>
      <c r="D40" s="898"/>
      <c r="E40" s="898"/>
      <c r="F40" s="898"/>
      <c r="G40" s="898"/>
      <c r="H40" s="898"/>
      <c r="I40" s="898"/>
      <c r="J40" s="898"/>
      <c r="K40" s="898"/>
      <c r="L40" s="898"/>
      <c r="M40" s="898"/>
    </row>
  </sheetData>
  <mergeCells count="20">
    <mergeCell ref="L5:N5"/>
    <mergeCell ref="M6:M7"/>
    <mergeCell ref="D1:I1"/>
    <mergeCell ref="A4:M4"/>
    <mergeCell ref="A3:M3"/>
    <mergeCell ref="A2:M2"/>
    <mergeCell ref="L1:M1"/>
    <mergeCell ref="B6:B7"/>
    <mergeCell ref="A6:A7"/>
    <mergeCell ref="A5:D5"/>
    <mergeCell ref="A40:M40"/>
    <mergeCell ref="H6:L6"/>
    <mergeCell ref="C6:G6"/>
    <mergeCell ref="N6:N7"/>
    <mergeCell ref="K36:N36"/>
    <mergeCell ref="K37:N37"/>
    <mergeCell ref="K38:N38"/>
    <mergeCell ref="K39:N39"/>
    <mergeCell ref="A31:B31"/>
    <mergeCell ref="N9:N31"/>
  </mergeCells>
  <phoneticPr fontId="0" type="noConversion"/>
  <printOptions horizontalCentered="1"/>
  <pageMargins left="0.39370078740157483" right="0.39370078740157483" top="0.19685039370078741" bottom="0.19685039370078741" header="0.31496062992125984" footer="0.31496062992125984"/>
  <pageSetup paperSize="9"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view="pageBreakPreview" topLeftCell="A13" zoomScale="90" zoomScaleSheetLayoutView="90" workbookViewId="0">
      <selection activeCell="M34" sqref="M34"/>
    </sheetView>
  </sheetViews>
  <sheetFormatPr defaultColWidth="9.140625" defaultRowHeight="12.75" x14ac:dyDescent="0.2"/>
  <cols>
    <col min="1" max="1" width="5.140625" style="114" customWidth="1"/>
    <col min="2" max="2" width="10.7109375" style="114" customWidth="1"/>
    <col min="3" max="3" width="10.85546875" style="114" customWidth="1"/>
    <col min="4" max="4" width="8.7109375" style="114" customWidth="1"/>
    <col min="5" max="5" width="9.140625" style="114" customWidth="1"/>
    <col min="6" max="6" width="9.7109375" style="114" customWidth="1"/>
    <col min="7" max="7" width="8.85546875" style="115" customWidth="1"/>
    <col min="8" max="8" width="9.7109375" style="114" customWidth="1"/>
    <col min="9" max="9" width="8.5703125" style="114" customWidth="1"/>
    <col min="10" max="10" width="9.42578125" style="114" customWidth="1"/>
    <col min="11" max="11" width="9.5703125" style="114" customWidth="1"/>
    <col min="12" max="12" width="9.5703125" style="115" customWidth="1"/>
    <col min="13" max="13" width="9.42578125" style="114" customWidth="1"/>
    <col min="14" max="14" width="15.85546875" style="114" customWidth="1"/>
    <col min="15" max="16384" width="9.140625" style="114"/>
  </cols>
  <sheetData>
    <row r="1" spans="1:19" ht="12.75" customHeight="1" x14ac:dyDescent="0.2">
      <c r="D1" s="830"/>
      <c r="E1" s="830"/>
      <c r="F1" s="830"/>
      <c r="G1" s="830"/>
      <c r="H1" s="830"/>
      <c r="I1" s="830"/>
      <c r="J1" s="830"/>
      <c r="K1" s="391"/>
      <c r="M1" s="396" t="s">
        <v>82</v>
      </c>
    </row>
    <row r="2" spans="1:19" ht="12.75" customHeight="1" x14ac:dyDescent="0.2">
      <c r="A2" s="925" t="s">
        <v>0</v>
      </c>
      <c r="B2" s="925"/>
      <c r="C2" s="925"/>
      <c r="D2" s="925"/>
      <c r="E2" s="925"/>
      <c r="F2" s="925"/>
      <c r="G2" s="925"/>
      <c r="H2" s="925"/>
      <c r="I2" s="925"/>
      <c r="J2" s="925"/>
      <c r="K2" s="925"/>
      <c r="L2" s="925"/>
      <c r="M2" s="925"/>
      <c r="N2" s="925"/>
    </row>
    <row r="3" spans="1:19" ht="18.75" customHeight="1" x14ac:dyDescent="0.2">
      <c r="A3" s="827" t="s">
        <v>631</v>
      </c>
      <c r="B3" s="827"/>
      <c r="C3" s="827"/>
      <c r="D3" s="827"/>
      <c r="E3" s="827"/>
      <c r="F3" s="827"/>
      <c r="G3" s="827"/>
      <c r="H3" s="827"/>
      <c r="I3" s="827"/>
      <c r="J3" s="827"/>
      <c r="K3" s="827"/>
      <c r="L3" s="827"/>
      <c r="M3" s="827"/>
      <c r="N3" s="827"/>
    </row>
    <row r="4" spans="1:19" ht="15.75" x14ac:dyDescent="0.2">
      <c r="A4" s="828" t="s">
        <v>637</v>
      </c>
      <c r="B4" s="828"/>
      <c r="C4" s="828"/>
      <c r="D4" s="828"/>
      <c r="E4" s="828"/>
      <c r="F4" s="828"/>
      <c r="G4" s="828"/>
      <c r="H4" s="828"/>
      <c r="I4" s="828"/>
      <c r="J4" s="828"/>
      <c r="K4" s="828"/>
      <c r="L4" s="828"/>
      <c r="M4" s="828"/>
      <c r="N4" s="828"/>
    </row>
    <row r="5" spans="1:19" ht="18.75" customHeight="1" x14ac:dyDescent="0.2">
      <c r="A5" s="839" t="s">
        <v>829</v>
      </c>
      <c r="B5" s="839"/>
      <c r="C5" s="839"/>
      <c r="D5" s="839"/>
      <c r="L5" s="926" t="s">
        <v>899</v>
      </c>
      <c r="M5" s="926"/>
      <c r="N5" s="926"/>
    </row>
    <row r="6" spans="1:19" s="284" customFormat="1" ht="15.75" customHeight="1" x14ac:dyDescent="0.2">
      <c r="A6" s="862" t="s">
        <v>68</v>
      </c>
      <c r="B6" s="862" t="s">
        <v>1</v>
      </c>
      <c r="C6" s="853" t="s">
        <v>2</v>
      </c>
      <c r="D6" s="853"/>
      <c r="E6" s="853"/>
      <c r="F6" s="853"/>
      <c r="G6" s="853"/>
      <c r="H6" s="853" t="s">
        <v>95</v>
      </c>
      <c r="I6" s="853"/>
      <c r="J6" s="853"/>
      <c r="K6" s="853"/>
      <c r="L6" s="853"/>
      <c r="M6" s="862" t="s">
        <v>129</v>
      </c>
      <c r="N6" s="918" t="s">
        <v>130</v>
      </c>
    </row>
    <row r="7" spans="1:19" s="284" customFormat="1" ht="36.75" customHeight="1" x14ac:dyDescent="0.2">
      <c r="A7" s="864"/>
      <c r="B7" s="864"/>
      <c r="C7" s="430" t="s">
        <v>3</v>
      </c>
      <c r="D7" s="430" t="s">
        <v>4</v>
      </c>
      <c r="E7" s="430" t="s">
        <v>347</v>
      </c>
      <c r="F7" s="430" t="s">
        <v>93</v>
      </c>
      <c r="G7" s="430" t="s">
        <v>201</v>
      </c>
      <c r="H7" s="430" t="s">
        <v>3</v>
      </c>
      <c r="I7" s="430" t="s">
        <v>4</v>
      </c>
      <c r="J7" s="430" t="s">
        <v>347</v>
      </c>
      <c r="K7" s="430" t="s">
        <v>93</v>
      </c>
      <c r="L7" s="430" t="s">
        <v>200</v>
      </c>
      <c r="M7" s="864"/>
      <c r="N7" s="918"/>
      <c r="R7" s="504"/>
      <c r="S7" s="504"/>
    </row>
    <row r="8" spans="1:19" s="469" customFormat="1" ht="15" customHeight="1" x14ac:dyDescent="0.2">
      <c r="A8" s="430">
        <v>1</v>
      </c>
      <c r="B8" s="430">
        <v>2</v>
      </c>
      <c r="C8" s="430">
        <v>3</v>
      </c>
      <c r="D8" s="430">
        <v>4</v>
      </c>
      <c r="E8" s="430">
        <v>5</v>
      </c>
      <c r="F8" s="430">
        <v>6</v>
      </c>
      <c r="G8" s="430">
        <v>7</v>
      </c>
      <c r="H8" s="430">
        <v>8</v>
      </c>
      <c r="I8" s="430">
        <v>9</v>
      </c>
      <c r="J8" s="430">
        <v>10</v>
      </c>
      <c r="K8" s="430">
        <v>11</v>
      </c>
      <c r="L8" s="430">
        <v>12</v>
      </c>
      <c r="M8" s="430">
        <v>13</v>
      </c>
      <c r="N8" s="430">
        <v>14</v>
      </c>
    </row>
    <row r="9" spans="1:19" s="284" customFormat="1" ht="15" customHeight="1" x14ac:dyDescent="0.2">
      <c r="A9" s="277">
        <v>1</v>
      </c>
      <c r="B9" s="278" t="s">
        <v>800</v>
      </c>
      <c r="C9" s="505">
        <v>544</v>
      </c>
      <c r="D9" s="277">
        <v>0</v>
      </c>
      <c r="E9" s="277">
        <v>0</v>
      </c>
      <c r="F9" s="277">
        <v>0</v>
      </c>
      <c r="G9" s="442">
        <f>SUM(C9:F9)</f>
        <v>544</v>
      </c>
      <c r="H9" s="505">
        <v>544</v>
      </c>
      <c r="I9" s="277">
        <v>0</v>
      </c>
      <c r="J9" s="277">
        <v>0</v>
      </c>
      <c r="K9" s="277">
        <v>0</v>
      </c>
      <c r="L9" s="442">
        <f>SUM(H9:K9)</f>
        <v>544</v>
      </c>
      <c r="M9" s="277">
        <v>0</v>
      </c>
      <c r="N9" s="921" t="s">
        <v>848</v>
      </c>
    </row>
    <row r="10" spans="1:19" s="284" customFormat="1" ht="15" customHeight="1" x14ac:dyDescent="0.2">
      <c r="A10" s="277">
        <v>2</v>
      </c>
      <c r="B10" s="278" t="s">
        <v>801</v>
      </c>
      <c r="C10" s="505">
        <v>194</v>
      </c>
      <c r="D10" s="277">
        <v>0</v>
      </c>
      <c r="E10" s="277">
        <v>0</v>
      </c>
      <c r="F10" s="277">
        <v>0</v>
      </c>
      <c r="G10" s="442">
        <f t="shared" ref="G10:G18" si="0">SUM(C10:F10)</f>
        <v>194</v>
      </c>
      <c r="H10" s="505">
        <v>194</v>
      </c>
      <c r="I10" s="277">
        <v>0</v>
      </c>
      <c r="J10" s="277">
        <v>0</v>
      </c>
      <c r="K10" s="277">
        <v>0</v>
      </c>
      <c r="L10" s="442">
        <f t="shared" ref="L10:L18" si="1">SUM(H10:K10)</f>
        <v>194</v>
      </c>
      <c r="M10" s="277">
        <v>0</v>
      </c>
      <c r="N10" s="922"/>
    </row>
    <row r="11" spans="1:19" s="284" customFormat="1" ht="15" customHeight="1" x14ac:dyDescent="0.2">
      <c r="A11" s="277">
        <v>3</v>
      </c>
      <c r="B11" s="278" t="s">
        <v>802</v>
      </c>
      <c r="C11" s="505">
        <v>514</v>
      </c>
      <c r="D11" s="277">
        <v>0</v>
      </c>
      <c r="E11" s="277">
        <v>0</v>
      </c>
      <c r="F11" s="277">
        <v>0</v>
      </c>
      <c r="G11" s="442">
        <f t="shared" si="0"/>
        <v>514</v>
      </c>
      <c r="H11" s="505">
        <v>514</v>
      </c>
      <c r="I11" s="277">
        <v>0</v>
      </c>
      <c r="J11" s="277">
        <v>0</v>
      </c>
      <c r="K11" s="277">
        <v>0</v>
      </c>
      <c r="L11" s="442">
        <f t="shared" si="1"/>
        <v>514</v>
      </c>
      <c r="M11" s="277">
        <v>0</v>
      </c>
      <c r="N11" s="922"/>
    </row>
    <row r="12" spans="1:19" s="284" customFormat="1" ht="15" customHeight="1" x14ac:dyDescent="0.2">
      <c r="A12" s="277">
        <v>4</v>
      </c>
      <c r="B12" s="278" t="s">
        <v>803</v>
      </c>
      <c r="C12" s="505">
        <v>584</v>
      </c>
      <c r="D12" s="277">
        <v>0</v>
      </c>
      <c r="E12" s="277">
        <v>0</v>
      </c>
      <c r="F12" s="277">
        <v>0</v>
      </c>
      <c r="G12" s="442">
        <f t="shared" si="0"/>
        <v>584</v>
      </c>
      <c r="H12" s="505">
        <v>584</v>
      </c>
      <c r="I12" s="277">
        <v>0</v>
      </c>
      <c r="J12" s="277">
        <v>0</v>
      </c>
      <c r="K12" s="277">
        <v>0</v>
      </c>
      <c r="L12" s="442">
        <f t="shared" si="1"/>
        <v>584</v>
      </c>
      <c r="M12" s="277">
        <v>0</v>
      </c>
      <c r="N12" s="922"/>
    </row>
    <row r="13" spans="1:19" s="284" customFormat="1" ht="15" customHeight="1" x14ac:dyDescent="0.2">
      <c r="A13" s="277">
        <v>5</v>
      </c>
      <c r="B13" s="278" t="s">
        <v>804</v>
      </c>
      <c r="C13" s="505">
        <v>423</v>
      </c>
      <c r="D13" s="277">
        <v>0</v>
      </c>
      <c r="E13" s="277">
        <v>0</v>
      </c>
      <c r="F13" s="277">
        <v>0</v>
      </c>
      <c r="G13" s="442">
        <f t="shared" si="0"/>
        <v>423</v>
      </c>
      <c r="H13" s="505">
        <v>423</v>
      </c>
      <c r="I13" s="277">
        <v>0</v>
      </c>
      <c r="J13" s="277">
        <v>0</v>
      </c>
      <c r="K13" s="277">
        <v>0</v>
      </c>
      <c r="L13" s="442">
        <f t="shared" si="1"/>
        <v>423</v>
      </c>
      <c r="M13" s="277">
        <v>0</v>
      </c>
      <c r="N13" s="922"/>
    </row>
    <row r="14" spans="1:19" s="284" customFormat="1" ht="15" customHeight="1" x14ac:dyDescent="0.2">
      <c r="A14" s="277">
        <v>6</v>
      </c>
      <c r="B14" s="278" t="s">
        <v>805</v>
      </c>
      <c r="C14" s="505">
        <v>569</v>
      </c>
      <c r="D14" s="277">
        <v>0</v>
      </c>
      <c r="E14" s="277">
        <v>0</v>
      </c>
      <c r="F14" s="277">
        <v>0</v>
      </c>
      <c r="G14" s="442">
        <f t="shared" si="0"/>
        <v>569</v>
      </c>
      <c r="H14" s="505">
        <v>569</v>
      </c>
      <c r="I14" s="277">
        <v>0</v>
      </c>
      <c r="J14" s="277">
        <v>0</v>
      </c>
      <c r="K14" s="277">
        <v>0</v>
      </c>
      <c r="L14" s="442">
        <f t="shared" si="1"/>
        <v>569</v>
      </c>
      <c r="M14" s="277">
        <v>0</v>
      </c>
      <c r="N14" s="922"/>
    </row>
    <row r="15" spans="1:19" s="284" customFormat="1" ht="15" customHeight="1" x14ac:dyDescent="0.2">
      <c r="A15" s="277">
        <v>7</v>
      </c>
      <c r="B15" s="278" t="s">
        <v>806</v>
      </c>
      <c r="C15" s="505">
        <v>318</v>
      </c>
      <c r="D15" s="277">
        <v>0</v>
      </c>
      <c r="E15" s="277">
        <v>0</v>
      </c>
      <c r="F15" s="277">
        <v>0</v>
      </c>
      <c r="G15" s="442">
        <f t="shared" si="0"/>
        <v>318</v>
      </c>
      <c r="H15" s="505">
        <v>318</v>
      </c>
      <c r="I15" s="277">
        <v>0</v>
      </c>
      <c r="J15" s="277">
        <v>0</v>
      </c>
      <c r="K15" s="277">
        <v>0</v>
      </c>
      <c r="L15" s="442">
        <f t="shared" si="1"/>
        <v>318</v>
      </c>
      <c r="M15" s="277">
        <v>0</v>
      </c>
      <c r="N15" s="922"/>
    </row>
    <row r="16" spans="1:19" s="284" customFormat="1" ht="15" customHeight="1" x14ac:dyDescent="0.2">
      <c r="A16" s="277">
        <v>8</v>
      </c>
      <c r="B16" s="278" t="s">
        <v>807</v>
      </c>
      <c r="C16" s="505">
        <v>322</v>
      </c>
      <c r="D16" s="277">
        <v>0</v>
      </c>
      <c r="E16" s="277">
        <v>0</v>
      </c>
      <c r="F16" s="277">
        <v>0</v>
      </c>
      <c r="G16" s="442">
        <f t="shared" si="0"/>
        <v>322</v>
      </c>
      <c r="H16" s="505">
        <v>322</v>
      </c>
      <c r="I16" s="277">
        <v>0</v>
      </c>
      <c r="J16" s="277">
        <v>0</v>
      </c>
      <c r="K16" s="277">
        <v>0</v>
      </c>
      <c r="L16" s="442">
        <f t="shared" si="1"/>
        <v>322</v>
      </c>
      <c r="M16" s="277">
        <v>0</v>
      </c>
      <c r="N16" s="922"/>
    </row>
    <row r="17" spans="1:14" s="284" customFormat="1" ht="15" customHeight="1" x14ac:dyDescent="0.2">
      <c r="A17" s="277">
        <v>9</v>
      </c>
      <c r="B17" s="278" t="s">
        <v>808</v>
      </c>
      <c r="C17" s="505">
        <v>675</v>
      </c>
      <c r="D17" s="277">
        <v>0</v>
      </c>
      <c r="E17" s="277">
        <v>0</v>
      </c>
      <c r="F17" s="277">
        <v>0</v>
      </c>
      <c r="G17" s="442">
        <f t="shared" si="0"/>
        <v>675</v>
      </c>
      <c r="H17" s="505">
        <v>675</v>
      </c>
      <c r="I17" s="277">
        <v>0</v>
      </c>
      <c r="J17" s="277">
        <v>0</v>
      </c>
      <c r="K17" s="277">
        <v>0</v>
      </c>
      <c r="L17" s="442">
        <f t="shared" si="1"/>
        <v>675</v>
      </c>
      <c r="M17" s="277">
        <v>0</v>
      </c>
      <c r="N17" s="922"/>
    </row>
    <row r="18" spans="1:14" s="284" customFormat="1" ht="15" customHeight="1" x14ac:dyDescent="0.2">
      <c r="A18" s="277">
        <v>10</v>
      </c>
      <c r="B18" s="278" t="s">
        <v>809</v>
      </c>
      <c r="C18" s="505">
        <v>536</v>
      </c>
      <c r="D18" s="277">
        <v>0</v>
      </c>
      <c r="E18" s="277">
        <v>0</v>
      </c>
      <c r="F18" s="277">
        <v>0</v>
      </c>
      <c r="G18" s="442">
        <f t="shared" si="0"/>
        <v>536</v>
      </c>
      <c r="H18" s="505">
        <v>536</v>
      </c>
      <c r="I18" s="277">
        <v>0</v>
      </c>
      <c r="J18" s="277">
        <v>0</v>
      </c>
      <c r="K18" s="277">
        <v>0</v>
      </c>
      <c r="L18" s="442">
        <f t="shared" si="1"/>
        <v>536</v>
      </c>
      <c r="M18" s="277">
        <v>0</v>
      </c>
      <c r="N18" s="922"/>
    </row>
    <row r="19" spans="1:14" s="284" customFormat="1" ht="15" customHeight="1" x14ac:dyDescent="0.2">
      <c r="A19" s="277">
        <v>11</v>
      </c>
      <c r="B19" s="278" t="s">
        <v>810</v>
      </c>
      <c r="C19" s="277">
        <v>275</v>
      </c>
      <c r="D19" s="277">
        <v>0</v>
      </c>
      <c r="E19" s="277">
        <v>0</v>
      </c>
      <c r="F19" s="277">
        <v>0</v>
      </c>
      <c r="G19" s="442">
        <f>SUM(C19:F19)</f>
        <v>275</v>
      </c>
      <c r="H19" s="277">
        <v>275</v>
      </c>
      <c r="I19" s="277">
        <v>0</v>
      </c>
      <c r="J19" s="277">
        <v>0</v>
      </c>
      <c r="K19" s="277">
        <v>0</v>
      </c>
      <c r="L19" s="442">
        <f>SUM(H19:K19)</f>
        <v>275</v>
      </c>
      <c r="M19" s="277">
        <v>0</v>
      </c>
      <c r="N19" s="922"/>
    </row>
    <row r="20" spans="1:14" s="284" customFormat="1" ht="15" customHeight="1" x14ac:dyDescent="0.2">
      <c r="A20" s="277">
        <v>12</v>
      </c>
      <c r="B20" s="278" t="s">
        <v>811</v>
      </c>
      <c r="C20" s="277">
        <v>182</v>
      </c>
      <c r="D20" s="277">
        <v>2</v>
      </c>
      <c r="E20" s="277">
        <v>0</v>
      </c>
      <c r="F20" s="277">
        <v>0</v>
      </c>
      <c r="G20" s="442">
        <f t="shared" ref="G20:G30" si="2">SUM(C20:F20)</f>
        <v>184</v>
      </c>
      <c r="H20" s="277">
        <v>182</v>
      </c>
      <c r="I20" s="277">
        <v>2</v>
      </c>
      <c r="J20" s="277">
        <v>0</v>
      </c>
      <c r="K20" s="277">
        <v>0</v>
      </c>
      <c r="L20" s="442">
        <f t="shared" ref="L20:L30" si="3">SUM(H20:K20)</f>
        <v>184</v>
      </c>
      <c r="M20" s="277">
        <v>0</v>
      </c>
      <c r="N20" s="922"/>
    </row>
    <row r="21" spans="1:14" s="284" customFormat="1" ht="15" customHeight="1" x14ac:dyDescent="0.2">
      <c r="A21" s="277">
        <v>13</v>
      </c>
      <c r="B21" s="278" t="s">
        <v>812</v>
      </c>
      <c r="C21" s="277">
        <v>422</v>
      </c>
      <c r="D21" s="277">
        <v>0</v>
      </c>
      <c r="E21" s="277">
        <v>0</v>
      </c>
      <c r="F21" s="277">
        <v>0</v>
      </c>
      <c r="G21" s="442">
        <f t="shared" si="2"/>
        <v>422</v>
      </c>
      <c r="H21" s="277">
        <v>422</v>
      </c>
      <c r="I21" s="277">
        <v>0</v>
      </c>
      <c r="J21" s="277">
        <v>0</v>
      </c>
      <c r="K21" s="277">
        <v>0</v>
      </c>
      <c r="L21" s="442">
        <f t="shared" si="3"/>
        <v>422</v>
      </c>
      <c r="M21" s="277">
        <v>0</v>
      </c>
      <c r="N21" s="922"/>
    </row>
    <row r="22" spans="1:14" s="284" customFormat="1" ht="15" customHeight="1" x14ac:dyDescent="0.2">
      <c r="A22" s="277">
        <v>14</v>
      </c>
      <c r="B22" s="278" t="s">
        <v>813</v>
      </c>
      <c r="C22" s="277">
        <v>739</v>
      </c>
      <c r="D22" s="277">
        <v>0</v>
      </c>
      <c r="E22" s="277">
        <v>0</v>
      </c>
      <c r="F22" s="277">
        <v>0</v>
      </c>
      <c r="G22" s="442">
        <f t="shared" si="2"/>
        <v>739</v>
      </c>
      <c r="H22" s="277">
        <v>739</v>
      </c>
      <c r="I22" s="277">
        <v>0</v>
      </c>
      <c r="J22" s="277">
        <v>0</v>
      </c>
      <c r="K22" s="277">
        <v>0</v>
      </c>
      <c r="L22" s="442">
        <f t="shared" si="3"/>
        <v>739</v>
      </c>
      <c r="M22" s="277">
        <v>0</v>
      </c>
      <c r="N22" s="922"/>
    </row>
    <row r="23" spans="1:14" s="284" customFormat="1" ht="15" customHeight="1" x14ac:dyDescent="0.2">
      <c r="A23" s="277">
        <v>15</v>
      </c>
      <c r="B23" s="278" t="s">
        <v>814</v>
      </c>
      <c r="C23" s="277">
        <v>382</v>
      </c>
      <c r="D23" s="277">
        <v>0</v>
      </c>
      <c r="E23" s="277">
        <v>0</v>
      </c>
      <c r="F23" s="277">
        <v>0</v>
      </c>
      <c r="G23" s="442">
        <f t="shared" si="2"/>
        <v>382</v>
      </c>
      <c r="H23" s="277">
        <v>382</v>
      </c>
      <c r="I23" s="277">
        <v>0</v>
      </c>
      <c r="J23" s="277">
        <v>0</v>
      </c>
      <c r="K23" s="277">
        <v>0</v>
      </c>
      <c r="L23" s="442">
        <f t="shared" si="3"/>
        <v>382</v>
      </c>
      <c r="M23" s="277">
        <v>0</v>
      </c>
      <c r="N23" s="922"/>
    </row>
    <row r="24" spans="1:14" s="284" customFormat="1" ht="15" customHeight="1" x14ac:dyDescent="0.2">
      <c r="A24" s="277">
        <v>16</v>
      </c>
      <c r="B24" s="278" t="s">
        <v>815</v>
      </c>
      <c r="C24" s="277">
        <v>233</v>
      </c>
      <c r="D24" s="277">
        <v>0</v>
      </c>
      <c r="E24" s="277">
        <v>0</v>
      </c>
      <c r="F24" s="277">
        <v>0</v>
      </c>
      <c r="G24" s="442">
        <f t="shared" si="2"/>
        <v>233</v>
      </c>
      <c r="H24" s="277">
        <v>233</v>
      </c>
      <c r="I24" s="277">
        <v>0</v>
      </c>
      <c r="J24" s="277">
        <v>0</v>
      </c>
      <c r="K24" s="277">
        <v>0</v>
      </c>
      <c r="L24" s="442">
        <f t="shared" si="3"/>
        <v>233</v>
      </c>
      <c r="M24" s="277">
        <v>0</v>
      </c>
      <c r="N24" s="922"/>
    </row>
    <row r="25" spans="1:14" s="284" customFormat="1" ht="15" customHeight="1" x14ac:dyDescent="0.2">
      <c r="A25" s="277">
        <v>17</v>
      </c>
      <c r="B25" s="278" t="s">
        <v>816</v>
      </c>
      <c r="C25" s="277">
        <v>167</v>
      </c>
      <c r="D25" s="277">
        <v>0</v>
      </c>
      <c r="E25" s="277">
        <v>0</v>
      </c>
      <c r="F25" s="277">
        <v>0</v>
      </c>
      <c r="G25" s="442">
        <f t="shared" si="2"/>
        <v>167</v>
      </c>
      <c r="H25" s="277">
        <v>167</v>
      </c>
      <c r="I25" s="277">
        <v>0</v>
      </c>
      <c r="J25" s="277">
        <v>0</v>
      </c>
      <c r="K25" s="277">
        <v>0</v>
      </c>
      <c r="L25" s="442">
        <f t="shared" si="3"/>
        <v>167</v>
      </c>
      <c r="M25" s="277">
        <v>0</v>
      </c>
      <c r="N25" s="922"/>
    </row>
    <row r="26" spans="1:14" s="284" customFormat="1" ht="15" customHeight="1" x14ac:dyDescent="0.2">
      <c r="A26" s="277">
        <v>18</v>
      </c>
      <c r="B26" s="278" t="s">
        <v>817</v>
      </c>
      <c r="C26" s="277">
        <v>728</v>
      </c>
      <c r="D26" s="277">
        <v>0</v>
      </c>
      <c r="E26" s="277">
        <v>0</v>
      </c>
      <c r="F26" s="277">
        <v>0</v>
      </c>
      <c r="G26" s="442">
        <f t="shared" si="2"/>
        <v>728</v>
      </c>
      <c r="H26" s="277">
        <v>728</v>
      </c>
      <c r="I26" s="277">
        <v>0</v>
      </c>
      <c r="J26" s="277">
        <v>0</v>
      </c>
      <c r="K26" s="277">
        <v>0</v>
      </c>
      <c r="L26" s="442">
        <f t="shared" si="3"/>
        <v>728</v>
      </c>
      <c r="M26" s="277">
        <v>0</v>
      </c>
      <c r="N26" s="922"/>
    </row>
    <row r="27" spans="1:14" s="284" customFormat="1" ht="15" customHeight="1" x14ac:dyDescent="0.2">
      <c r="A27" s="277">
        <v>19</v>
      </c>
      <c r="B27" s="278" t="s">
        <v>799</v>
      </c>
      <c r="C27" s="277">
        <v>295</v>
      </c>
      <c r="D27" s="277">
        <v>0</v>
      </c>
      <c r="E27" s="277">
        <v>0</v>
      </c>
      <c r="F27" s="277">
        <v>0</v>
      </c>
      <c r="G27" s="442">
        <f t="shared" si="2"/>
        <v>295</v>
      </c>
      <c r="H27" s="277">
        <v>295</v>
      </c>
      <c r="I27" s="277">
        <v>0</v>
      </c>
      <c r="J27" s="277">
        <v>0</v>
      </c>
      <c r="K27" s="277">
        <v>0</v>
      </c>
      <c r="L27" s="442">
        <f t="shared" si="3"/>
        <v>295</v>
      </c>
      <c r="M27" s="277">
        <v>0</v>
      </c>
      <c r="N27" s="922"/>
    </row>
    <row r="28" spans="1:14" s="284" customFormat="1" ht="15" customHeight="1" x14ac:dyDescent="0.2">
      <c r="A28" s="277">
        <v>20</v>
      </c>
      <c r="B28" s="278" t="s">
        <v>818</v>
      </c>
      <c r="C28" s="277">
        <v>724</v>
      </c>
      <c r="D28" s="277">
        <v>0</v>
      </c>
      <c r="E28" s="277">
        <v>0</v>
      </c>
      <c r="F28" s="277">
        <v>0</v>
      </c>
      <c r="G28" s="442">
        <f t="shared" si="2"/>
        <v>724</v>
      </c>
      <c r="H28" s="277">
        <v>724</v>
      </c>
      <c r="I28" s="277">
        <v>0</v>
      </c>
      <c r="J28" s="277">
        <v>0</v>
      </c>
      <c r="K28" s="277">
        <v>0</v>
      </c>
      <c r="L28" s="442">
        <f t="shared" si="3"/>
        <v>724</v>
      </c>
      <c r="M28" s="277">
        <v>0</v>
      </c>
      <c r="N28" s="922"/>
    </row>
    <row r="29" spans="1:14" s="284" customFormat="1" ht="15" customHeight="1" x14ac:dyDescent="0.2">
      <c r="A29" s="285">
        <v>21</v>
      </c>
      <c r="B29" s="278" t="s">
        <v>819</v>
      </c>
      <c r="C29" s="277">
        <v>155</v>
      </c>
      <c r="D29" s="277">
        <v>1</v>
      </c>
      <c r="E29" s="277">
        <v>0</v>
      </c>
      <c r="F29" s="277">
        <v>0</v>
      </c>
      <c r="G29" s="442">
        <f t="shared" si="2"/>
        <v>156</v>
      </c>
      <c r="H29" s="277">
        <v>155</v>
      </c>
      <c r="I29" s="277">
        <v>1</v>
      </c>
      <c r="J29" s="277">
        <v>0</v>
      </c>
      <c r="K29" s="277">
        <v>0</v>
      </c>
      <c r="L29" s="442">
        <f t="shared" si="3"/>
        <v>156</v>
      </c>
      <c r="M29" s="277">
        <v>0</v>
      </c>
      <c r="N29" s="922"/>
    </row>
    <row r="30" spans="1:14" s="284" customFormat="1" ht="15" customHeight="1" x14ac:dyDescent="0.2">
      <c r="A30" s="285">
        <v>22</v>
      </c>
      <c r="B30" s="278" t="s">
        <v>820</v>
      </c>
      <c r="C30" s="277">
        <v>265</v>
      </c>
      <c r="D30" s="277">
        <v>0</v>
      </c>
      <c r="E30" s="277">
        <v>0</v>
      </c>
      <c r="F30" s="277">
        <v>0</v>
      </c>
      <c r="G30" s="442">
        <f t="shared" si="2"/>
        <v>265</v>
      </c>
      <c r="H30" s="277">
        <v>265</v>
      </c>
      <c r="I30" s="277">
        <v>0</v>
      </c>
      <c r="J30" s="277">
        <v>0</v>
      </c>
      <c r="K30" s="277">
        <v>0</v>
      </c>
      <c r="L30" s="442">
        <f t="shared" si="3"/>
        <v>265</v>
      </c>
      <c r="M30" s="277">
        <v>0</v>
      </c>
      <c r="N30" s="922"/>
    </row>
    <row r="31" spans="1:14" s="469" customFormat="1" ht="15" customHeight="1" x14ac:dyDescent="0.2">
      <c r="A31" s="920" t="s">
        <v>821</v>
      </c>
      <c r="B31" s="920"/>
      <c r="C31" s="454">
        <f>SUM(C9:C30)</f>
        <v>9246</v>
      </c>
      <c r="D31" s="605">
        <f t="shared" ref="D31:M31" si="4">SUM(D9:D30)</f>
        <v>3</v>
      </c>
      <c r="E31" s="605">
        <f t="shared" si="4"/>
        <v>0</v>
      </c>
      <c r="F31" s="605">
        <f t="shared" si="4"/>
        <v>0</v>
      </c>
      <c r="G31" s="605">
        <f t="shared" si="4"/>
        <v>9249</v>
      </c>
      <c r="H31" s="605">
        <f t="shared" si="4"/>
        <v>9246</v>
      </c>
      <c r="I31" s="605">
        <f t="shared" si="4"/>
        <v>3</v>
      </c>
      <c r="J31" s="605">
        <f t="shared" si="4"/>
        <v>0</v>
      </c>
      <c r="K31" s="605">
        <f t="shared" si="4"/>
        <v>0</v>
      </c>
      <c r="L31" s="605">
        <f t="shared" si="4"/>
        <v>9249</v>
      </c>
      <c r="M31" s="605">
        <f t="shared" si="4"/>
        <v>0</v>
      </c>
      <c r="N31" s="923"/>
    </row>
    <row r="32" spans="1:14" s="284" customFormat="1" ht="12" x14ac:dyDescent="0.2">
      <c r="A32" s="506" t="s">
        <v>5</v>
      </c>
      <c r="G32" s="469"/>
      <c r="L32" s="469"/>
    </row>
    <row r="33" spans="1:14" s="284" customFormat="1" ht="12" x14ac:dyDescent="0.2">
      <c r="A33" s="284" t="s">
        <v>6</v>
      </c>
      <c r="G33" s="469"/>
      <c r="L33" s="469"/>
    </row>
    <row r="34" spans="1:14" s="284" customFormat="1" ht="12" x14ac:dyDescent="0.2">
      <c r="A34" s="284" t="s">
        <v>7</v>
      </c>
      <c r="G34" s="469"/>
      <c r="L34" s="507" t="s">
        <v>8</v>
      </c>
      <c r="M34" s="507"/>
      <c r="N34" s="507" t="s">
        <v>8</v>
      </c>
    </row>
    <row r="35" spans="1:14" s="284" customFormat="1" ht="27" customHeight="1" x14ac:dyDescent="0.2">
      <c r="A35" s="924" t="s">
        <v>921</v>
      </c>
      <c r="B35" s="924"/>
      <c r="C35" s="924"/>
      <c r="D35" s="924"/>
      <c r="E35" s="924"/>
      <c r="F35" s="924"/>
      <c r="G35" s="924"/>
      <c r="H35" s="924"/>
      <c r="I35" s="924"/>
      <c r="J35" s="924"/>
      <c r="K35" s="924"/>
      <c r="L35" s="507"/>
    </row>
    <row r="36" spans="1:14" s="284" customFormat="1" ht="12.75" customHeight="1" x14ac:dyDescent="0.2">
      <c r="E36" s="504"/>
      <c r="F36" s="504"/>
      <c r="G36" s="508"/>
      <c r="H36" s="504"/>
      <c r="I36" s="504"/>
      <c r="J36" s="504"/>
      <c r="K36" s="919" t="s">
        <v>797</v>
      </c>
      <c r="L36" s="919"/>
      <c r="M36" s="919"/>
      <c r="N36" s="919"/>
    </row>
    <row r="37" spans="1:14" s="284" customFormat="1" ht="12.75" customHeight="1" x14ac:dyDescent="0.2">
      <c r="A37" s="469" t="s">
        <v>9</v>
      </c>
      <c r="B37" s="469"/>
      <c r="C37" s="469"/>
      <c r="D37" s="469"/>
      <c r="E37" s="469"/>
      <c r="F37" s="469"/>
      <c r="G37" s="469"/>
      <c r="H37" s="469"/>
      <c r="K37" s="919" t="s">
        <v>798</v>
      </c>
      <c r="L37" s="919"/>
      <c r="M37" s="919"/>
      <c r="N37" s="919"/>
    </row>
    <row r="38" spans="1:14" x14ac:dyDescent="0.2">
      <c r="L38" s="829"/>
      <c r="M38" s="829"/>
      <c r="N38" s="829"/>
    </row>
    <row r="39" spans="1:14" x14ac:dyDescent="0.2">
      <c r="A39" s="917"/>
      <c r="B39" s="917"/>
      <c r="C39" s="917"/>
      <c r="D39" s="917"/>
      <c r="E39" s="917"/>
      <c r="F39" s="917"/>
      <c r="G39" s="917"/>
      <c r="H39" s="917"/>
      <c r="I39" s="917"/>
      <c r="J39" s="917"/>
      <c r="K39" s="917"/>
      <c r="L39" s="917"/>
      <c r="M39" s="917"/>
      <c r="N39" s="917"/>
    </row>
  </sheetData>
  <mergeCells count="19">
    <mergeCell ref="D1:J1"/>
    <mergeCell ref="A2:N2"/>
    <mergeCell ref="A3:N3"/>
    <mergeCell ref="A4:N4"/>
    <mergeCell ref="L5:N5"/>
    <mergeCell ref="A5:D5"/>
    <mergeCell ref="A39:N39"/>
    <mergeCell ref="M6:M7"/>
    <mergeCell ref="N6:N7"/>
    <mergeCell ref="L38:N38"/>
    <mergeCell ref="A6:A7"/>
    <mergeCell ref="B6:B7"/>
    <mergeCell ref="C6:G6"/>
    <mergeCell ref="H6:L6"/>
    <mergeCell ref="K36:N36"/>
    <mergeCell ref="K37:N37"/>
    <mergeCell ref="A31:B31"/>
    <mergeCell ref="N9:N31"/>
    <mergeCell ref="A35:K35"/>
  </mergeCells>
  <phoneticPr fontId="0" type="noConversion"/>
  <printOptions horizontalCentered="1"/>
  <pageMargins left="0.39370078740157483" right="0.39370078740157483" top="0.19685039370078741"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68</vt:i4>
      </vt:variant>
      <vt:variant>
        <vt:lpstr>Named Ranges</vt:lpstr>
      </vt:variant>
      <vt:variant>
        <vt:i4>58</vt:i4>
      </vt:variant>
    </vt:vector>
  </HeadingPairs>
  <TitlesOfParts>
    <vt:vector size="126" baseType="lpstr">
      <vt:lpstr>First-Page</vt:lpstr>
      <vt:lpstr>Contents</vt:lpstr>
      <vt:lpstr>Sheet1</vt:lpstr>
      <vt:lpstr>AT-1-Gen_Info </vt:lpstr>
      <vt:lpstr>AT-2-S1 BUDGET</vt:lpstr>
      <vt:lpstr>AT_2A_fundflow</vt:lpstr>
      <vt:lpstr>AT-3</vt:lpstr>
      <vt:lpstr>AT3A_cvrg(Insti)_PY</vt:lpstr>
      <vt:lpstr>AT3B_cvrg(Insti)_UPY </vt:lpstr>
      <vt:lpstr>AT3C_cvrg(Insti)_UPY </vt:lpstr>
      <vt:lpstr>enrolment vs availed_PY</vt:lpstr>
      <vt:lpstr>enrolment vs availed_UPY</vt:lpstr>
      <vt:lpstr>AT-4B</vt:lpstr>
      <vt:lpstr>T5_PLAN_vs_PRFM</vt:lpstr>
      <vt:lpstr>T5A_PLAN_vs_PRFM </vt:lpstr>
      <vt:lpstr>T5B_PLAN_vs_PRFM  (2)</vt:lpstr>
      <vt:lpstr>T5C_Drought_PLAN_vs_PRFM </vt:lpstr>
      <vt:lpstr>T5D_Drought_PLAN_vs_PRFM  </vt:lpstr>
      <vt:lpstr>T6_FG_py_Utlsn</vt:lpstr>
      <vt:lpstr>T6A_FG_Upy_Utlsn </vt:lpstr>
      <vt:lpstr>T6B_Pay_FG_FCI_Pry</vt:lpstr>
      <vt:lpstr>T6C_Coarse_Grain</vt:lpstr>
      <vt:lpstr>T7_CC_PY_Utlsn</vt:lpstr>
      <vt:lpstr>T7ACC_UPY_Utlsn </vt:lpstr>
      <vt:lpstr>AT-8_Hon_CCH_Pry</vt:lpstr>
      <vt:lpstr>AT-8A_Hon_CCH_UPry</vt:lpstr>
      <vt:lpstr>AT9_TA</vt:lpstr>
      <vt:lpstr>AT10_MME</vt:lpstr>
      <vt:lpstr>AT10A_</vt:lpstr>
      <vt:lpstr>AT-10 B</vt:lpstr>
      <vt:lpstr>AT-10 C</vt:lpstr>
      <vt:lpstr>AT-10D</vt:lpstr>
      <vt:lpstr>AT-10 E</vt:lpstr>
      <vt:lpstr>AT-10 F Drinking Water</vt:lpstr>
      <vt:lpstr>AT11_KS Year wise</vt:lpstr>
      <vt:lpstr>AT11A_KS-District wise</vt:lpstr>
      <vt:lpstr>AT12_KD-New</vt:lpstr>
      <vt:lpstr>AT12A_KD-Replacement</vt:lpstr>
      <vt:lpstr>Mode of cooking</vt:lpstr>
      <vt:lpstr>AT-14</vt:lpstr>
      <vt:lpstr>AT-14 A</vt:lpstr>
      <vt:lpstr>AT-15</vt:lpstr>
      <vt:lpstr>AT-16</vt:lpstr>
      <vt:lpstr>AT_17_Coverage-RBSK </vt:lpstr>
      <vt:lpstr>AT18_Details_Community </vt:lpstr>
      <vt:lpstr>AT_19_Impl_Agency</vt:lpstr>
      <vt:lpstr>AT_20_CentralCookingagency </vt:lpstr>
      <vt:lpstr>AT-21</vt:lpstr>
      <vt:lpstr>AT-22</vt:lpstr>
      <vt:lpstr>AT-23 MIS</vt:lpstr>
      <vt:lpstr>AT-23A _AMS</vt:lpstr>
      <vt:lpstr>AT-24</vt:lpstr>
      <vt:lpstr>AT-25</vt:lpstr>
      <vt:lpstr>Sheet1 (2)</vt:lpstr>
      <vt:lpstr>AT26_NoWD (S)</vt:lpstr>
      <vt:lpstr>AT26_NoWD (W)</vt:lpstr>
      <vt:lpstr>AT27_Req_FG_CA_Pry</vt:lpstr>
      <vt:lpstr>AT27A_Req_FG_CA_U Pry </vt:lpstr>
      <vt:lpstr>AT27B_Req_FG_CA_N CLP</vt:lpstr>
      <vt:lpstr>AT27C_Req_FG_Drought -Pry </vt:lpstr>
      <vt:lpstr>AT27D_Req_FG_Drought -UPry </vt:lpstr>
      <vt:lpstr>AT_28_RqmtKitchen</vt:lpstr>
      <vt:lpstr>AT-28A_RqmtPlinthArea</vt:lpstr>
      <vt:lpstr>AT29_K_D</vt:lpstr>
      <vt:lpstr>AT-30_Coook-cum-Helper</vt:lpstr>
      <vt:lpstr>AT_31_Budget_provision </vt:lpstr>
      <vt:lpstr>AT32_Drought Pry Util</vt:lpstr>
      <vt:lpstr>AT-32A Drought UPry Util</vt:lpstr>
      <vt:lpstr>'AT_17_Coverage-RBSK '!Print_Area</vt:lpstr>
      <vt:lpstr>AT_19_Impl_Agency!Print_Area</vt:lpstr>
      <vt:lpstr>'AT_20_CentralCookingagency '!Print_Area</vt:lpstr>
      <vt:lpstr>AT_28_RqmtKitchen!Print_Area</vt:lpstr>
      <vt:lpstr>AT_2A_fundflow!Print_Area</vt:lpstr>
      <vt:lpstr>'AT_31_Budget_provision '!Print_Area</vt:lpstr>
      <vt:lpstr>'AT-10 B'!Print_Area</vt:lpstr>
      <vt:lpstr>'AT-10 C'!Print_Area</vt:lpstr>
      <vt:lpstr>'AT-10 E'!Print_Area</vt:lpstr>
      <vt:lpstr>'AT-10 F Drinking Water'!Print_Area</vt:lpstr>
      <vt:lpstr>AT10_MME!Print_Area</vt:lpstr>
      <vt:lpstr>AT10A_!Print_Area</vt:lpstr>
      <vt:lpstr>'AT-10D'!Print_Area</vt:lpstr>
      <vt:lpstr>'AT11A_KS-District wise'!Print_Area</vt:lpstr>
      <vt:lpstr>'AT12_KD-New'!Print_Area</vt:lpstr>
      <vt:lpstr>'AT12A_KD-Replacement'!Print_Area</vt:lpstr>
      <vt:lpstr>'AT-14'!Print_Area</vt:lpstr>
      <vt:lpstr>'AT-14 A'!Print_Area</vt:lpstr>
      <vt:lpstr>'AT-15'!Print_Area</vt:lpstr>
      <vt:lpstr>'AT-16'!Print_Area</vt:lpstr>
      <vt:lpstr>'AT18_Details_Community '!Print_Area</vt:lpstr>
      <vt:lpstr>'AT-1-Gen_Info '!Print_Area</vt:lpstr>
      <vt:lpstr>'AT-24'!Print_Area</vt:lpstr>
      <vt:lpstr>'AT26_NoWD (S)'!Print_Area</vt:lpstr>
      <vt:lpstr>'AT26_NoWD (W)'!Print_Area</vt:lpstr>
      <vt:lpstr>AT27_Req_FG_CA_Pry!Print_Area</vt:lpstr>
      <vt:lpstr>'AT27A_Req_FG_CA_U Pry '!Print_Area</vt:lpstr>
      <vt:lpstr>'AT27B_Req_FG_CA_N CLP'!Print_Area</vt:lpstr>
      <vt:lpstr>'AT27C_Req_FG_Drought -Pry '!Print_Area</vt:lpstr>
      <vt:lpstr>'AT27D_Req_FG_Drought -UPry '!Print_Area</vt:lpstr>
      <vt:lpstr>'AT-28A_RqmtPlinthArea'!Print_Area</vt:lpstr>
      <vt:lpstr>AT29_K_D!Print_Area</vt:lpstr>
      <vt:lpstr>'AT-2-S1 BUDGET'!Print_Area</vt:lpstr>
      <vt:lpstr>'AT-30_Coook-cum-Helper'!Print_Area</vt:lpstr>
      <vt:lpstr>'AT32_Drought Pry Util'!Print_Area</vt:lpstr>
      <vt:lpstr>'AT-32A Drought UPry Util'!Print_Area</vt:lpstr>
      <vt:lpstr>'AT3A_cvrg(Insti)_PY'!Print_Area</vt:lpstr>
      <vt:lpstr>'AT3B_cvrg(Insti)_UPY '!Print_Area</vt:lpstr>
      <vt:lpstr>'AT3C_cvrg(Insti)_UPY '!Print_Area</vt:lpstr>
      <vt:lpstr>'AT-8_Hon_CCH_Pry'!Print_Area</vt:lpstr>
      <vt:lpstr>'AT-8A_Hon_CCH_UPry'!Print_Area</vt:lpstr>
      <vt:lpstr>AT9_TA!Print_Area</vt:lpstr>
      <vt:lpstr>Contents!Print_Area</vt:lpstr>
      <vt:lpstr>'enrolment vs availed_PY'!Print_Area</vt:lpstr>
      <vt:lpstr>'enrolment vs availed_UPY'!Print_Area</vt:lpstr>
      <vt:lpstr>'Mode of cooking'!Print_Area</vt:lpstr>
      <vt:lpstr>Sheet1!Print_Area</vt:lpstr>
      <vt:lpstr>'Sheet1 (2)'!Print_Area</vt:lpstr>
      <vt:lpstr>T5_PLAN_vs_PRFM!Print_Area</vt:lpstr>
      <vt:lpstr>'T5A_PLAN_vs_PRFM '!Print_Area</vt:lpstr>
      <vt:lpstr>'T5B_PLAN_vs_PRFM  (2)'!Print_Area</vt:lpstr>
      <vt:lpstr>'T5D_Drought_PLAN_vs_PRFM  '!Print_Area</vt:lpstr>
      <vt:lpstr>T6_FG_py_Utlsn!Print_Area</vt:lpstr>
      <vt:lpstr>'T6A_FG_Upy_Utlsn '!Print_Area</vt:lpstr>
      <vt:lpstr>T6B_Pay_FG_FCI_Pry!Print_Area</vt:lpstr>
      <vt:lpstr>T6C_Coarse_Grain!Print_Area</vt:lpstr>
      <vt:lpstr>T7_CC_PY_Utlsn!Print_Area</vt:lpstr>
      <vt:lpstr>'T7ACC_UPY_Utlsn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s.k sinha</cp:lastModifiedBy>
  <cp:lastPrinted>2018-06-05T07:24:32Z</cp:lastPrinted>
  <dcterms:created xsi:type="dcterms:W3CDTF">1996-10-14T23:33:28Z</dcterms:created>
  <dcterms:modified xsi:type="dcterms:W3CDTF">2018-06-19T09:16:32Z</dcterms:modified>
</cp:coreProperties>
</file>