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15" windowWidth="16530" windowHeight="6555"/>
  </bookViews>
  <sheets>
    <sheet name="Jharkhand" sheetId="4" r:id="rId1"/>
    <sheet name="Sheet1" sheetId="5" r:id="rId2"/>
    <sheet name="Sheet2" sheetId="6" r:id="rId3"/>
    <sheet name="Jharkhand_Sprted" sheetId="7" r:id="rId4"/>
  </sheets>
  <definedNames>
    <definedName name="_xlnm.Print_Area" localSheetId="0">Jharkhand!$B$1:$I$896</definedName>
    <definedName name="_xlnm.Print_Area" localSheetId="3">Jharkhand_Sprted!$B$1:$I$889</definedName>
  </definedNames>
  <calcPr calcId="145621"/>
</workbook>
</file>

<file path=xl/calcChain.xml><?xml version="1.0" encoding="utf-8"?>
<calcChain xmlns="http://schemas.openxmlformats.org/spreadsheetml/2006/main">
  <c r="D876" i="4" l="1"/>
  <c r="J166" i="7" l="1"/>
  <c r="J167" i="7"/>
  <c r="J168" i="7"/>
  <c r="J169" i="7"/>
  <c r="J170" i="7"/>
  <c r="J171" i="7"/>
  <c r="J172" i="7"/>
  <c r="J173" i="7"/>
  <c r="J157" i="7"/>
  <c r="J158" i="7"/>
  <c r="J159" i="7"/>
  <c r="J160" i="7"/>
  <c r="J161" i="7"/>
  <c r="J162" i="7"/>
  <c r="J163" i="7"/>
  <c r="J164" i="7"/>
  <c r="J165" i="7"/>
  <c r="J156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27" i="7"/>
  <c r="K127" i="7"/>
  <c r="E858" i="4" l="1"/>
  <c r="D858" i="4"/>
  <c r="G896" i="4" l="1"/>
  <c r="F896" i="4"/>
  <c r="H267" i="7"/>
  <c r="I238" i="7"/>
  <c r="H209" i="7"/>
  <c r="H151" i="7"/>
  <c r="G888" i="7"/>
  <c r="F888" i="7"/>
  <c r="H882" i="7"/>
  <c r="G882" i="7"/>
  <c r="E876" i="7"/>
  <c r="D876" i="7"/>
  <c r="G858" i="7"/>
  <c r="F858" i="7"/>
  <c r="H852" i="7"/>
  <c r="G852" i="7"/>
  <c r="E847" i="7"/>
  <c r="I826" i="7"/>
  <c r="B826" i="7"/>
  <c r="H826" i="7" s="1"/>
  <c r="G820" i="7"/>
  <c r="F820" i="7"/>
  <c r="E820" i="7"/>
  <c r="C826" i="7" s="1"/>
  <c r="D820" i="7"/>
  <c r="G819" i="7"/>
  <c r="F819" i="7"/>
  <c r="F818" i="7"/>
  <c r="G818" i="7" s="1"/>
  <c r="F817" i="7"/>
  <c r="F810" i="7"/>
  <c r="E809" i="7"/>
  <c r="G808" i="7"/>
  <c r="E808" i="7"/>
  <c r="E810" i="7" s="1"/>
  <c r="E802" i="7"/>
  <c r="D802" i="7"/>
  <c r="F802" i="7" s="1"/>
  <c r="G802" i="7" s="1"/>
  <c r="F801" i="7"/>
  <c r="G801" i="7" s="1"/>
  <c r="F800" i="7"/>
  <c r="G800" i="7" s="1"/>
  <c r="D799" i="7"/>
  <c r="F792" i="7"/>
  <c r="G791" i="7"/>
  <c r="D791" i="7"/>
  <c r="G790" i="7"/>
  <c r="E790" i="7"/>
  <c r="D790" i="7"/>
  <c r="E789" i="7"/>
  <c r="D789" i="7"/>
  <c r="G789" i="7" s="1"/>
  <c r="D788" i="7"/>
  <c r="G788" i="7" s="1"/>
  <c r="G787" i="7"/>
  <c r="D787" i="7"/>
  <c r="G786" i="7"/>
  <c r="D786" i="7"/>
  <c r="E785" i="7"/>
  <c r="D785" i="7"/>
  <c r="G785" i="7" s="1"/>
  <c r="D784" i="7"/>
  <c r="G784" i="7" s="1"/>
  <c r="G783" i="7"/>
  <c r="D783" i="7"/>
  <c r="G782" i="7"/>
  <c r="E782" i="7"/>
  <c r="D782" i="7"/>
  <c r="E781" i="7"/>
  <c r="D781" i="7"/>
  <c r="G781" i="7" s="1"/>
  <c r="D780" i="7"/>
  <c r="G780" i="7" s="1"/>
  <c r="G779" i="7"/>
  <c r="D779" i="7"/>
  <c r="G778" i="7"/>
  <c r="D778" i="7"/>
  <c r="E777" i="7"/>
  <c r="D777" i="7"/>
  <c r="G777" i="7" s="1"/>
  <c r="D776" i="7"/>
  <c r="G776" i="7" s="1"/>
  <c r="G775" i="7"/>
  <c r="D775" i="7"/>
  <c r="G774" i="7"/>
  <c r="E774" i="7"/>
  <c r="D774" i="7"/>
  <c r="E773" i="7"/>
  <c r="D773" i="7"/>
  <c r="G773" i="7" s="1"/>
  <c r="D772" i="7"/>
  <c r="G772" i="7" s="1"/>
  <c r="G771" i="7"/>
  <c r="D771" i="7"/>
  <c r="G770" i="7"/>
  <c r="D770" i="7"/>
  <c r="E769" i="7"/>
  <c r="D769" i="7"/>
  <c r="G769" i="7" s="1"/>
  <c r="D768" i="7"/>
  <c r="G768" i="7" s="1"/>
  <c r="F762" i="7"/>
  <c r="G761" i="7"/>
  <c r="D761" i="7"/>
  <c r="G760" i="7"/>
  <c r="D760" i="7"/>
  <c r="E759" i="7"/>
  <c r="D759" i="7"/>
  <c r="G759" i="7" s="1"/>
  <c r="D758" i="7"/>
  <c r="G758" i="7" s="1"/>
  <c r="G757" i="7"/>
  <c r="D757" i="7"/>
  <c r="G756" i="7"/>
  <c r="D756" i="7"/>
  <c r="E755" i="7"/>
  <c r="D755" i="7"/>
  <c r="G755" i="7" s="1"/>
  <c r="D754" i="7"/>
  <c r="G754" i="7" s="1"/>
  <c r="G753" i="7"/>
  <c r="D753" i="7"/>
  <c r="G752" i="7"/>
  <c r="D752" i="7"/>
  <c r="E751" i="7"/>
  <c r="D751" i="7"/>
  <c r="G751" i="7" s="1"/>
  <c r="D750" i="7"/>
  <c r="G750" i="7" s="1"/>
  <c r="G749" i="7"/>
  <c r="D749" i="7"/>
  <c r="G748" i="7"/>
  <c r="D748" i="7"/>
  <c r="E747" i="7"/>
  <c r="D747" i="7"/>
  <c r="G747" i="7" s="1"/>
  <c r="D746" i="7"/>
  <c r="G746" i="7" s="1"/>
  <c r="G745" i="7"/>
  <c r="D745" i="7"/>
  <c r="G744" i="7"/>
  <c r="D744" i="7"/>
  <c r="E743" i="7"/>
  <c r="D743" i="7"/>
  <c r="G743" i="7" s="1"/>
  <c r="D742" i="7"/>
  <c r="G742" i="7" s="1"/>
  <c r="G741" i="7"/>
  <c r="D741" i="7"/>
  <c r="G740" i="7"/>
  <c r="D740" i="7"/>
  <c r="E739" i="7"/>
  <c r="D739" i="7"/>
  <c r="G739" i="7" s="1"/>
  <c r="D738" i="7"/>
  <c r="G738" i="7" s="1"/>
  <c r="F732" i="7"/>
  <c r="E732" i="7"/>
  <c r="D732" i="7"/>
  <c r="G731" i="7"/>
  <c r="E791" i="7" s="1"/>
  <c r="H730" i="7"/>
  <c r="G730" i="7"/>
  <c r="E760" i="7" s="1"/>
  <c r="G729" i="7"/>
  <c r="H729" i="7" s="1"/>
  <c r="G728" i="7"/>
  <c r="G727" i="7"/>
  <c r="E787" i="7" s="1"/>
  <c r="G726" i="7"/>
  <c r="E756" i="7" s="1"/>
  <c r="G725" i="7"/>
  <c r="H725" i="7" s="1"/>
  <c r="H724" i="7"/>
  <c r="G724" i="7"/>
  <c r="G723" i="7"/>
  <c r="E783" i="7" s="1"/>
  <c r="H722" i="7"/>
  <c r="G722" i="7"/>
  <c r="E752" i="7" s="1"/>
  <c r="G721" i="7"/>
  <c r="H721" i="7" s="1"/>
  <c r="G720" i="7"/>
  <c r="G719" i="7"/>
  <c r="E779" i="7" s="1"/>
  <c r="G718" i="7"/>
  <c r="E748" i="7" s="1"/>
  <c r="G717" i="7"/>
  <c r="H717" i="7" s="1"/>
  <c r="H716" i="7"/>
  <c r="G716" i="7"/>
  <c r="G715" i="7"/>
  <c r="E775" i="7" s="1"/>
  <c r="H714" i="7"/>
  <c r="G714" i="7"/>
  <c r="E744" i="7" s="1"/>
  <c r="G713" i="7"/>
  <c r="H713" i="7" s="1"/>
  <c r="G712" i="7"/>
  <c r="G711" i="7"/>
  <c r="E771" i="7" s="1"/>
  <c r="G710" i="7"/>
  <c r="E770" i="7" s="1"/>
  <c r="G709" i="7"/>
  <c r="H709" i="7" s="1"/>
  <c r="H708" i="7"/>
  <c r="G708" i="7"/>
  <c r="E701" i="7"/>
  <c r="D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701" i="7" s="1"/>
  <c r="E669" i="7"/>
  <c r="G668" i="7"/>
  <c r="F668" i="7"/>
  <c r="F667" i="7"/>
  <c r="G667" i="7" s="1"/>
  <c r="F666" i="7"/>
  <c r="G666" i="7" s="1"/>
  <c r="F665" i="7"/>
  <c r="G665" i="7" s="1"/>
  <c r="D665" i="7"/>
  <c r="G664" i="7"/>
  <c r="F664" i="7"/>
  <c r="F663" i="7"/>
  <c r="G663" i="7" s="1"/>
  <c r="F662" i="7"/>
  <c r="G662" i="7" s="1"/>
  <c r="F661" i="7"/>
  <c r="G661" i="7" s="1"/>
  <c r="D661" i="7"/>
  <c r="G660" i="7"/>
  <c r="F660" i="7"/>
  <c r="F659" i="7"/>
  <c r="G659" i="7" s="1"/>
  <c r="F658" i="7"/>
  <c r="G658" i="7" s="1"/>
  <c r="F657" i="7"/>
  <c r="G657" i="7" s="1"/>
  <c r="D657" i="7"/>
  <c r="G656" i="7"/>
  <c r="F656" i="7"/>
  <c r="F655" i="7"/>
  <c r="G655" i="7" s="1"/>
  <c r="F654" i="7"/>
  <c r="G654" i="7" s="1"/>
  <c r="F653" i="7"/>
  <c r="G653" i="7" s="1"/>
  <c r="D653" i="7"/>
  <c r="G652" i="7"/>
  <c r="F652" i="7"/>
  <c r="F651" i="7"/>
  <c r="G651" i="7" s="1"/>
  <c r="F650" i="7"/>
  <c r="G650" i="7" s="1"/>
  <c r="F649" i="7"/>
  <c r="G649" i="7" s="1"/>
  <c r="D649" i="7"/>
  <c r="G648" i="7"/>
  <c r="F648" i="7"/>
  <c r="F647" i="7"/>
  <c r="G647" i="7" s="1"/>
  <c r="F646" i="7"/>
  <c r="G646" i="7" s="1"/>
  <c r="F645" i="7"/>
  <c r="D645" i="7"/>
  <c r="S639" i="7"/>
  <c r="E639" i="7"/>
  <c r="S638" i="7"/>
  <c r="F638" i="7"/>
  <c r="G638" i="7" s="1"/>
  <c r="D638" i="7"/>
  <c r="D668" i="7" s="1"/>
  <c r="S637" i="7"/>
  <c r="F637" i="7"/>
  <c r="G637" i="7" s="1"/>
  <c r="D637" i="7"/>
  <c r="D667" i="7" s="1"/>
  <c r="S636" i="7"/>
  <c r="F636" i="7"/>
  <c r="G636" i="7" s="1"/>
  <c r="D636" i="7"/>
  <c r="D666" i="7" s="1"/>
  <c r="S635" i="7"/>
  <c r="F635" i="7"/>
  <c r="G635" i="7" s="1"/>
  <c r="D635" i="7"/>
  <c r="S634" i="7"/>
  <c r="F634" i="7"/>
  <c r="G634" i="7" s="1"/>
  <c r="D634" i="7"/>
  <c r="D664" i="7" s="1"/>
  <c r="S633" i="7"/>
  <c r="F633" i="7"/>
  <c r="G633" i="7" s="1"/>
  <c r="D633" i="7"/>
  <c r="D663" i="7" s="1"/>
  <c r="S632" i="7"/>
  <c r="F632" i="7"/>
  <c r="G632" i="7" s="1"/>
  <c r="D632" i="7"/>
  <c r="D662" i="7" s="1"/>
  <c r="S631" i="7"/>
  <c r="F631" i="7"/>
  <c r="G631" i="7" s="1"/>
  <c r="D631" i="7"/>
  <c r="S630" i="7"/>
  <c r="F630" i="7"/>
  <c r="G630" i="7" s="1"/>
  <c r="D630" i="7"/>
  <c r="D660" i="7" s="1"/>
  <c r="S629" i="7"/>
  <c r="F629" i="7"/>
  <c r="G629" i="7" s="1"/>
  <c r="D629" i="7"/>
  <c r="D659" i="7" s="1"/>
  <c r="S628" i="7"/>
  <c r="F628" i="7"/>
  <c r="G628" i="7" s="1"/>
  <c r="D628" i="7"/>
  <c r="D658" i="7" s="1"/>
  <c r="S627" i="7"/>
  <c r="F627" i="7"/>
  <c r="G627" i="7" s="1"/>
  <c r="D627" i="7"/>
  <c r="S626" i="7"/>
  <c r="F626" i="7"/>
  <c r="G626" i="7" s="1"/>
  <c r="D626" i="7"/>
  <c r="D656" i="7" s="1"/>
  <c r="S625" i="7"/>
  <c r="F625" i="7"/>
  <c r="G625" i="7" s="1"/>
  <c r="D625" i="7"/>
  <c r="D655" i="7" s="1"/>
  <c r="S624" i="7"/>
  <c r="F624" i="7"/>
  <c r="G624" i="7" s="1"/>
  <c r="D624" i="7"/>
  <c r="D654" i="7" s="1"/>
  <c r="S623" i="7"/>
  <c r="F623" i="7"/>
  <c r="G623" i="7" s="1"/>
  <c r="D623" i="7"/>
  <c r="S622" i="7"/>
  <c r="F622" i="7"/>
  <c r="G622" i="7" s="1"/>
  <c r="D622" i="7"/>
  <c r="D652" i="7" s="1"/>
  <c r="S621" i="7"/>
  <c r="F621" i="7"/>
  <c r="G621" i="7" s="1"/>
  <c r="D621" i="7"/>
  <c r="D651" i="7" s="1"/>
  <c r="S620" i="7"/>
  <c r="F620" i="7"/>
  <c r="G620" i="7" s="1"/>
  <c r="D620" i="7"/>
  <c r="D650" i="7" s="1"/>
  <c r="S619" i="7"/>
  <c r="F619" i="7"/>
  <c r="G619" i="7" s="1"/>
  <c r="D619" i="7"/>
  <c r="S618" i="7"/>
  <c r="F618" i="7"/>
  <c r="G618" i="7" s="1"/>
  <c r="D618" i="7"/>
  <c r="D648" i="7" s="1"/>
  <c r="S617" i="7"/>
  <c r="F617" i="7"/>
  <c r="G617" i="7" s="1"/>
  <c r="D617" i="7"/>
  <c r="D647" i="7" s="1"/>
  <c r="S616" i="7"/>
  <c r="F616" i="7"/>
  <c r="G616" i="7" s="1"/>
  <c r="D616" i="7"/>
  <c r="D646" i="7" s="1"/>
  <c r="S615" i="7"/>
  <c r="F615" i="7"/>
  <c r="D615" i="7"/>
  <c r="E602" i="7"/>
  <c r="E594" i="7"/>
  <c r="E590" i="7"/>
  <c r="E587" i="7"/>
  <c r="F587" i="7" s="1"/>
  <c r="E577" i="7"/>
  <c r="F576" i="7"/>
  <c r="E607" i="7" s="1"/>
  <c r="D576" i="7"/>
  <c r="D575" i="7"/>
  <c r="F575" i="7" s="1"/>
  <c r="E606" i="7" s="1"/>
  <c r="F574" i="7"/>
  <c r="E605" i="7" s="1"/>
  <c r="D574" i="7"/>
  <c r="D573" i="7"/>
  <c r="F573" i="7" s="1"/>
  <c r="E604" i="7" s="1"/>
  <c r="F572" i="7"/>
  <c r="E603" i="7" s="1"/>
  <c r="D572" i="7"/>
  <c r="D571" i="7"/>
  <c r="F571" i="7" s="1"/>
  <c r="F570" i="7"/>
  <c r="E601" i="7" s="1"/>
  <c r="D570" i="7"/>
  <c r="D569" i="7"/>
  <c r="F569" i="7" s="1"/>
  <c r="E600" i="7" s="1"/>
  <c r="F568" i="7"/>
  <c r="E599" i="7" s="1"/>
  <c r="D568" i="7"/>
  <c r="D567" i="7"/>
  <c r="F567" i="7" s="1"/>
  <c r="E598" i="7" s="1"/>
  <c r="F566" i="7"/>
  <c r="E597" i="7" s="1"/>
  <c r="D566" i="7"/>
  <c r="D565" i="7"/>
  <c r="F565" i="7" s="1"/>
  <c r="E596" i="7" s="1"/>
  <c r="F564" i="7"/>
  <c r="E595" i="7" s="1"/>
  <c r="F595" i="7" s="1"/>
  <c r="D564" i="7"/>
  <c r="D563" i="7"/>
  <c r="F563" i="7" s="1"/>
  <c r="F562" i="7"/>
  <c r="E593" i="7" s="1"/>
  <c r="D562" i="7"/>
  <c r="D561" i="7"/>
  <c r="F561" i="7" s="1"/>
  <c r="E592" i="7" s="1"/>
  <c r="F560" i="7"/>
  <c r="E591" i="7" s="1"/>
  <c r="D560" i="7"/>
  <c r="D559" i="7"/>
  <c r="F559" i="7" s="1"/>
  <c r="F558" i="7"/>
  <c r="E589" i="7" s="1"/>
  <c r="D558" i="7"/>
  <c r="D557" i="7"/>
  <c r="F557" i="7" s="1"/>
  <c r="E588" i="7" s="1"/>
  <c r="F556" i="7"/>
  <c r="D556" i="7"/>
  <c r="D555" i="7"/>
  <c r="F555" i="7" s="1"/>
  <c r="E586" i="7" s="1"/>
  <c r="F554" i="7"/>
  <c r="E585" i="7" s="1"/>
  <c r="D554" i="7"/>
  <c r="D553" i="7"/>
  <c r="F553" i="7" s="1"/>
  <c r="E584" i="7" s="1"/>
  <c r="E547" i="7"/>
  <c r="F542" i="7"/>
  <c r="E541" i="7"/>
  <c r="G541" i="7" s="1"/>
  <c r="E540" i="7"/>
  <c r="G540" i="7" s="1"/>
  <c r="H540" i="7" s="1"/>
  <c r="E539" i="7"/>
  <c r="G539" i="7" s="1"/>
  <c r="E538" i="7"/>
  <c r="G538" i="7" s="1"/>
  <c r="H538" i="7" s="1"/>
  <c r="E537" i="7"/>
  <c r="G537" i="7" s="1"/>
  <c r="E536" i="7"/>
  <c r="G536" i="7" s="1"/>
  <c r="H536" i="7" s="1"/>
  <c r="E535" i="7"/>
  <c r="G535" i="7" s="1"/>
  <c r="E534" i="7"/>
  <c r="G534" i="7" s="1"/>
  <c r="H534" i="7" s="1"/>
  <c r="E533" i="7"/>
  <c r="G533" i="7" s="1"/>
  <c r="E532" i="7"/>
  <c r="G532" i="7" s="1"/>
  <c r="H532" i="7" s="1"/>
  <c r="E531" i="7"/>
  <c r="G531" i="7" s="1"/>
  <c r="E530" i="7"/>
  <c r="G530" i="7" s="1"/>
  <c r="H530" i="7" s="1"/>
  <c r="E529" i="7"/>
  <c r="G529" i="7" s="1"/>
  <c r="E528" i="7"/>
  <c r="G528" i="7" s="1"/>
  <c r="H528" i="7" s="1"/>
  <c r="E527" i="7"/>
  <c r="G527" i="7" s="1"/>
  <c r="E526" i="7"/>
  <c r="G526" i="7" s="1"/>
  <c r="H526" i="7" s="1"/>
  <c r="E525" i="7"/>
  <c r="G525" i="7" s="1"/>
  <c r="E524" i="7"/>
  <c r="G524" i="7" s="1"/>
  <c r="H524" i="7" s="1"/>
  <c r="E523" i="7"/>
  <c r="G523" i="7" s="1"/>
  <c r="E522" i="7"/>
  <c r="G522" i="7" s="1"/>
  <c r="H522" i="7" s="1"/>
  <c r="E521" i="7"/>
  <c r="G521" i="7" s="1"/>
  <c r="E520" i="7"/>
  <c r="G520" i="7" s="1"/>
  <c r="H520" i="7" s="1"/>
  <c r="E519" i="7"/>
  <c r="G519" i="7" s="1"/>
  <c r="E518" i="7"/>
  <c r="G518" i="7" s="1"/>
  <c r="H518" i="7" s="1"/>
  <c r="D512" i="7"/>
  <c r="E508" i="7"/>
  <c r="D507" i="7"/>
  <c r="F506" i="7"/>
  <c r="D506" i="7"/>
  <c r="D540" i="7" s="1"/>
  <c r="D505" i="7"/>
  <c r="F504" i="7"/>
  <c r="D504" i="7"/>
  <c r="D538" i="7" s="1"/>
  <c r="D503" i="7"/>
  <c r="F502" i="7"/>
  <c r="D502" i="7"/>
  <c r="D536" i="7" s="1"/>
  <c r="D501" i="7"/>
  <c r="F500" i="7"/>
  <c r="D500" i="7"/>
  <c r="D534" i="7" s="1"/>
  <c r="D499" i="7"/>
  <c r="F498" i="7"/>
  <c r="D498" i="7"/>
  <c r="D532" i="7" s="1"/>
  <c r="D497" i="7"/>
  <c r="F496" i="7"/>
  <c r="D496" i="7"/>
  <c r="D530" i="7" s="1"/>
  <c r="D495" i="7"/>
  <c r="F494" i="7"/>
  <c r="D494" i="7"/>
  <c r="D528" i="7" s="1"/>
  <c r="D493" i="7"/>
  <c r="F492" i="7"/>
  <c r="D492" i="7"/>
  <c r="D526" i="7" s="1"/>
  <c r="D491" i="7"/>
  <c r="F490" i="7"/>
  <c r="D490" i="7"/>
  <c r="D524" i="7" s="1"/>
  <c r="D489" i="7"/>
  <c r="F488" i="7"/>
  <c r="D488" i="7"/>
  <c r="D522" i="7" s="1"/>
  <c r="D487" i="7"/>
  <c r="F486" i="7"/>
  <c r="D486" i="7"/>
  <c r="D520" i="7" s="1"/>
  <c r="D485" i="7"/>
  <c r="F484" i="7"/>
  <c r="D484" i="7"/>
  <c r="D518" i="7" s="1"/>
  <c r="E478" i="7"/>
  <c r="D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43" i="7"/>
  <c r="D413" i="7" s="1"/>
  <c r="E443" i="7"/>
  <c r="D443" i="7"/>
  <c r="H424" i="7"/>
  <c r="G424" i="7"/>
  <c r="H429" i="7"/>
  <c r="G429" i="7"/>
  <c r="H431" i="7"/>
  <c r="G431" i="7"/>
  <c r="H439" i="7"/>
  <c r="G439" i="7"/>
  <c r="H434" i="7"/>
  <c r="G434" i="7"/>
  <c r="H419" i="7"/>
  <c r="G419" i="7"/>
  <c r="H427" i="7"/>
  <c r="G427" i="7"/>
  <c r="H423" i="7"/>
  <c r="G423" i="7"/>
  <c r="H420" i="7"/>
  <c r="G420" i="7"/>
  <c r="H426" i="7"/>
  <c r="G426" i="7"/>
  <c r="H442" i="7"/>
  <c r="G442" i="7"/>
  <c r="H435" i="7"/>
  <c r="G435" i="7"/>
  <c r="H428" i="7"/>
  <c r="G428" i="7"/>
  <c r="H433" i="7"/>
  <c r="G433" i="7"/>
  <c r="H441" i="7"/>
  <c r="G441" i="7"/>
  <c r="H438" i="7"/>
  <c r="G438" i="7"/>
  <c r="H422" i="7"/>
  <c r="G422" i="7"/>
  <c r="H432" i="7"/>
  <c r="G432" i="7"/>
  <c r="H425" i="7"/>
  <c r="G425" i="7"/>
  <c r="H436" i="7"/>
  <c r="G436" i="7"/>
  <c r="H440" i="7"/>
  <c r="G440" i="7"/>
  <c r="H430" i="7"/>
  <c r="G430" i="7"/>
  <c r="H437" i="7"/>
  <c r="G437" i="7"/>
  <c r="H421" i="7"/>
  <c r="G421" i="7"/>
  <c r="B413" i="7"/>
  <c r="E408" i="7"/>
  <c r="F404" i="7"/>
  <c r="F403" i="7"/>
  <c r="D606" i="7" s="1"/>
  <c r="F384" i="7"/>
  <c r="D605" i="7" s="1"/>
  <c r="F397" i="7"/>
  <c r="D604" i="7" s="1"/>
  <c r="F387" i="7"/>
  <c r="F405" i="7"/>
  <c r="F394" i="7"/>
  <c r="F388" i="7"/>
  <c r="F400" i="7"/>
  <c r="F391" i="7"/>
  <c r="D598" i="7" s="1"/>
  <c r="F390" i="7"/>
  <c r="D597" i="7" s="1"/>
  <c r="F393" i="7"/>
  <c r="F395" i="7"/>
  <c r="D595" i="7" s="1"/>
  <c r="F407" i="7"/>
  <c r="F401" i="7"/>
  <c r="D593" i="7" s="1"/>
  <c r="F406" i="7"/>
  <c r="F385" i="7"/>
  <c r="F402" i="7"/>
  <c r="F399" i="7"/>
  <c r="F392" i="7"/>
  <c r="D588" i="7" s="1"/>
  <c r="F398" i="7"/>
  <c r="D587" i="7" s="1"/>
  <c r="F396" i="7"/>
  <c r="D586" i="7" s="1"/>
  <c r="F586" i="7" s="1"/>
  <c r="F389" i="7"/>
  <c r="D585" i="7" s="1"/>
  <c r="F386" i="7"/>
  <c r="F373" i="7"/>
  <c r="D342" i="7" s="1"/>
  <c r="D826" i="7" s="1"/>
  <c r="E826" i="7" s="1"/>
  <c r="G826" i="7" s="1"/>
  <c r="E373" i="7"/>
  <c r="G373" i="7" s="1"/>
  <c r="D373" i="7"/>
  <c r="B378" i="7" s="1"/>
  <c r="F337" i="7"/>
  <c r="E337" i="7"/>
  <c r="F336" i="7"/>
  <c r="D336" i="7"/>
  <c r="F335" i="7"/>
  <c r="D335" i="7"/>
  <c r="F334" i="7"/>
  <c r="D334" i="7"/>
  <c r="F333" i="7"/>
  <c r="D333" i="7"/>
  <c r="F332" i="7"/>
  <c r="D332" i="7"/>
  <c r="F331" i="7"/>
  <c r="D331" i="7"/>
  <c r="F330" i="7"/>
  <c r="D330" i="7"/>
  <c r="F329" i="7"/>
  <c r="D329" i="7"/>
  <c r="F328" i="7"/>
  <c r="D328" i="7"/>
  <c r="F327" i="7"/>
  <c r="D327" i="7"/>
  <c r="F326" i="7"/>
  <c r="D326" i="7"/>
  <c r="F325" i="7"/>
  <c r="D325" i="7"/>
  <c r="F324" i="7"/>
  <c r="D324" i="7"/>
  <c r="F323" i="7"/>
  <c r="D323" i="7"/>
  <c r="F322" i="7"/>
  <c r="D322" i="7"/>
  <c r="F321" i="7"/>
  <c r="D321" i="7"/>
  <c r="F320" i="7"/>
  <c r="D320" i="7"/>
  <c r="F319" i="7"/>
  <c r="D319" i="7"/>
  <c r="F318" i="7"/>
  <c r="D318" i="7"/>
  <c r="F317" i="7"/>
  <c r="D317" i="7"/>
  <c r="F316" i="7"/>
  <c r="D316" i="7"/>
  <c r="F315" i="7"/>
  <c r="D315" i="7"/>
  <c r="F314" i="7"/>
  <c r="D314" i="7"/>
  <c r="F313" i="7"/>
  <c r="D313" i="7"/>
  <c r="D337" i="7" s="1"/>
  <c r="B342" i="7" s="1"/>
  <c r="F306" i="7"/>
  <c r="E306" i="7"/>
  <c r="C342" i="7" s="1"/>
  <c r="D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76" i="7"/>
  <c r="G276" i="7" s="1"/>
  <c r="F275" i="7"/>
  <c r="F274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E180" i="7"/>
  <c r="D180" i="7"/>
  <c r="F160" i="7"/>
  <c r="G160" i="7" s="1"/>
  <c r="G170" i="7"/>
  <c r="F170" i="7"/>
  <c r="F163" i="7"/>
  <c r="G163" i="7" s="1"/>
  <c r="F156" i="7"/>
  <c r="G156" i="7" s="1"/>
  <c r="F162" i="7"/>
  <c r="G162" i="7" s="1"/>
  <c r="F157" i="7"/>
  <c r="G157" i="7" s="1"/>
  <c r="F167" i="7"/>
  <c r="G167" i="7" s="1"/>
  <c r="F161" i="7"/>
  <c r="G161" i="7" s="1"/>
  <c r="F159" i="7"/>
  <c r="G159" i="7" s="1"/>
  <c r="F175" i="7"/>
  <c r="G175" i="7" s="1"/>
  <c r="F172" i="7"/>
  <c r="G172" i="7" s="1"/>
  <c r="F174" i="7"/>
  <c r="G174" i="7" s="1"/>
  <c r="F171" i="7"/>
  <c r="G171" i="7" s="1"/>
  <c r="F158" i="7"/>
  <c r="G158" i="7" s="1"/>
  <c r="F164" i="7"/>
  <c r="G164" i="7" s="1"/>
  <c r="F169" i="7"/>
  <c r="G169" i="7" s="1"/>
  <c r="F166" i="7"/>
  <c r="G166" i="7" s="1"/>
  <c r="G178" i="7"/>
  <c r="F178" i="7"/>
  <c r="F168" i="7"/>
  <c r="G168" i="7" s="1"/>
  <c r="F177" i="7"/>
  <c r="G177" i="7" s="1"/>
  <c r="F179" i="7"/>
  <c r="G179" i="7" s="1"/>
  <c r="F165" i="7"/>
  <c r="G165" i="7" s="1"/>
  <c r="F176" i="7"/>
  <c r="F173" i="7"/>
  <c r="G173" i="7" s="1"/>
  <c r="E151" i="7"/>
  <c r="D151" i="7"/>
  <c r="F127" i="7"/>
  <c r="G127" i="7" s="1"/>
  <c r="F137" i="7"/>
  <c r="G137" i="7" s="1"/>
  <c r="F130" i="7"/>
  <c r="G130" i="7" s="1"/>
  <c r="G132" i="7"/>
  <c r="F132" i="7"/>
  <c r="F136" i="7"/>
  <c r="G136" i="7" s="1"/>
  <c r="F133" i="7"/>
  <c r="G133" i="7" s="1"/>
  <c r="F143" i="7"/>
  <c r="G143" i="7" s="1"/>
  <c r="G140" i="7"/>
  <c r="F140" i="7"/>
  <c r="F128" i="7"/>
  <c r="G128" i="7" s="1"/>
  <c r="F141" i="7"/>
  <c r="G141" i="7" s="1"/>
  <c r="F142" i="7"/>
  <c r="G142" i="7" s="1"/>
  <c r="G149" i="7"/>
  <c r="F149" i="7"/>
  <c r="F145" i="7"/>
  <c r="G145" i="7" s="1"/>
  <c r="F129" i="7"/>
  <c r="G129" i="7" s="1"/>
  <c r="F131" i="7"/>
  <c r="G131" i="7" s="1"/>
  <c r="G135" i="7"/>
  <c r="F135" i="7"/>
  <c r="F134" i="7"/>
  <c r="G134" i="7" s="1"/>
  <c r="F148" i="7"/>
  <c r="G148" i="7" s="1"/>
  <c r="F147" i="7"/>
  <c r="G147" i="7" s="1"/>
  <c r="G138" i="7"/>
  <c r="F138" i="7"/>
  <c r="F150" i="7"/>
  <c r="G150" i="7" s="1"/>
  <c r="F139" i="7"/>
  <c r="G139" i="7" s="1"/>
  <c r="F146" i="7"/>
  <c r="G146" i="7" s="1"/>
  <c r="G144" i="7"/>
  <c r="F144" i="7"/>
  <c r="E121" i="7"/>
  <c r="D121" i="7"/>
  <c r="F120" i="7"/>
  <c r="G120" i="7" s="1"/>
  <c r="G119" i="7"/>
  <c r="F119" i="7"/>
  <c r="F118" i="7"/>
  <c r="G118" i="7" s="1"/>
  <c r="F117" i="7"/>
  <c r="G117" i="7" s="1"/>
  <c r="G116" i="7"/>
  <c r="F116" i="7"/>
  <c r="F115" i="7"/>
  <c r="G115" i="7" s="1"/>
  <c r="F114" i="7"/>
  <c r="G114" i="7" s="1"/>
  <c r="F113" i="7"/>
  <c r="G113" i="7" s="1"/>
  <c r="G112" i="7"/>
  <c r="F112" i="7"/>
  <c r="F111" i="7"/>
  <c r="G111" i="7" s="1"/>
  <c r="F110" i="7"/>
  <c r="F109" i="7"/>
  <c r="F108" i="7"/>
  <c r="G108" i="7" s="1"/>
  <c r="F107" i="7"/>
  <c r="G106" i="7"/>
  <c r="F106" i="7"/>
  <c r="F105" i="7"/>
  <c r="G105" i="7" s="1"/>
  <c r="G104" i="7"/>
  <c r="F104" i="7"/>
  <c r="F103" i="7"/>
  <c r="G103" i="7" s="1"/>
  <c r="G102" i="7"/>
  <c r="F102" i="7"/>
  <c r="F101" i="7"/>
  <c r="G101" i="7" s="1"/>
  <c r="G100" i="7"/>
  <c r="F100" i="7"/>
  <c r="F99" i="7"/>
  <c r="G99" i="7" s="1"/>
  <c r="G98" i="7"/>
  <c r="F98" i="7"/>
  <c r="F97" i="7"/>
  <c r="G97" i="7" s="1"/>
  <c r="E92" i="7"/>
  <c r="D92" i="7"/>
  <c r="G91" i="7"/>
  <c r="F91" i="7"/>
  <c r="F90" i="7"/>
  <c r="G90" i="7" s="1"/>
  <c r="G89" i="7"/>
  <c r="F89" i="7"/>
  <c r="F88" i="7"/>
  <c r="G88" i="7" s="1"/>
  <c r="G87" i="7"/>
  <c r="F87" i="7"/>
  <c r="F86" i="7"/>
  <c r="G86" i="7" s="1"/>
  <c r="G85" i="7"/>
  <c r="F85" i="7"/>
  <c r="F84" i="7"/>
  <c r="G84" i="7" s="1"/>
  <c r="G83" i="7"/>
  <c r="F83" i="7"/>
  <c r="F82" i="7"/>
  <c r="G82" i="7" s="1"/>
  <c r="G81" i="7"/>
  <c r="F81" i="7"/>
  <c r="F80" i="7"/>
  <c r="G80" i="7" s="1"/>
  <c r="G79" i="7"/>
  <c r="F79" i="7"/>
  <c r="F78" i="7"/>
  <c r="G78" i="7" s="1"/>
  <c r="G77" i="7"/>
  <c r="F77" i="7"/>
  <c r="F76" i="7"/>
  <c r="G76" i="7" s="1"/>
  <c r="G75" i="7"/>
  <c r="F75" i="7"/>
  <c r="F74" i="7"/>
  <c r="G74" i="7" s="1"/>
  <c r="G73" i="7"/>
  <c r="F73" i="7"/>
  <c r="F72" i="7"/>
  <c r="G72" i="7" s="1"/>
  <c r="G71" i="7"/>
  <c r="F71" i="7"/>
  <c r="F70" i="7"/>
  <c r="G70" i="7" s="1"/>
  <c r="G69" i="7"/>
  <c r="F69" i="7"/>
  <c r="F68" i="7"/>
  <c r="E63" i="7"/>
  <c r="D63" i="7"/>
  <c r="G62" i="7"/>
  <c r="F62" i="7"/>
  <c r="F61" i="7"/>
  <c r="G61" i="7" s="1"/>
  <c r="G60" i="7"/>
  <c r="F60" i="7"/>
  <c r="F59" i="7"/>
  <c r="G59" i="7" s="1"/>
  <c r="G58" i="7"/>
  <c r="F58" i="7"/>
  <c r="F57" i="7"/>
  <c r="G57" i="7" s="1"/>
  <c r="G56" i="7"/>
  <c r="F56" i="7"/>
  <c r="F55" i="7"/>
  <c r="G55" i="7" s="1"/>
  <c r="G54" i="7"/>
  <c r="F54" i="7"/>
  <c r="F53" i="7"/>
  <c r="G53" i="7" s="1"/>
  <c r="G52" i="7"/>
  <c r="F52" i="7"/>
  <c r="F51" i="7"/>
  <c r="G51" i="7" s="1"/>
  <c r="G50" i="7"/>
  <c r="F50" i="7"/>
  <c r="F49" i="7"/>
  <c r="G49" i="7" s="1"/>
  <c r="G48" i="7"/>
  <c r="F48" i="7"/>
  <c r="F47" i="7"/>
  <c r="G47" i="7" s="1"/>
  <c r="G46" i="7"/>
  <c r="F46" i="7"/>
  <c r="F45" i="7"/>
  <c r="G45" i="7" s="1"/>
  <c r="G44" i="7"/>
  <c r="F44" i="7"/>
  <c r="F43" i="7"/>
  <c r="G43" i="7" s="1"/>
  <c r="G42" i="7"/>
  <c r="F42" i="7"/>
  <c r="F41" i="7"/>
  <c r="G41" i="7" s="1"/>
  <c r="G40" i="7"/>
  <c r="F40" i="7"/>
  <c r="F39" i="7"/>
  <c r="D33" i="7"/>
  <c r="C33" i="7"/>
  <c r="C32" i="7"/>
  <c r="E32" i="7" s="1"/>
  <c r="F32" i="7" s="1"/>
  <c r="E31" i="7"/>
  <c r="F31" i="7" s="1"/>
  <c r="C31" i="7"/>
  <c r="E30" i="7"/>
  <c r="F30" i="7" s="1"/>
  <c r="C30" i="7"/>
  <c r="E26" i="7"/>
  <c r="F26" i="7" s="1"/>
  <c r="E25" i="7"/>
  <c r="F25" i="7" s="1"/>
  <c r="E24" i="7"/>
  <c r="F24" i="7" s="1"/>
  <c r="F20" i="7"/>
  <c r="E20" i="7"/>
  <c r="D20" i="7"/>
  <c r="C20" i="7"/>
  <c r="F19" i="7"/>
  <c r="E19" i="7"/>
  <c r="E18" i="7"/>
  <c r="F18" i="7" s="1"/>
  <c r="E17" i="7"/>
  <c r="F17" i="7" s="1"/>
  <c r="G443" i="7" l="1"/>
  <c r="D589" i="7"/>
  <c r="D601" i="7"/>
  <c r="D594" i="7"/>
  <c r="F594" i="7" s="1"/>
  <c r="D591" i="7"/>
  <c r="D599" i="7"/>
  <c r="D603" i="7"/>
  <c r="F603" i="7" s="1"/>
  <c r="D607" i="7"/>
  <c r="F607" i="7" s="1"/>
  <c r="D590" i="7"/>
  <c r="D602" i="7"/>
  <c r="D584" i="7"/>
  <c r="D592" i="7"/>
  <c r="D596" i="7"/>
  <c r="D600" i="7"/>
  <c r="F585" i="7"/>
  <c r="F601" i="7"/>
  <c r="F591" i="7"/>
  <c r="F599" i="7"/>
  <c r="F593" i="7"/>
  <c r="F589" i="7"/>
  <c r="F597" i="7"/>
  <c r="F605" i="7"/>
  <c r="E342" i="7"/>
  <c r="F342" i="7" s="1"/>
  <c r="H373" i="7"/>
  <c r="J188" i="7"/>
  <c r="J187" i="7"/>
  <c r="J186" i="7"/>
  <c r="J198" i="7"/>
  <c r="J199" i="7"/>
  <c r="J185" i="7"/>
  <c r="J191" i="7"/>
  <c r="J189" i="7"/>
  <c r="J195" i="7"/>
  <c r="J197" i="7"/>
  <c r="J192" i="7"/>
  <c r="J196" i="7"/>
  <c r="J200" i="7"/>
  <c r="J193" i="7"/>
  <c r="J201" i="7"/>
  <c r="J190" i="7"/>
  <c r="J194" i="7"/>
  <c r="J202" i="7"/>
  <c r="F92" i="7"/>
  <c r="G92" i="7" s="1"/>
  <c r="G68" i="7"/>
  <c r="H529" i="7"/>
  <c r="H541" i="7"/>
  <c r="F588" i="7"/>
  <c r="C378" i="7"/>
  <c r="D378" i="7" s="1"/>
  <c r="H519" i="7"/>
  <c r="H527" i="7"/>
  <c r="H531" i="7"/>
  <c r="H535" i="7"/>
  <c r="F590" i="7"/>
  <c r="F151" i="7"/>
  <c r="G151" i="7" s="1"/>
  <c r="H525" i="7"/>
  <c r="F121" i="7"/>
  <c r="G121" i="7" s="1"/>
  <c r="G176" i="7"/>
  <c r="F180" i="7"/>
  <c r="G180" i="7" s="1"/>
  <c r="F584" i="7"/>
  <c r="F592" i="7"/>
  <c r="D408" i="7"/>
  <c r="F408" i="7" s="1"/>
  <c r="D608" i="7" s="1"/>
  <c r="D519" i="7"/>
  <c r="F485" i="7"/>
  <c r="D527" i="7"/>
  <c r="F493" i="7"/>
  <c r="D535" i="7"/>
  <c r="F501" i="7"/>
  <c r="F600" i="7"/>
  <c r="D577" i="7"/>
  <c r="F577" i="7" s="1"/>
  <c r="E608" i="7" s="1"/>
  <c r="F63" i="7"/>
  <c r="G63" i="7" s="1"/>
  <c r="G39" i="7"/>
  <c r="E378" i="7"/>
  <c r="F378" i="7" s="1"/>
  <c r="F478" i="7"/>
  <c r="D525" i="7"/>
  <c r="F491" i="7"/>
  <c r="D533" i="7"/>
  <c r="H533" i="7" s="1"/>
  <c r="F499" i="7"/>
  <c r="D541" i="7"/>
  <c r="F507" i="7"/>
  <c r="F598" i="7"/>
  <c r="F606" i="7"/>
  <c r="D639" i="7"/>
  <c r="E780" i="7"/>
  <c r="E750" i="7"/>
  <c r="H720" i="7"/>
  <c r="D809" i="7"/>
  <c r="F799" i="7"/>
  <c r="G799" i="7" s="1"/>
  <c r="D523" i="7"/>
  <c r="H523" i="7" s="1"/>
  <c r="F489" i="7"/>
  <c r="D531" i="7"/>
  <c r="F497" i="7"/>
  <c r="D539" i="7"/>
  <c r="H539" i="7" s="1"/>
  <c r="F505" i="7"/>
  <c r="E542" i="7"/>
  <c r="F596" i="7"/>
  <c r="F604" i="7"/>
  <c r="F602" i="7"/>
  <c r="E33" i="7"/>
  <c r="F33" i="7" s="1"/>
  <c r="C413" i="7"/>
  <c r="E413" i="7" s="1"/>
  <c r="H443" i="7"/>
  <c r="D521" i="7"/>
  <c r="H521" i="7" s="1"/>
  <c r="F487" i="7"/>
  <c r="D529" i="7"/>
  <c r="F495" i="7"/>
  <c r="D537" i="7"/>
  <c r="H537" i="7" s="1"/>
  <c r="F503" i="7"/>
  <c r="D669" i="7"/>
  <c r="E772" i="7"/>
  <c r="E742" i="7"/>
  <c r="H712" i="7"/>
  <c r="E788" i="7"/>
  <c r="E758" i="7"/>
  <c r="H728" i="7"/>
  <c r="E778" i="7"/>
  <c r="E786" i="7"/>
  <c r="D792" i="7"/>
  <c r="G792" i="7" s="1"/>
  <c r="F669" i="7"/>
  <c r="G669" i="7" s="1"/>
  <c r="G732" i="7"/>
  <c r="H732" i="7" s="1"/>
  <c r="E768" i="7"/>
  <c r="E738" i="7"/>
  <c r="H710" i="7"/>
  <c r="E776" i="7"/>
  <c r="E746" i="7"/>
  <c r="H718" i="7"/>
  <c r="E784" i="7"/>
  <c r="E754" i="7"/>
  <c r="H726" i="7"/>
  <c r="E740" i="7"/>
  <c r="D762" i="7"/>
  <c r="G762" i="7" s="1"/>
  <c r="D508" i="7"/>
  <c r="B512" i="7" s="1"/>
  <c r="F639" i="7"/>
  <c r="G639" i="7" s="1"/>
  <c r="G615" i="7"/>
  <c r="G645" i="7"/>
  <c r="H711" i="7"/>
  <c r="H715" i="7"/>
  <c r="H719" i="7"/>
  <c r="H723" i="7"/>
  <c r="H727" i="7"/>
  <c r="H731" i="7"/>
  <c r="E741" i="7"/>
  <c r="E745" i="7"/>
  <c r="E749" i="7"/>
  <c r="E753" i="7"/>
  <c r="E757" i="7"/>
  <c r="E761" i="7"/>
  <c r="E809" i="4"/>
  <c r="E808" i="4"/>
  <c r="D799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6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38" i="4"/>
  <c r="G709" i="4"/>
  <c r="E769" i="4" s="1"/>
  <c r="G710" i="4"/>
  <c r="E770" i="4" s="1"/>
  <c r="G711" i="4"/>
  <c r="E771" i="4" s="1"/>
  <c r="G712" i="4"/>
  <c r="E772" i="4" s="1"/>
  <c r="G713" i="4"/>
  <c r="E773" i="4" s="1"/>
  <c r="G714" i="4"/>
  <c r="E774" i="4" s="1"/>
  <c r="G715" i="4"/>
  <c r="E775" i="4" s="1"/>
  <c r="G716" i="4"/>
  <c r="E776" i="4" s="1"/>
  <c r="G717" i="4"/>
  <c r="E777" i="4" s="1"/>
  <c r="G718" i="4"/>
  <c r="E778" i="4" s="1"/>
  <c r="G719" i="4"/>
  <c r="E749" i="4" s="1"/>
  <c r="G720" i="4"/>
  <c r="E780" i="4" s="1"/>
  <c r="G721" i="4"/>
  <c r="E781" i="4" s="1"/>
  <c r="G722" i="4"/>
  <c r="E782" i="4" s="1"/>
  <c r="G723" i="4"/>
  <c r="E783" i="4" s="1"/>
  <c r="G724" i="4"/>
  <c r="E784" i="4" s="1"/>
  <c r="G725" i="4"/>
  <c r="E785" i="4" s="1"/>
  <c r="G726" i="4"/>
  <c r="E786" i="4" s="1"/>
  <c r="G727" i="4"/>
  <c r="E757" i="4" s="1"/>
  <c r="G728" i="4"/>
  <c r="E788" i="4" s="1"/>
  <c r="G729" i="4"/>
  <c r="E789" i="4" s="1"/>
  <c r="G730" i="4"/>
  <c r="E790" i="4" s="1"/>
  <c r="G731" i="4"/>
  <c r="E791" i="4" s="1"/>
  <c r="G708" i="4"/>
  <c r="E768" i="4" s="1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4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15" i="4"/>
  <c r="D616" i="4"/>
  <c r="D646" i="4" s="1"/>
  <c r="D617" i="4"/>
  <c r="D647" i="4" s="1"/>
  <c r="D618" i="4"/>
  <c r="D648" i="4" s="1"/>
  <c r="D619" i="4"/>
  <c r="D649" i="4" s="1"/>
  <c r="D620" i="4"/>
  <c r="D650" i="4" s="1"/>
  <c r="D621" i="4"/>
  <c r="D651" i="4" s="1"/>
  <c r="D622" i="4"/>
  <c r="D652" i="4" s="1"/>
  <c r="D623" i="4"/>
  <c r="D653" i="4" s="1"/>
  <c r="D624" i="4"/>
  <c r="D654" i="4" s="1"/>
  <c r="D625" i="4"/>
  <c r="D655" i="4" s="1"/>
  <c r="D626" i="4"/>
  <c r="D656" i="4" s="1"/>
  <c r="D627" i="4"/>
  <c r="D657" i="4" s="1"/>
  <c r="D628" i="4"/>
  <c r="D658" i="4" s="1"/>
  <c r="D629" i="4"/>
  <c r="D659" i="4" s="1"/>
  <c r="D630" i="4"/>
  <c r="D660" i="4" s="1"/>
  <c r="D631" i="4"/>
  <c r="D661" i="4" s="1"/>
  <c r="D632" i="4"/>
  <c r="D662" i="4" s="1"/>
  <c r="D633" i="4"/>
  <c r="D663" i="4" s="1"/>
  <c r="D634" i="4"/>
  <c r="D664" i="4" s="1"/>
  <c r="D635" i="4"/>
  <c r="D665" i="4" s="1"/>
  <c r="D636" i="4"/>
  <c r="D666" i="4" s="1"/>
  <c r="D637" i="4"/>
  <c r="D667" i="4" s="1"/>
  <c r="D638" i="4"/>
  <c r="D668" i="4" s="1"/>
  <c r="D615" i="4"/>
  <c r="D645" i="4" s="1"/>
  <c r="D542" i="7" l="1"/>
  <c r="B547" i="7" s="1"/>
  <c r="F547" i="7" s="1"/>
  <c r="E762" i="7"/>
  <c r="C512" i="7"/>
  <c r="E512" i="7" s="1"/>
  <c r="F512" i="7" s="1"/>
  <c r="G542" i="7"/>
  <c r="F608" i="7"/>
  <c r="F508" i="7"/>
  <c r="E792" i="7"/>
  <c r="D810" i="7"/>
  <c r="G810" i="7" s="1"/>
  <c r="G809" i="7"/>
  <c r="E738" i="4"/>
  <c r="E758" i="4"/>
  <c r="E754" i="4"/>
  <c r="E750" i="4"/>
  <c r="E746" i="4"/>
  <c r="E742" i="4"/>
  <c r="E761" i="4"/>
  <c r="E753" i="4"/>
  <c r="E745" i="4"/>
  <c r="E741" i="4"/>
  <c r="E787" i="4"/>
  <c r="E779" i="4"/>
  <c r="E760" i="4"/>
  <c r="E756" i="4"/>
  <c r="E752" i="4"/>
  <c r="E748" i="4"/>
  <c r="E744" i="4"/>
  <c r="E740" i="4"/>
  <c r="E759" i="4"/>
  <c r="E755" i="4"/>
  <c r="E751" i="4"/>
  <c r="E747" i="4"/>
  <c r="E743" i="4"/>
  <c r="E739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53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18" i="4"/>
  <c r="D485" i="4"/>
  <c r="D519" i="4" s="1"/>
  <c r="D486" i="4"/>
  <c r="D520" i="4" s="1"/>
  <c r="D487" i="4"/>
  <c r="D521" i="4" s="1"/>
  <c r="D488" i="4"/>
  <c r="D522" i="4" s="1"/>
  <c r="D489" i="4"/>
  <c r="D523" i="4" s="1"/>
  <c r="D490" i="4"/>
  <c r="D524" i="4" s="1"/>
  <c r="D491" i="4"/>
  <c r="D525" i="4" s="1"/>
  <c r="D492" i="4"/>
  <c r="D526" i="4" s="1"/>
  <c r="D493" i="4"/>
  <c r="D527" i="4" s="1"/>
  <c r="D494" i="4"/>
  <c r="D528" i="4" s="1"/>
  <c r="D495" i="4"/>
  <c r="D529" i="4" s="1"/>
  <c r="D496" i="4"/>
  <c r="D530" i="4" s="1"/>
  <c r="D497" i="4"/>
  <c r="D531" i="4" s="1"/>
  <c r="D498" i="4"/>
  <c r="D532" i="4" s="1"/>
  <c r="D499" i="4"/>
  <c r="D533" i="4" s="1"/>
  <c r="D500" i="4"/>
  <c r="D534" i="4" s="1"/>
  <c r="D501" i="4"/>
  <c r="D535" i="4" s="1"/>
  <c r="D502" i="4"/>
  <c r="D536" i="4" s="1"/>
  <c r="D503" i="4"/>
  <c r="D537" i="4" s="1"/>
  <c r="D504" i="4"/>
  <c r="D538" i="4" s="1"/>
  <c r="D505" i="4"/>
  <c r="D539" i="4" s="1"/>
  <c r="D506" i="4"/>
  <c r="D540" i="4" s="1"/>
  <c r="D507" i="4"/>
  <c r="D541" i="4" s="1"/>
  <c r="D484" i="4"/>
  <c r="D518" i="4" s="1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384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49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13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14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185" i="4"/>
  <c r="H542" i="7" l="1"/>
  <c r="C547" i="7"/>
  <c r="D547" i="7" s="1"/>
  <c r="F792" i="4"/>
  <c r="E792" i="4"/>
  <c r="D792" i="4"/>
  <c r="E762" i="4"/>
  <c r="F762" i="4"/>
  <c r="D762" i="4"/>
  <c r="E732" i="4"/>
  <c r="F732" i="4"/>
  <c r="G732" i="4"/>
  <c r="D732" i="4"/>
  <c r="E701" i="4"/>
  <c r="D701" i="4"/>
  <c r="E669" i="4"/>
  <c r="D669" i="4"/>
  <c r="F669" i="4"/>
  <c r="E639" i="4"/>
  <c r="F639" i="4"/>
  <c r="D639" i="4"/>
  <c r="E577" i="4"/>
  <c r="D577" i="4"/>
  <c r="E542" i="4"/>
  <c r="F542" i="4"/>
  <c r="D542" i="4"/>
  <c r="E508" i="4"/>
  <c r="D508" i="4"/>
  <c r="E478" i="4"/>
  <c r="D478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E443" i="4"/>
  <c r="F443" i="4"/>
  <c r="D443" i="4"/>
  <c r="E408" i="4"/>
  <c r="D408" i="4"/>
  <c r="F373" i="4"/>
  <c r="D373" i="4"/>
  <c r="E373" i="4"/>
  <c r="D337" i="4"/>
  <c r="B342" i="4" s="1"/>
  <c r="E337" i="4"/>
  <c r="E306" i="4" l="1"/>
  <c r="C342" i="4" s="1"/>
  <c r="D306" i="4"/>
  <c r="F267" i="4"/>
  <c r="E238" i="4"/>
  <c r="D238" i="4"/>
  <c r="E209" i="4"/>
  <c r="D209" i="4"/>
  <c r="E180" i="4"/>
  <c r="D180" i="4"/>
  <c r="E151" i="4"/>
  <c r="D151" i="4"/>
  <c r="E121" i="4"/>
  <c r="D121" i="4"/>
  <c r="E92" i="4"/>
  <c r="D92" i="4"/>
  <c r="E63" i="4"/>
  <c r="D63" i="4"/>
  <c r="H20" i="5"/>
  <c r="J20" i="5" s="1"/>
  <c r="K20" i="5" s="1"/>
  <c r="G20" i="5"/>
  <c r="G889" i="4"/>
  <c r="F889" i="4"/>
  <c r="H882" i="4"/>
  <c r="G882" i="4"/>
  <c r="E876" i="4"/>
  <c r="G858" i="4"/>
  <c r="F858" i="4"/>
  <c r="H852" i="4"/>
  <c r="G852" i="4"/>
  <c r="E847" i="4"/>
  <c r="F275" i="4"/>
  <c r="E810" i="4"/>
  <c r="F819" i="4"/>
  <c r="G819" i="4" s="1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G350" i="4"/>
  <c r="H350" i="4" s="1"/>
  <c r="G351" i="4"/>
  <c r="H351" i="4" s="1"/>
  <c r="G352" i="4"/>
  <c r="H352" i="4" s="1"/>
  <c r="G353" i="4"/>
  <c r="H353" i="4" s="1"/>
  <c r="G354" i="4"/>
  <c r="H354" i="4" s="1"/>
  <c r="G355" i="4"/>
  <c r="H355" i="4" s="1"/>
  <c r="G356" i="4"/>
  <c r="H356" i="4" s="1"/>
  <c r="G357" i="4"/>
  <c r="H357" i="4" s="1"/>
  <c r="G358" i="4"/>
  <c r="H358" i="4" s="1"/>
  <c r="G359" i="4"/>
  <c r="H359" i="4" s="1"/>
  <c r="G360" i="4"/>
  <c r="H360" i="4" s="1"/>
  <c r="G361" i="4"/>
  <c r="H361" i="4" s="1"/>
  <c r="G362" i="4"/>
  <c r="H362" i="4" s="1"/>
  <c r="G363" i="4"/>
  <c r="H363" i="4" s="1"/>
  <c r="G364" i="4"/>
  <c r="H364" i="4" s="1"/>
  <c r="G365" i="4"/>
  <c r="H365" i="4" s="1"/>
  <c r="G366" i="4"/>
  <c r="H366" i="4" s="1"/>
  <c r="G367" i="4"/>
  <c r="H367" i="4" s="1"/>
  <c r="G368" i="4"/>
  <c r="H368" i="4" s="1"/>
  <c r="G369" i="4"/>
  <c r="H369" i="4" s="1"/>
  <c r="G370" i="4"/>
  <c r="H370" i="4" s="1"/>
  <c r="G371" i="4"/>
  <c r="H371" i="4" s="1"/>
  <c r="G372" i="4"/>
  <c r="H372" i="4" s="1"/>
  <c r="F385" i="4"/>
  <c r="D585" i="4" s="1"/>
  <c r="F386" i="4"/>
  <c r="D586" i="4" s="1"/>
  <c r="F387" i="4"/>
  <c r="D587" i="4" s="1"/>
  <c r="F388" i="4"/>
  <c r="D588" i="4" s="1"/>
  <c r="F389" i="4"/>
  <c r="D589" i="4" s="1"/>
  <c r="F390" i="4"/>
  <c r="D590" i="4" s="1"/>
  <c r="F391" i="4"/>
  <c r="D591" i="4" s="1"/>
  <c r="F392" i="4"/>
  <c r="D592" i="4" s="1"/>
  <c r="F393" i="4"/>
  <c r="D593" i="4" s="1"/>
  <c r="F394" i="4"/>
  <c r="D594" i="4" s="1"/>
  <c r="F395" i="4"/>
  <c r="D595" i="4" s="1"/>
  <c r="F396" i="4"/>
  <c r="D596" i="4" s="1"/>
  <c r="F397" i="4"/>
  <c r="D597" i="4" s="1"/>
  <c r="F398" i="4"/>
  <c r="D598" i="4" s="1"/>
  <c r="F399" i="4"/>
  <c r="D599" i="4" s="1"/>
  <c r="F400" i="4"/>
  <c r="D600" i="4" s="1"/>
  <c r="F401" i="4"/>
  <c r="D601" i="4" s="1"/>
  <c r="F402" i="4"/>
  <c r="D602" i="4" s="1"/>
  <c r="F403" i="4"/>
  <c r="D603" i="4" s="1"/>
  <c r="F404" i="4"/>
  <c r="D604" i="4" s="1"/>
  <c r="F405" i="4"/>
  <c r="D605" i="4" s="1"/>
  <c r="F406" i="4"/>
  <c r="D606" i="4" s="1"/>
  <c r="F407" i="4"/>
  <c r="D607" i="4" s="1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G519" i="4"/>
  <c r="H519" i="4" s="1"/>
  <c r="G520" i="4"/>
  <c r="H520" i="4" s="1"/>
  <c r="G521" i="4"/>
  <c r="H521" i="4" s="1"/>
  <c r="G522" i="4"/>
  <c r="H522" i="4" s="1"/>
  <c r="G523" i="4"/>
  <c r="H523" i="4" s="1"/>
  <c r="G524" i="4"/>
  <c r="H524" i="4" s="1"/>
  <c r="G525" i="4"/>
  <c r="H525" i="4" s="1"/>
  <c r="G526" i="4"/>
  <c r="H526" i="4" s="1"/>
  <c r="G527" i="4"/>
  <c r="H527" i="4" s="1"/>
  <c r="G528" i="4"/>
  <c r="H528" i="4" s="1"/>
  <c r="G529" i="4"/>
  <c r="H529" i="4" s="1"/>
  <c r="G530" i="4"/>
  <c r="H530" i="4" s="1"/>
  <c r="G531" i="4"/>
  <c r="H531" i="4" s="1"/>
  <c r="G532" i="4"/>
  <c r="H532" i="4" s="1"/>
  <c r="G533" i="4"/>
  <c r="H533" i="4" s="1"/>
  <c r="G534" i="4"/>
  <c r="H534" i="4" s="1"/>
  <c r="G535" i="4"/>
  <c r="H535" i="4" s="1"/>
  <c r="G536" i="4"/>
  <c r="H536" i="4" s="1"/>
  <c r="G537" i="4"/>
  <c r="H537" i="4" s="1"/>
  <c r="G538" i="4"/>
  <c r="H538" i="4" s="1"/>
  <c r="G539" i="4"/>
  <c r="H539" i="4" s="1"/>
  <c r="G540" i="4"/>
  <c r="H540" i="4" s="1"/>
  <c r="G541" i="4"/>
  <c r="H541" i="4" s="1"/>
  <c r="F554" i="4"/>
  <c r="E585" i="4" s="1"/>
  <c r="F555" i="4"/>
  <c r="E586" i="4" s="1"/>
  <c r="F586" i="4" s="1"/>
  <c r="F556" i="4"/>
  <c r="E587" i="4" s="1"/>
  <c r="F587" i="4" s="1"/>
  <c r="F557" i="4"/>
  <c r="E588" i="4" s="1"/>
  <c r="F558" i="4"/>
  <c r="E589" i="4" s="1"/>
  <c r="F559" i="4"/>
  <c r="E590" i="4" s="1"/>
  <c r="F590" i="4" s="1"/>
  <c r="F560" i="4"/>
  <c r="E591" i="4" s="1"/>
  <c r="F591" i="4" s="1"/>
  <c r="F561" i="4"/>
  <c r="E592" i="4" s="1"/>
  <c r="F562" i="4"/>
  <c r="E593" i="4" s="1"/>
  <c r="F563" i="4"/>
  <c r="E594" i="4" s="1"/>
  <c r="F594" i="4" s="1"/>
  <c r="F564" i="4"/>
  <c r="E595" i="4" s="1"/>
  <c r="F595" i="4" s="1"/>
  <c r="F565" i="4"/>
  <c r="E596" i="4" s="1"/>
  <c r="F566" i="4"/>
  <c r="E597" i="4" s="1"/>
  <c r="F567" i="4"/>
  <c r="E598" i="4" s="1"/>
  <c r="F598" i="4" s="1"/>
  <c r="F568" i="4"/>
  <c r="E599" i="4" s="1"/>
  <c r="F599" i="4" s="1"/>
  <c r="F569" i="4"/>
  <c r="E600" i="4" s="1"/>
  <c r="F570" i="4"/>
  <c r="E601" i="4" s="1"/>
  <c r="F571" i="4"/>
  <c r="E602" i="4" s="1"/>
  <c r="F602" i="4" s="1"/>
  <c r="F572" i="4"/>
  <c r="E603" i="4" s="1"/>
  <c r="F603" i="4" s="1"/>
  <c r="F573" i="4"/>
  <c r="E604" i="4" s="1"/>
  <c r="F574" i="4"/>
  <c r="E605" i="4" s="1"/>
  <c r="F575" i="4"/>
  <c r="E606" i="4" s="1"/>
  <c r="F606" i="4" s="1"/>
  <c r="F576" i="4"/>
  <c r="E607" i="4" s="1"/>
  <c r="F607" i="4" s="1"/>
  <c r="S618" i="4"/>
  <c r="S620" i="4"/>
  <c r="S621" i="4"/>
  <c r="S623" i="4"/>
  <c r="S626" i="4"/>
  <c r="S629" i="4"/>
  <c r="S631" i="4"/>
  <c r="S634" i="4"/>
  <c r="S637" i="4"/>
  <c r="S63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D3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 s="1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 s="1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28" i="4"/>
  <c r="G128" i="4" s="1"/>
  <c r="F129" i="4"/>
  <c r="G129" i="4" s="1"/>
  <c r="F130" i="4"/>
  <c r="G130" i="4" s="1"/>
  <c r="F131" i="4"/>
  <c r="G131" i="4" s="1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 s="1"/>
  <c r="F146" i="4"/>
  <c r="G146" i="4" s="1"/>
  <c r="F147" i="4"/>
  <c r="G147" i="4" s="1"/>
  <c r="F148" i="4"/>
  <c r="G148" i="4" s="1"/>
  <c r="F149" i="4"/>
  <c r="G149" i="4" s="1"/>
  <c r="F150" i="4"/>
  <c r="G150" i="4" s="1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F108" i="4"/>
  <c r="G108" i="4" s="1"/>
  <c r="F109" i="4"/>
  <c r="F110" i="4"/>
  <c r="F111" i="4"/>
  <c r="G111" i="4" s="1"/>
  <c r="F112" i="4"/>
  <c r="G112" i="4" s="1"/>
  <c r="F113" i="4"/>
  <c r="G113" i="4" s="1"/>
  <c r="F114" i="4"/>
  <c r="G114" i="4" s="1"/>
  <c r="F115" i="4"/>
  <c r="G115" i="4" s="1"/>
  <c r="F116" i="4"/>
  <c r="G116" i="4" s="1"/>
  <c r="F117" i="4"/>
  <c r="G117" i="4" s="1"/>
  <c r="F118" i="4"/>
  <c r="G118" i="4" s="1"/>
  <c r="F119" i="4"/>
  <c r="G119" i="4" s="1"/>
  <c r="F120" i="4"/>
  <c r="G120" i="4" s="1"/>
  <c r="F69" i="4"/>
  <c r="G69" i="4" s="1"/>
  <c r="F70" i="4"/>
  <c r="G70" i="4" s="1"/>
  <c r="F71" i="4"/>
  <c r="G71" i="4" s="1"/>
  <c r="F72" i="4"/>
  <c r="G72" i="4" s="1"/>
  <c r="F73" i="4"/>
  <c r="G73" i="4" s="1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 s="1"/>
  <c r="F82" i="4"/>
  <c r="G82" i="4" s="1"/>
  <c r="F83" i="4"/>
  <c r="G83" i="4" s="1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40" i="4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 s="1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D512" i="4"/>
  <c r="E820" i="4"/>
  <c r="C826" i="4" s="1"/>
  <c r="I826" i="4" s="1"/>
  <c r="B826" i="4"/>
  <c r="H826" i="4" s="1"/>
  <c r="F810" i="4"/>
  <c r="D809" i="4"/>
  <c r="G809" i="4" s="1"/>
  <c r="D802" i="4"/>
  <c r="E547" i="4"/>
  <c r="D413" i="4"/>
  <c r="C413" i="4"/>
  <c r="B413" i="4"/>
  <c r="D342" i="4"/>
  <c r="D826" i="4" s="1"/>
  <c r="E826" i="4" s="1"/>
  <c r="G826" i="4" s="1"/>
  <c r="E378" i="4"/>
  <c r="F276" i="4"/>
  <c r="G276" i="4" s="1"/>
  <c r="F274" i="4"/>
  <c r="C32" i="4"/>
  <c r="E32" i="4" s="1"/>
  <c r="F32" i="4" s="1"/>
  <c r="C31" i="4"/>
  <c r="E31" i="4" s="1"/>
  <c r="F31" i="4" s="1"/>
  <c r="C30" i="4"/>
  <c r="E30" i="4" s="1"/>
  <c r="F30" i="4" s="1"/>
  <c r="E18" i="4"/>
  <c r="F18" i="4" s="1"/>
  <c r="E19" i="4"/>
  <c r="F19" i="4" s="1"/>
  <c r="E17" i="4"/>
  <c r="F17" i="4" s="1"/>
  <c r="I12" i="6"/>
  <c r="J12" i="6"/>
  <c r="D12" i="6"/>
  <c r="G12" i="6"/>
  <c r="D11" i="6"/>
  <c r="K11" i="6"/>
  <c r="E11" i="6"/>
  <c r="I11" i="6"/>
  <c r="F11" i="6"/>
  <c r="J11" i="6"/>
  <c r="I9" i="6"/>
  <c r="J9" i="6"/>
  <c r="I10" i="6"/>
  <c r="J10" i="6"/>
  <c r="J8" i="6"/>
  <c r="I8" i="6"/>
  <c r="D9" i="6"/>
  <c r="D10" i="6"/>
  <c r="D8" i="6"/>
  <c r="G9" i="6"/>
  <c r="K9" i="6" s="1"/>
  <c r="G10" i="6"/>
  <c r="K10" i="6" s="1"/>
  <c r="G8" i="6"/>
  <c r="K8" i="6" s="1"/>
  <c r="E26" i="4"/>
  <c r="F26" i="4" s="1"/>
  <c r="C20" i="4"/>
  <c r="D20" i="4"/>
  <c r="F677" i="4"/>
  <c r="H732" i="4"/>
  <c r="H708" i="4"/>
  <c r="F818" i="4"/>
  <c r="G818" i="4" s="1"/>
  <c r="F800" i="4"/>
  <c r="G800" i="4" s="1"/>
  <c r="F799" i="4"/>
  <c r="G799" i="4" s="1"/>
  <c r="G792" i="4"/>
  <c r="G768" i="4"/>
  <c r="G762" i="4"/>
  <c r="G738" i="4"/>
  <c r="G669" i="4"/>
  <c r="G645" i="4"/>
  <c r="G639" i="4"/>
  <c r="G615" i="4"/>
  <c r="F577" i="4"/>
  <c r="E608" i="4" s="1"/>
  <c r="F553" i="4"/>
  <c r="E584" i="4" s="1"/>
  <c r="B547" i="4"/>
  <c r="G542" i="4"/>
  <c r="H542" i="4" s="1"/>
  <c r="G518" i="4"/>
  <c r="H518" i="4" s="1"/>
  <c r="C512" i="4"/>
  <c r="B512" i="4"/>
  <c r="F508" i="4"/>
  <c r="F484" i="4"/>
  <c r="F478" i="4"/>
  <c r="F454" i="4"/>
  <c r="H443" i="4"/>
  <c r="G443" i="4"/>
  <c r="H419" i="4"/>
  <c r="G419" i="4"/>
  <c r="F408" i="4"/>
  <c r="D608" i="4" s="1"/>
  <c r="F384" i="4"/>
  <c r="D584" i="4" s="1"/>
  <c r="B378" i="4"/>
  <c r="G373" i="4"/>
  <c r="C378" i="4" s="1"/>
  <c r="G349" i="4"/>
  <c r="H349" i="4" s="1"/>
  <c r="F337" i="4"/>
  <c r="F313" i="4"/>
  <c r="F282" i="4"/>
  <c r="F243" i="4"/>
  <c r="F214" i="4"/>
  <c r="G214" i="4" s="1"/>
  <c r="F185" i="4"/>
  <c r="G185" i="4" s="1"/>
  <c r="F156" i="4"/>
  <c r="G156" i="4" s="1"/>
  <c r="F127" i="4"/>
  <c r="G127" i="4" s="1"/>
  <c r="F97" i="4"/>
  <c r="G97" i="4" s="1"/>
  <c r="F68" i="4"/>
  <c r="G68" i="4" s="1"/>
  <c r="F39" i="4"/>
  <c r="G39" i="4" s="1"/>
  <c r="E25" i="4"/>
  <c r="F25" i="4" s="1"/>
  <c r="E24" i="4"/>
  <c r="F24" i="4" s="1"/>
  <c r="K12" i="6"/>
  <c r="F801" i="4"/>
  <c r="G801" i="4" s="1"/>
  <c r="E802" i="4"/>
  <c r="F817" i="4"/>
  <c r="S635" i="4"/>
  <c r="S632" i="4"/>
  <c r="S636" i="4"/>
  <c r="S633" i="4"/>
  <c r="S630" i="4"/>
  <c r="S617" i="4"/>
  <c r="S619" i="4"/>
  <c r="S627" i="4"/>
  <c r="S616" i="4"/>
  <c r="S639" i="4"/>
  <c r="S628" i="4"/>
  <c r="S625" i="4"/>
  <c r="S624" i="4"/>
  <c r="D820" i="4"/>
  <c r="S615" i="4"/>
  <c r="S622" i="4"/>
  <c r="F605" i="4" l="1"/>
  <c r="F597" i="4"/>
  <c r="F589" i="4"/>
  <c r="F604" i="4"/>
  <c r="F600" i="4"/>
  <c r="F596" i="4"/>
  <c r="F592" i="4"/>
  <c r="F588" i="4"/>
  <c r="F601" i="4"/>
  <c r="F593" i="4"/>
  <c r="F585" i="4"/>
  <c r="F306" i="4"/>
  <c r="F547" i="4"/>
  <c r="F608" i="4"/>
  <c r="F802" i="4"/>
  <c r="G802" i="4" s="1"/>
  <c r="F584" i="4"/>
  <c r="E413" i="4"/>
  <c r="E512" i="4"/>
  <c r="F512" i="4" s="1"/>
  <c r="C547" i="4"/>
  <c r="D547" i="4" s="1"/>
  <c r="F63" i="4"/>
  <c r="G63" i="4" s="1"/>
  <c r="F121" i="4"/>
  <c r="G121" i="4" s="1"/>
  <c r="F701" i="4"/>
  <c r="D810" i="4"/>
  <c r="G810" i="4" s="1"/>
  <c r="E342" i="4"/>
  <c r="F342" i="4" s="1"/>
  <c r="C33" i="4"/>
  <c r="E33" i="4" s="1"/>
  <c r="F33" i="4" s="1"/>
  <c r="E20" i="4"/>
  <c r="F20" i="4" s="1"/>
  <c r="F820" i="4"/>
  <c r="G820" i="4" s="1"/>
  <c r="G808" i="4"/>
  <c r="H373" i="4"/>
  <c r="D378" i="4"/>
  <c r="F378" i="4"/>
  <c r="F180" i="4"/>
  <c r="G180" i="4" s="1"/>
  <c r="F92" i="4"/>
  <c r="G92" i="4" s="1"/>
  <c r="F151" i="4"/>
  <c r="G151" i="4" s="1"/>
  <c r="G40" i="4"/>
  <c r="F238" i="4"/>
  <c r="G238" i="4" s="1"/>
  <c r="F209" i="4"/>
  <c r="G209" i="4" s="1"/>
</calcChain>
</file>

<file path=xl/sharedStrings.xml><?xml version="1.0" encoding="utf-8"?>
<sst xmlns="http://schemas.openxmlformats.org/spreadsheetml/2006/main" count="2113" uniqueCount="283">
  <si>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</si>
  <si>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</si>
  <si>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</si>
  <si>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</si>
  <si>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</si>
  <si>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</si>
  <si>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</si>
  <si>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</si>
  <si>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</si>
  <si>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</si>
  <si>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</si>
  <si>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</si>
  <si>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</si>
  <si>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</si>
  <si>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</si>
  <si>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</si>
  <si>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</si>
  <si>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</si>
  <si>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</si>
  <si>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</si>
  <si>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</si>
  <si>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</si>
  <si>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</si>
  <si>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</si>
  <si>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</si>
  <si>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</si>
  <si>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</si>
  <si>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</si>
  <si>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</si>
  <si>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Average number of children availing MDM*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</si>
  <si>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</si>
  <si>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</si>
  <si>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</si>
  <si>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</si>
  <si>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</si>
  <si>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</si>
  <si>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</si>
  <si>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</si>
  <si>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</si>
  <si>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</si>
  <si>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</si>
  <si>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</si>
  <si>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</si>
  <si>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</si>
  <si>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</si>
  <si>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</si>
  <si>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</si>
  <si>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</si>
  <si>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</si>
  <si>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</si>
  <si>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</si>
  <si>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</si>
  <si>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</si>
  <si>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</si>
  <si>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</si>
  <si>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</si>
  <si>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</si>
  <si>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</si>
  <si>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</si>
  <si>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</si>
  <si>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</si>
  <si>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</si>
  <si>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</si>
  <si>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</si>
  <si>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</si>
  <si>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</si>
  <si>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</si>
  <si>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</si>
  <si>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</si>
  <si>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</si>
  <si>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</si>
  <si>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</si>
  <si>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</si>
  <si>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</si>
  <si>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</si>
  <si>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</si>
  <si>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</si>
  <si>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</si>
  <si>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</si>
  <si>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</si>
  <si>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</si>
  <si>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</si>
  <si>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</si>
  <si>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</si>
  <si>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</si>
  <si>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</si>
  <si>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</si>
  <si>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</si>
  <si>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</si>
  <si>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</si>
  <si>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</si>
  <si>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</si>
  <si>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</si>
  <si>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</si>
  <si>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</si>
  <si>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</si>
  <si>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</si>
  <si>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</si>
  <si>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</si>
  <si>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</si>
  <si>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</si>
  <si>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</si>
  <si>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</si>
  <si>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</si>
  <si>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</si>
  <si>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</si>
  <si>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</si>
  <si>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</si>
  <si>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</si>
  <si>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</si>
  <si>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</si>
  <si>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</si>
  <si>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2006-10</t>
  </si>
  <si>
    <t>Kitchen-cum-Stores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</si>
  <si>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</si>
  <si>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</si>
  <si>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</si>
  <si>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</si>
  <si>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</si>
  <si>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</si>
  <si>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</si>
  <si>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</si>
  <si>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</si>
  <si>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</si>
  <si>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</si>
  <si>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</si>
  <si>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</si>
  <si>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>NCLP</t>
  </si>
  <si>
    <r>
      <t xml:space="preserve">Cost of Food grains (Pry.) </t>
    </r>
    <r>
      <rPr>
        <sz val="9.5"/>
        <color indexed="8"/>
        <rFont val="Times New Roman"/>
        <family val="1"/>
      </rPr>
      <t xml:space="preserve">(38526.23 MTs x 5650 for Rice)  + 1% cess </t>
    </r>
  </si>
  <si>
    <r>
      <t>Cost of Food grains (U. Pry.) (</t>
    </r>
    <r>
      <rPr>
        <sz val="9.5"/>
        <color indexed="8"/>
        <rFont val="Times New Roman"/>
        <family val="1"/>
      </rPr>
      <t xml:space="preserve">29660.82 MTs x 5650 for Rice)  + 1% cess </t>
    </r>
  </si>
  <si>
    <t>Cooking cost (Pry.)</t>
  </si>
  <si>
    <t>Cooking cost (U. Pry.)</t>
  </si>
  <si>
    <r>
      <t xml:space="preserve">Honorarium to cook-cum-helper (Pry.+ U. Pry.) </t>
    </r>
    <r>
      <rPr>
        <sz val="9.5"/>
        <color indexed="8"/>
        <rFont val="Times New Roman"/>
        <family val="1"/>
      </rPr>
      <t>(</t>
    </r>
    <r>
      <rPr>
        <b/>
        <sz val="9.5"/>
        <color indexed="8"/>
        <rFont val="Times New Roman"/>
        <family val="1"/>
      </rPr>
      <t>102099</t>
    </r>
    <r>
      <rPr>
        <sz val="9.5"/>
        <color indexed="8"/>
        <rFont val="Times New Roman"/>
        <family val="1"/>
      </rPr>
      <t xml:space="preserve"> x Rs. 600 x 10 months)</t>
    </r>
  </si>
  <si>
    <r>
      <t>Transport Assistance (</t>
    </r>
    <r>
      <rPr>
        <b/>
        <sz val="9.5"/>
        <color indexed="8"/>
        <rFont val="Times New Roman"/>
        <family val="1"/>
      </rPr>
      <t>38526.23</t>
    </r>
    <r>
      <rPr>
        <sz val="9.5"/>
        <color indexed="8"/>
        <rFont val="Times New Roman"/>
        <family val="1"/>
      </rPr>
      <t xml:space="preserve"> MTs x 750)-Primary</t>
    </r>
  </si>
  <si>
    <r>
      <t>Transport Assistance (29660.80</t>
    </r>
    <r>
      <rPr>
        <sz val="9.5"/>
        <color indexed="8"/>
        <rFont val="Times New Roman"/>
        <family val="1"/>
      </rPr>
      <t xml:space="preserve"> MTs x 750)-U. Pry.</t>
    </r>
  </si>
  <si>
    <r>
      <t xml:space="preserve">MME </t>
    </r>
    <r>
      <rPr>
        <sz val="9.5"/>
        <color indexed="8"/>
        <rFont val="Times New Roman"/>
        <family val="1"/>
      </rPr>
      <t xml:space="preserve">@1.8% of the above </t>
    </r>
    <r>
      <rPr>
        <b/>
        <sz val="9.5"/>
        <color indexed="8"/>
        <rFont val="Times New Roman"/>
        <family val="1"/>
      </rPr>
      <t xml:space="preserve">(Pry.+ Upper  Primary) </t>
    </r>
    <r>
      <rPr>
        <sz val="9.5"/>
        <color indexed="8"/>
        <rFont val="Times New Roman"/>
        <family val="1"/>
      </rPr>
      <t xml:space="preserve"> components</t>
    </r>
  </si>
  <si>
    <t>Unspent balance as on 31.3.16</t>
  </si>
  <si>
    <t>Total available</t>
  </si>
  <si>
    <t>% available</t>
  </si>
  <si>
    <t>State : Jharkhand</t>
  </si>
  <si>
    <t>Ranchi</t>
  </si>
  <si>
    <t>Khunti</t>
  </si>
  <si>
    <t>Lohardaga</t>
  </si>
  <si>
    <t>Gumla</t>
  </si>
  <si>
    <t>Simdega</t>
  </si>
  <si>
    <t>East Singhbhum</t>
  </si>
  <si>
    <t>S -Kharsawan</t>
  </si>
  <si>
    <t>W. Singhbhum</t>
  </si>
  <si>
    <t>Palamu</t>
  </si>
  <si>
    <t>Latehar</t>
  </si>
  <si>
    <t>Garhwa</t>
  </si>
  <si>
    <t>Hazaribagh</t>
  </si>
  <si>
    <t>Ramgarh</t>
  </si>
  <si>
    <t>Koderma</t>
  </si>
  <si>
    <t>Chartra</t>
  </si>
  <si>
    <t>Giridih</t>
  </si>
  <si>
    <t>Dhanbad</t>
  </si>
  <si>
    <t>Bokaro</t>
  </si>
  <si>
    <t>Dumka</t>
  </si>
  <si>
    <t>Jamtara</t>
  </si>
  <si>
    <t>Sahebganj</t>
  </si>
  <si>
    <t>Pakur</t>
  </si>
  <si>
    <t>Godda</t>
  </si>
  <si>
    <t>Deoghar</t>
  </si>
  <si>
    <t>9.1.1) Releasing details</t>
  </si>
  <si>
    <t>Schools</t>
  </si>
  <si>
    <t>Installment</t>
  </si>
  <si>
    <t>Dated</t>
  </si>
  <si>
    <t>Units</t>
  </si>
  <si>
    <t>Amount  (Rs in lakh)</t>
  </si>
  <si>
    <t>Primary + Upper-Primary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</si>
  <si>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</si>
  <si>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</si>
  <si>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</si>
  <si>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</si>
  <si>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</si>
  <si>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</si>
  <si>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</si>
  <si>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</si>
  <si>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Grand Total</t>
  </si>
  <si>
    <t xml:space="preserve">9.1.2) Reconciliation of amount sanctioned </t>
  </si>
  <si>
    <t>2006-14</t>
  </si>
  <si>
    <r>
      <t xml:space="preserve">9.1.3) Achievement ( under MDM Funds) </t>
    </r>
    <r>
      <rPr>
        <b/>
        <i/>
        <sz val="10"/>
        <rFont val="Cambria"/>
        <family val="1"/>
      </rPr>
      <t>(Source data: Table AT-10 of AWP&amp;B 2014-15)</t>
    </r>
  </si>
  <si>
    <t>Sanctioned by GoI during 2006-07 to 2014-15</t>
  </si>
  <si>
    <t>Achievement (C+IP)                                  upto 31.12.14</t>
  </si>
  <si>
    <t>9.2)  Kitchen Devices</t>
  </si>
  <si>
    <t>9.2.1) Releasing details</t>
  </si>
  <si>
    <t>Amount              (in lakh)</t>
  </si>
  <si>
    <t xml:space="preserve"> 2006-07</t>
  </si>
  <si>
    <t xml:space="preserve">2012-13 </t>
  </si>
  <si>
    <t xml:space="preserve">9.2.2) Reconciliation of amount sanctioned </t>
  </si>
  <si>
    <t>Achievement (Procured)                                  upto 31.12.09</t>
  </si>
  <si>
    <t>Annual Work Plan &amp; Budget  (AWP&amp;B) 2018-19</t>
  </si>
  <si>
    <t>Average number of children availed MDM during 01-04-2017 to 31.03.18 (AT-5&amp;5A)</t>
  </si>
  <si>
    <t>No of meals to be served during 01-04-2017 to 31.03.18</t>
  </si>
  <si>
    <t>No of meal served during 01-04-2017 to 31.03.18</t>
  </si>
  <si>
    <t>Lifting upto 31.03.18</t>
  </si>
  <si>
    <t>(As on 31.03.18)</t>
  </si>
  <si>
    <t>Allocation for 2017-18</t>
  </si>
  <si>
    <t>Section-A : REVIEW OF IMPLEMENTATION OF MDM SCHEME DURING 2018-19(01-04-2017 to 31.03.18)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</si>
  <si>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</si>
  <si>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</si>
  <si>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</si>
  <si>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</si>
  <si>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2.4  Coverage Chidlren vs. Enrolment  ( Upper Primary) (Source data : Table AT- 4A &amp; 5-A of AWP&amp;B 2018-19)</t>
  </si>
  <si>
    <t>2.5  No. of children  ( Primary) (Source data : Table AT-5  of AWP&amp;B 2018-19)</t>
  </si>
  <si>
    <t>2.6  No. of children  ( Upper Primary) (Source data : Table AT-5-A of AWP&amp;B 2018-19)</t>
  </si>
  <si>
    <t>Allocation for 2018-19</t>
  </si>
  <si>
    <t xml:space="preserve">Allocation for 2018-19              </t>
  </si>
  <si>
    <t>% of OS on allocation 2018-19</t>
  </si>
  <si>
    <t>% of UB on allocation 2018-19</t>
  </si>
  <si>
    <t>Source: Table AT-6 &amp; 6A of AWP&amp;B 2018-19</t>
  </si>
  <si>
    <t>3.5) District-wise Foodgrains availability  as on 31.03.18 (Source data: Table AT-6 &amp; 6A of AWP&amp;B 2018-19)</t>
  </si>
  <si>
    <t>3.7)  District-wise Utilisation of foodgrains (Source data: Table AT-6 &amp; 6A of AWP&amp;B 2018-19)</t>
  </si>
  <si>
    <t xml:space="preserve">Allocation for 2018-19                                          </t>
  </si>
  <si>
    <t>% of OB on allocation 2018-19</t>
  </si>
  <si>
    <t xml:space="preserve">Allocation for 2018-19                                   </t>
  </si>
  <si>
    <t>4.3)  District-wise Cooking Cost availability (Source data: Table AT-7 &amp; 7A of AWP&amp;B 2018-19)</t>
  </si>
  <si>
    <t xml:space="preserve">Allocation for 2018-19                                             </t>
  </si>
  <si>
    <t>4.5)  District-wise Utilisation of Cooking cost (Source data: Table AT-7 &amp; 7A of AWP&amp;B 2018-19)</t>
  </si>
  <si>
    <t xml:space="preserve">Allocation for 2018-19                                     </t>
  </si>
  <si>
    <t>5. Reconciliation of Utilisation and Performance during 2018-19 [PRIMARY+ UPPER PRIMARY]</t>
  </si>
  <si>
    <t>5.2 Reconciliation of Food grains utilisation during 2018-19 (Source data: para 2.7 and 3.7 above)</t>
  </si>
  <si>
    <t>(Refer table AT_8 and AT-8A,AWP&amp;B, 2018-19)</t>
  </si>
  <si>
    <t>Refer table AT_8 and AT-8A,AWP&amp;B, 2018-19</t>
  </si>
  <si>
    <t>% of UB as on Allocation 2018-19</t>
  </si>
  <si>
    <t>Released during 2018-19.</t>
  </si>
  <si>
    <t>7.2) Utilisation of MME during 2018-19 (Source data: Table AT-10 of AWP&amp;B 2018-19)</t>
  </si>
  <si>
    <t>Allocated for 2018-19</t>
  </si>
  <si>
    <t>9. INFRASTRUCTURE DEVELOPMENT DURING 2018-19 (Primary + Upper primary)</t>
  </si>
  <si>
    <t>Enrolment as on 30.9.2017</t>
  </si>
  <si>
    <t>Opening Stock as on 1.4.2017</t>
  </si>
  <si>
    <t>Lifting as on 31.03.2017</t>
  </si>
  <si>
    <t xml:space="preserve"> 3.2) District-wise opening balance as on 1.4.2017 (Source data: Table AT-6 &amp; 6A of AWP&amp;B 2018-19)</t>
  </si>
  <si>
    <t xml:space="preserve">Opening Stock as on 1.4.2017                                                  </t>
  </si>
  <si>
    <t>OB as on 1.4.2017</t>
  </si>
  <si>
    <t xml:space="preserve"> 4.1.1) District-wise opening balance as on 1.4.2017 (Source data: Table AT-7 &amp; 7A of AWP&amp;B 2018-19)</t>
  </si>
  <si>
    <t xml:space="preserve">Opening Balance as on 1.4.2017                                               </t>
  </si>
  <si>
    <t xml:space="preserve">Opening Balance as on 1.4.2017                                                        </t>
  </si>
  <si>
    <t>No. of Meals served during 01-04-2017 to 31.03.18</t>
  </si>
  <si>
    <t xml:space="preserve">Allocation for 2017-18                            </t>
  </si>
  <si>
    <t>Opening Balance as on 1.4.2017</t>
  </si>
  <si>
    <t xml:space="preserve">Allocation for 2017-18                           </t>
  </si>
  <si>
    <t>Unspent balance as on 31.03.2018</t>
  </si>
  <si>
    <t>8.2) Utilisation of TA during 2017-18 (Source data: Table AT-9 of AWP&amp;B 2018-19)</t>
  </si>
  <si>
    <t xml:space="preserve">Releases for Kitchen sheds by GoI </t>
  </si>
  <si>
    <t>1</t>
  </si>
  <si>
    <t>2</t>
  </si>
  <si>
    <t>3</t>
  </si>
  <si>
    <t>4</t>
  </si>
  <si>
    <t>No. of children as per PAB Approval for  2017-18</t>
  </si>
  <si>
    <t>2.7 Number of meal to be served and  actual  number of meal served during 2018-19 
(Source data: Table AT-5 &amp; 5A of AWP&amp;B 2018-19)</t>
  </si>
  <si>
    <t>MDM PAB Approval 
for 2017-18</t>
  </si>
  <si>
    <t>5=(4/2)</t>
  </si>
  <si>
    <t xml:space="preserve">i) Base period 01.04.17 to 31.03.18  </t>
  </si>
  <si>
    <t>Allocation for 
2017-18</t>
  </si>
  <si>
    <t xml:space="preserve"> 3.3) District-wise unspent balance as on 31.03.2018
(Source data: Table AT-6 &amp; 6A of AWP&amp;B 2018-19)</t>
  </si>
  <si>
    <t xml:space="preserve">Unspent Balance as on 31.03.2018                                                  </t>
  </si>
  <si>
    <t xml:space="preserve"> 4.1.2) District-wise unspent  balance as on 31.03.2018 Source data: Table AT-7 &amp; 7A
 of AWP&amp;B 2018-19)</t>
  </si>
  <si>
    <t xml:space="preserve">Unspent Balance as on 31.03.2018                                                        </t>
  </si>
  <si>
    <t>OB as on 
01-04-2017</t>
  </si>
  <si>
    <t>No. of Meals served during 
01-04-2017 to 31.03.18</t>
  </si>
  <si>
    <t>5.3 Reconciliation of Cooking Cost utilisation during 2018-19 (Source data: para 2.5 and 4.5 above)</t>
  </si>
  <si>
    <t>CCH PAB Approval for 2017-18</t>
  </si>
  <si>
    <t>Released during 2017-18.</t>
  </si>
  <si>
    <t>2014-15</t>
  </si>
  <si>
    <t>2015-16</t>
  </si>
  <si>
    <t>2016-17</t>
  </si>
  <si>
    <t>2017-18</t>
  </si>
  <si>
    <t>Releases for Kitchen devices by GoI as on 31.032018</t>
  </si>
  <si>
    <t>2017-18 ®</t>
  </si>
  <si>
    <t>® Replacement of 11243 KD  approved by PAB-2017-18 but GOI did not release due to complete documets not received from State.</t>
  </si>
  <si>
    <t>Sactioned during 2006-07 to 2017-18</t>
  </si>
  <si>
    <t>9.2.3) Achievement ( under MDM Funds) (Source data: Table AT-12A of AWP&amp;B 2018-19)</t>
  </si>
  <si>
    <t>Achievement (C+IP)                                  upto 31.03.18</t>
  </si>
  <si>
    <t>9.2.4) Raplacement of Kitchen Devices</t>
  </si>
  <si>
    <t>Sactioned during 2012-13 to 2017-18</t>
  </si>
  <si>
    <t>9.2.5) Achievement ( under MDM Funds) (Source data: Table AT-12A of AWP&amp;B 2018-19)</t>
  </si>
  <si>
    <t>201-7-18</t>
  </si>
  <si>
    <r>
      <t xml:space="preserve">Approved by PAB-2017-18 but unable to released to State. 11243 utits of KD for </t>
    </r>
    <r>
      <rPr>
        <b/>
        <sz val="10"/>
        <rFont val="Cambria"/>
        <family val="1"/>
      </rPr>
      <t xml:space="preserve">replacement </t>
    </r>
    <r>
      <rPr>
        <sz val="10"/>
        <rFont val="Cambria"/>
        <family val="1"/>
      </rPr>
      <t>is in process and will be released on 2018-19.</t>
    </r>
  </si>
  <si>
    <t>* Replacement</t>
  </si>
  <si>
    <t>2017-18 *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</si>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</sst>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_);_(* \(#,##0.00\);_(* \-??_);_(@_)"/>
  </numFmts>
  <fonts count="41" x14ac:knownFonts="1"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2"/>
      <name val="Calibri"/>
      <family val="2"/>
    </font>
    <font>
      <b/>
      <sz val="11"/>
      <name val="Book Antiqua"/>
      <family val="1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rgb="FFFFFFFF"/>
      <name val="Book Antiqua"/>
      <family val="1"/>
    </font>
    <font>
      <b/>
      <sz val="14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BB5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30" fillId="0" borderId="0"/>
    <xf numFmtId="0" fontId="30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30" fillId="0" borderId="0"/>
    <xf numFmtId="0" fontId="1" fillId="0" borderId="0"/>
    <xf numFmtId="0" fontId="27" fillId="0" borderId="0"/>
    <xf numFmtId="0" fontId="6" fillId="0" borderId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</cellStyleXfs>
  <cellXfs count="46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" applyFont="1" applyFill="1" applyBorder="1" applyAlignment="1">
      <alignment horizontal="left" vertical="top" wrapText="1"/>
    </xf>
    <xf numFmtId="2" fontId="7" fillId="0" borderId="0" xfId="19" applyNumberFormat="1" applyFont="1" applyBorder="1"/>
    <xf numFmtId="0" fontId="2" fillId="0" borderId="0" xfId="0" applyFont="1"/>
    <xf numFmtId="0" fontId="3" fillId="0" borderId="0" xfId="0" applyFont="1"/>
    <xf numFmtId="0" fontId="8" fillId="0" borderId="0" xfId="0" applyFont="1" applyAlignment="1"/>
    <xf numFmtId="0" fontId="3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/>
    <xf numFmtId="9" fontId="2" fillId="0" borderId="1" xfId="20" applyFont="1" applyBorder="1" applyAlignment="1"/>
    <xf numFmtId="0" fontId="2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9" fontId="3" fillId="0" borderId="0" xfId="20" applyFont="1" applyBorder="1" applyAlignment="1"/>
    <xf numFmtId="9" fontId="2" fillId="0" borderId="1" xfId="2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9" fontId="3" fillId="0" borderId="0" xfId="20" applyFont="1"/>
    <xf numFmtId="0" fontId="3" fillId="0" borderId="0" xfId="0" applyFont="1" applyBorder="1" applyAlignment="1">
      <alignment horizontal="center"/>
    </xf>
    <xf numFmtId="9" fontId="2" fillId="0" borderId="0" xfId="20" applyFont="1" applyFill="1" applyBorder="1" applyAlignment="1"/>
    <xf numFmtId="0" fontId="3" fillId="0" borderId="1" xfId="0" applyFont="1" applyBorder="1" applyAlignment="1">
      <alignment horizontal="center" wrapText="1"/>
    </xf>
    <xf numFmtId="9" fontId="3" fillId="0" borderId="1" xfId="2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20" applyFont="1" applyBorder="1"/>
    <xf numFmtId="9" fontId="2" fillId="0" borderId="1" xfId="2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20" applyFont="1" applyBorder="1"/>
    <xf numFmtId="0" fontId="9" fillId="4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11" fillId="0" borderId="0" xfId="0" applyFont="1"/>
    <xf numFmtId="0" fontId="12" fillId="0" borderId="0" xfId="0" applyFont="1"/>
    <xf numFmtId="2" fontId="3" fillId="0" borderId="0" xfId="0" applyNumberFormat="1" applyFont="1" applyBorder="1" applyAlignment="1">
      <alignment horizontal="center" vertical="top" wrapText="1"/>
    </xf>
    <xf numFmtId="9" fontId="3" fillId="0" borderId="0" xfId="20" applyFont="1" applyBorder="1" applyAlignment="1">
      <alignment horizontal="center" vertical="top" wrapText="1"/>
    </xf>
    <xf numFmtId="2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9" fontId="13" fillId="0" borderId="0" xfId="2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9" fontId="3" fillId="0" borderId="1" xfId="2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20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quotePrefix="1" applyFont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9" fontId="3" fillId="0" borderId="0" xfId="20" applyNumberFormat="1" applyFont="1" applyBorder="1" applyAlignment="1">
      <alignment horizontal="right" vertical="center" wrapText="1"/>
    </xf>
    <xf numFmtId="2" fontId="2" fillId="0" borderId="0" xfId="0" applyNumberFormat="1" applyFont="1" applyBorder="1"/>
    <xf numFmtId="9" fontId="2" fillId="0" borderId="0" xfId="2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right" vertical="top" wrapText="1"/>
    </xf>
    <xf numFmtId="9" fontId="14" fillId="0" borderId="0" xfId="20" applyFont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9" fontId="3" fillId="0" borderId="1" xfId="20" quotePrefix="1" applyFont="1" applyBorder="1" applyAlignment="1">
      <alignment horizontal="right"/>
    </xf>
    <xf numFmtId="9" fontId="3" fillId="0" borderId="0" xfId="20" quotePrefix="1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5" fillId="0" borderId="0" xfId="10" applyFont="1"/>
    <xf numFmtId="0" fontId="4" fillId="0" borderId="0" xfId="10" applyFont="1"/>
    <xf numFmtId="0" fontId="15" fillId="0" borderId="1" xfId="10" applyFont="1" applyFill="1" applyBorder="1" applyAlignment="1">
      <alignment horizontal="center" wrapText="1"/>
    </xf>
    <xf numFmtId="0" fontId="5" fillId="0" borderId="0" xfId="10" applyFont="1" applyBorder="1"/>
    <xf numFmtId="2" fontId="5" fillId="0" borderId="0" xfId="10" applyNumberFormat="1" applyFont="1" applyBorder="1"/>
    <xf numFmtId="2" fontId="16" fillId="0" borderId="0" xfId="10" applyNumberFormat="1" applyFont="1"/>
    <xf numFmtId="0" fontId="10" fillId="0" borderId="0" xfId="0" applyFont="1"/>
    <xf numFmtId="0" fontId="12" fillId="0" borderId="3" xfId="0" applyFont="1" applyBorder="1" applyAlignment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4" fillId="0" borderId="1" xfId="10" applyNumberFormat="1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/>
    </xf>
    <xf numFmtId="0" fontId="4" fillId="0" borderId="1" xfId="10" applyFont="1" applyBorder="1" applyAlignment="1">
      <alignment horizontal="center" vertical="center"/>
    </xf>
    <xf numFmtId="2" fontId="9" fillId="0" borderId="1" xfId="10" applyNumberFormat="1" applyFont="1" applyBorder="1" applyAlignment="1">
      <alignment horizontal="center" vertical="center"/>
    </xf>
    <xf numFmtId="2" fontId="9" fillId="0" borderId="1" xfId="10" applyNumberFormat="1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Fill="1" applyBorder="1"/>
    <xf numFmtId="0" fontId="3" fillId="0" borderId="6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1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8" fillId="0" borderId="0" xfId="0" applyFont="1"/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2" fontId="4" fillId="0" borderId="0" xfId="10" applyNumberFormat="1" applyFont="1" applyBorder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2" fontId="4" fillId="0" borderId="0" xfId="1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9" fontId="2" fillId="0" borderId="0" xfId="20" applyFont="1" applyBorder="1" applyAlignment="1">
      <alignment horizontal="center" vertical="center"/>
    </xf>
    <xf numFmtId="9" fontId="2" fillId="0" borderId="1" xfId="20" applyFont="1" applyBorder="1" applyAlignment="1">
      <alignment horizontal="center" vertical="center" wrapText="1"/>
    </xf>
    <xf numFmtId="9" fontId="3" fillId="0" borderId="1" xfId="2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20" applyFont="1" applyBorder="1" applyAlignment="1">
      <alignment horizontal="center" vertical="center" wrapText="1"/>
    </xf>
    <xf numFmtId="9" fontId="22" fillId="0" borderId="1" xfId="20" applyFont="1" applyBorder="1" applyAlignment="1">
      <alignment horizontal="center" vertical="center" wrapText="1"/>
    </xf>
    <xf numFmtId="9" fontId="1" fillId="0" borderId="1" xfId="2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22" fillId="0" borderId="0" xfId="8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9" fontId="3" fillId="0" borderId="1" xfId="20" applyFont="1" applyBorder="1" applyAlignment="1">
      <alignment horizontal="center"/>
    </xf>
    <xf numFmtId="9" fontId="0" fillId="0" borderId="1" xfId="2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2" fontId="22" fillId="0" borderId="0" xfId="0" applyNumberFormat="1" applyFont="1" applyBorder="1"/>
    <xf numFmtId="0" fontId="15" fillId="0" borderId="0" xfId="10" applyFont="1" applyFill="1" applyBorder="1" applyAlignment="1">
      <alignment horizontal="center" wrapText="1"/>
    </xf>
    <xf numFmtId="0" fontId="5" fillId="0" borderId="0" xfId="10" applyFont="1" applyFill="1" applyBorder="1" applyAlignment="1">
      <alignment horizontal="center" wrapText="1"/>
    </xf>
    <xf numFmtId="9" fontId="0" fillId="0" borderId="0" xfId="20" applyFont="1" applyBorder="1"/>
    <xf numFmtId="9" fontId="22" fillId="0" borderId="0" xfId="20" applyFont="1" applyBorder="1"/>
    <xf numFmtId="0" fontId="12" fillId="0" borderId="3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8" fillId="5" borderId="0" xfId="0" applyFont="1" applyFill="1"/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" applyFont="1" applyBorder="1" applyAlignment="1">
      <alignment horizontal="center" wrapText="1"/>
    </xf>
    <xf numFmtId="2" fontId="0" fillId="4" borderId="1" xfId="0" applyNumberFormat="1" applyFill="1" applyBorder="1"/>
    <xf numFmtId="1" fontId="4" fillId="0" borderId="1" xfId="0" applyNumberFormat="1" applyFont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3" fillId="4" borderId="1" xfId="0" applyNumberFormat="1" applyFont="1" applyFill="1" applyBorder="1"/>
    <xf numFmtId="9" fontId="3" fillId="4" borderId="1" xfId="20" applyFont="1" applyFill="1" applyBorder="1"/>
    <xf numFmtId="0" fontId="3" fillId="4" borderId="0" xfId="0" applyFont="1" applyFill="1" applyBorder="1" applyAlignment="1">
      <alignment wrapText="1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30" fillId="4" borderId="1" xfId="16" applyFill="1" applyBorder="1" applyAlignment="1">
      <alignment horizontal="left" vertical="center"/>
    </xf>
    <xf numFmtId="1" fontId="31" fillId="4" borderId="7" xfId="0" applyNumberFormat="1" applyFont="1" applyFill="1" applyBorder="1" applyAlignment="1">
      <alignment horizontal="right"/>
    </xf>
    <xf numFmtId="1" fontId="31" fillId="4" borderId="7" xfId="10" applyNumberFormat="1" applyFont="1" applyFill="1" applyBorder="1" applyAlignment="1">
      <alignment horizontal="right"/>
    </xf>
    <xf numFmtId="9" fontId="3" fillId="4" borderId="1" xfId="20" applyFont="1" applyFill="1" applyBorder="1" applyAlignment="1">
      <alignment horizontal="center" vertical="center" wrapText="1"/>
    </xf>
    <xf numFmtId="0" fontId="2" fillId="4" borderId="0" xfId="0" applyFont="1" applyFill="1"/>
    <xf numFmtId="2" fontId="3" fillId="4" borderId="0" xfId="0" applyNumberFormat="1" applyFont="1" applyFill="1"/>
    <xf numFmtId="0" fontId="3" fillId="4" borderId="0" xfId="0" applyFont="1" applyFill="1" applyAlignment="1">
      <alignment horizontal="right"/>
    </xf>
    <xf numFmtId="0" fontId="2" fillId="4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9" fontId="1" fillId="4" borderId="1" xfId="2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justify"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justify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9" fontId="0" fillId="0" borderId="0" xfId="20" applyFont="1"/>
    <xf numFmtId="0" fontId="0" fillId="0" borderId="1" xfId="0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17" fillId="4" borderId="0" xfId="0" applyFont="1" applyFill="1"/>
    <xf numFmtId="0" fontId="18" fillId="4" borderId="0" xfId="0" applyFont="1" applyFill="1"/>
    <xf numFmtId="0" fontId="18" fillId="4" borderId="0" xfId="10" applyFont="1" applyFill="1" applyBorder="1"/>
    <xf numFmtId="0" fontId="18" fillId="4" borderId="19" xfId="10" applyFont="1" applyFill="1" applyBorder="1"/>
    <xf numFmtId="0" fontId="18" fillId="4" borderId="1" xfId="10" applyFont="1" applyFill="1" applyBorder="1"/>
    <xf numFmtId="1" fontId="18" fillId="4" borderId="1" xfId="10" applyNumberFormat="1" applyFont="1" applyFill="1" applyBorder="1"/>
    <xf numFmtId="2" fontId="18" fillId="4" borderId="1" xfId="10" applyNumberFormat="1" applyFont="1" applyFill="1" applyBorder="1"/>
    <xf numFmtId="0" fontId="18" fillId="4" borderId="18" xfId="10" applyFont="1" applyFill="1" applyBorder="1"/>
    <xf numFmtId="0" fontId="20" fillId="4" borderId="1" xfId="10" applyFont="1" applyFill="1" applyBorder="1" applyAlignment="1">
      <alignment horizontal="center"/>
    </xf>
    <xf numFmtId="0" fontId="20" fillId="4" borderId="19" xfId="10" applyFont="1" applyFill="1" applyBorder="1"/>
    <xf numFmtId="0" fontId="0" fillId="4" borderId="1" xfId="0" applyFill="1" applyBorder="1"/>
    <xf numFmtId="9" fontId="18" fillId="4" borderId="1" xfId="22" applyFont="1" applyFill="1" applyBorder="1" applyAlignment="1">
      <alignment vertical="center"/>
    </xf>
    <xf numFmtId="0" fontId="20" fillId="4" borderId="18" xfId="10" applyFont="1" applyFill="1" applyBorder="1" applyAlignment="1">
      <alignment horizontal="left"/>
    </xf>
    <xf numFmtId="0" fontId="17" fillId="4" borderId="0" xfId="10" applyFont="1" applyFill="1" applyBorder="1" applyAlignment="1">
      <alignment horizontal="right"/>
    </xf>
    <xf numFmtId="2" fontId="21" fillId="4" borderId="0" xfId="10" applyNumberFormat="1" applyFont="1" applyFill="1" applyBorder="1" applyAlignment="1">
      <alignment horizontal="center" vertical="top" wrapText="1"/>
    </xf>
    <xf numFmtId="9" fontId="21" fillId="4" borderId="0" xfId="22" applyFont="1" applyFill="1" applyBorder="1" applyAlignment="1">
      <alignment horizontal="center" vertical="top" wrapText="1"/>
    </xf>
    <xf numFmtId="2" fontId="17" fillId="4" borderId="0" xfId="10" applyNumberFormat="1" applyFont="1" applyFill="1" applyBorder="1" applyAlignment="1">
      <alignment vertical="center"/>
    </xf>
    <xf numFmtId="0" fontId="19" fillId="4" borderId="18" xfId="10" applyFont="1" applyFill="1" applyBorder="1"/>
    <xf numFmtId="0" fontId="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4" borderId="1" xfId="2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9" fontId="3" fillId="4" borderId="0" xfId="20" applyFont="1" applyFill="1"/>
    <xf numFmtId="2" fontId="1" fillId="4" borderId="1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 vertical="top" wrapText="1"/>
    </xf>
    <xf numFmtId="2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9" fontId="2" fillId="4" borderId="0" xfId="20" applyFont="1" applyFill="1" applyBorder="1"/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  <xf numFmtId="1" fontId="2" fillId="4" borderId="0" xfId="0" applyNumberFormat="1" applyFont="1" applyFill="1" applyBorder="1"/>
    <xf numFmtId="1" fontId="9" fillId="4" borderId="0" xfId="10" applyNumberFormat="1" applyFont="1" applyFill="1" applyBorder="1"/>
    <xf numFmtId="1" fontId="2" fillId="4" borderId="0" xfId="0" applyNumberFormat="1" applyFont="1" applyFill="1" applyBorder="1" applyAlignment="1">
      <alignment horizontal="right"/>
    </xf>
    <xf numFmtId="0" fontId="19" fillId="0" borderId="0" xfId="0" applyFont="1"/>
    <xf numFmtId="0" fontId="18" fillId="4" borderId="1" xfId="10" applyFont="1" applyFill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right"/>
    </xf>
    <xf numFmtId="0" fontId="34" fillId="0" borderId="0" xfId="0" applyFont="1" applyFill="1"/>
    <xf numFmtId="0" fontId="35" fillId="0" borderId="20" xfId="0" applyFont="1" applyFill="1" applyBorder="1"/>
    <xf numFmtId="0" fontId="35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/>
    <xf numFmtId="0" fontId="17" fillId="0" borderId="18" xfId="10" applyFont="1" applyFill="1" applyBorder="1" applyAlignment="1">
      <alignment horizontal="right"/>
    </xf>
    <xf numFmtId="0" fontId="17" fillId="0" borderId="0" xfId="10" applyFont="1" applyFill="1" applyBorder="1" applyAlignment="1">
      <alignment horizontal="right"/>
    </xf>
    <xf numFmtId="0" fontId="18" fillId="0" borderId="0" xfId="10" applyFont="1" applyFill="1" applyBorder="1"/>
    <xf numFmtId="0" fontId="17" fillId="0" borderId="0" xfId="10" applyFont="1" applyFill="1" applyBorder="1"/>
    <xf numFmtId="0" fontId="18" fillId="0" borderId="19" xfId="10" applyFont="1" applyFill="1" applyBorder="1"/>
    <xf numFmtId="0" fontId="18" fillId="0" borderId="0" xfId="0" applyFont="1" applyFill="1"/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 horizontal="right"/>
    </xf>
    <xf numFmtId="2" fontId="17" fillId="0" borderId="1" xfId="0" applyNumberFormat="1" applyFont="1" applyFill="1" applyBorder="1"/>
    <xf numFmtId="0" fontId="17" fillId="0" borderId="18" xfId="10" applyFont="1" applyFill="1" applyBorder="1"/>
    <xf numFmtId="0" fontId="18" fillId="0" borderId="1" xfId="10" applyFont="1" applyFill="1" applyBorder="1" applyAlignment="1">
      <alignment horizontal="center"/>
    </xf>
    <xf numFmtId="0" fontId="18" fillId="0" borderId="1" xfId="1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right"/>
    </xf>
    <xf numFmtId="2" fontId="18" fillId="0" borderId="1" xfId="0" applyNumberFormat="1" applyFont="1" applyFill="1" applyBorder="1"/>
    <xf numFmtId="9" fontId="17" fillId="0" borderId="1" xfId="22" applyFont="1" applyFill="1" applyBorder="1"/>
    <xf numFmtId="0" fontId="18" fillId="0" borderId="18" xfId="10" applyFont="1" applyFill="1" applyBorder="1"/>
    <xf numFmtId="0" fontId="18" fillId="0" borderId="1" xfId="10" applyFont="1" applyFill="1" applyBorder="1" applyAlignment="1">
      <alignment horizontal="center" vertical="top" wrapText="1"/>
    </xf>
    <xf numFmtId="0" fontId="20" fillId="0" borderId="1" xfId="10" applyFont="1" applyFill="1" applyBorder="1" applyAlignment="1">
      <alignment horizontal="center"/>
    </xf>
    <xf numFmtId="0" fontId="20" fillId="0" borderId="19" xfId="10" applyFont="1" applyFill="1" applyBorder="1"/>
    <xf numFmtId="1" fontId="0" fillId="0" borderId="1" xfId="0" applyNumberFormat="1" applyFill="1" applyBorder="1"/>
    <xf numFmtId="0" fontId="0" fillId="0" borderId="1" xfId="0" applyFill="1" applyBorder="1"/>
    <xf numFmtId="9" fontId="18" fillId="0" borderId="1" xfId="22" applyFont="1" applyFill="1" applyBorder="1"/>
    <xf numFmtId="0" fontId="18" fillId="0" borderId="4" xfId="10" applyFont="1" applyFill="1" applyBorder="1"/>
    <xf numFmtId="0" fontId="36" fillId="6" borderId="8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2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1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9" fontId="2" fillId="4" borderId="1" xfId="20" quotePrefix="1" applyFont="1" applyFill="1" applyBorder="1" applyAlignment="1">
      <alignment horizontal="center" vertical="center"/>
    </xf>
    <xf numFmtId="9" fontId="2" fillId="4" borderId="1" xfId="2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8" fillId="0" borderId="1" xfId="10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/>
    </xf>
    <xf numFmtId="2" fontId="22" fillId="4" borderId="0" xfId="0" applyNumberFormat="1" applyFont="1" applyFill="1" applyBorder="1" applyAlignment="1">
      <alignment horizontal="center"/>
    </xf>
    <xf numFmtId="9" fontId="22" fillId="0" borderId="0" xfId="20" applyFont="1" applyBorder="1" applyAlignment="1">
      <alignment horizontal="right" vertical="center" wrapText="1"/>
    </xf>
    <xf numFmtId="2" fontId="3" fillId="0" borderId="1" xfId="20" applyNumberFormat="1" applyFont="1" applyBorder="1" applyAlignment="1">
      <alignment horizontal="center" vertical="center"/>
    </xf>
    <xf numFmtId="9" fontId="3" fillId="0" borderId="1" xfId="20" applyFont="1" applyBorder="1" applyAlignment="1">
      <alignment horizontal="center" vertical="center"/>
    </xf>
    <xf numFmtId="2" fontId="22" fillId="0" borderId="1" xfId="8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2" fontId="5" fillId="0" borderId="1" xfId="10" applyNumberFormat="1" applyFont="1" applyBorder="1" applyAlignment="1">
      <alignment vertical="center" wrapText="1"/>
    </xf>
    <xf numFmtId="2" fontId="0" fillId="4" borderId="1" xfId="0" applyNumberFormat="1" applyFill="1" applyBorder="1" applyAlignment="1">
      <alignment horizontal="center"/>
    </xf>
    <xf numFmtId="9" fontId="1" fillId="4" borderId="1" xfId="20" applyFont="1" applyFill="1" applyBorder="1" applyAlignment="1">
      <alignment horizontal="center"/>
    </xf>
    <xf numFmtId="9" fontId="22" fillId="0" borderId="1" xfId="2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9" fontId="3" fillId="4" borderId="1" xfId="2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7" fillId="4" borderId="1" xfId="10" applyFont="1" applyFill="1" applyBorder="1" applyAlignment="1">
      <alignment horizontal="center"/>
    </xf>
    <xf numFmtId="1" fontId="18" fillId="4" borderId="1" xfId="10" applyNumberFormat="1" applyFont="1" applyFill="1" applyBorder="1" applyAlignment="1">
      <alignment horizontal="center"/>
    </xf>
    <xf numFmtId="2" fontId="18" fillId="4" borderId="1" xfId="10" applyNumberFormat="1" applyFont="1" applyFill="1" applyBorder="1" applyAlignment="1">
      <alignment horizontal="center"/>
    </xf>
    <xf numFmtId="9" fontId="17" fillId="4" borderId="1" xfId="22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 wrapText="1"/>
    </xf>
    <xf numFmtId="9" fontId="17" fillId="4" borderId="1" xfId="20" applyFont="1" applyFill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top"/>
    </xf>
    <xf numFmtId="0" fontId="12" fillId="4" borderId="0" xfId="0" applyFont="1" applyFill="1"/>
    <xf numFmtId="0" fontId="3" fillId="4" borderId="0" xfId="0" applyFont="1" applyFill="1" applyAlignment="1">
      <alignment vertical="center"/>
    </xf>
    <xf numFmtId="0" fontId="10" fillId="4" borderId="0" xfId="0" applyFont="1" applyFill="1"/>
    <xf numFmtId="0" fontId="2" fillId="4" borderId="0" xfId="0" applyFont="1" applyFill="1" applyAlignment="1">
      <alignment vertical="center"/>
    </xf>
    <xf numFmtId="0" fontId="34" fillId="4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1" xfId="10" applyFont="1" applyFill="1" applyBorder="1" applyAlignment="1">
      <alignment horizontal="center" vertical="top" wrapText="1"/>
    </xf>
    <xf numFmtId="0" fontId="18" fillId="4" borderId="1" xfId="10" applyFont="1" applyFill="1" applyBorder="1" applyAlignment="1">
      <alignment horizontal="center" vertical="top" wrapText="1"/>
    </xf>
    <xf numFmtId="0" fontId="18" fillId="0" borderId="21" xfId="10" applyFont="1" applyFill="1" applyBorder="1" applyAlignment="1">
      <alignment horizontal="center"/>
    </xf>
    <xf numFmtId="0" fontId="18" fillId="0" borderId="7" xfId="10" applyFont="1" applyFill="1" applyBorder="1" applyAlignment="1">
      <alignment horizontal="center"/>
    </xf>
    <xf numFmtId="0" fontId="18" fillId="0" borderId="1" xfId="10" applyFont="1" applyFill="1" applyBorder="1" applyAlignment="1">
      <alignment horizontal="center"/>
    </xf>
    <xf numFmtId="0" fontId="17" fillId="4" borderId="1" xfId="10" applyFont="1" applyFill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4" borderId="0" xfId="0" applyNumberFormat="1" applyFont="1" applyFill="1"/>
    <xf numFmtId="0" fontId="3" fillId="0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10" applyFont="1" applyAlignment="1">
      <alignment horizontal="center"/>
    </xf>
    <xf numFmtId="2" fontId="0" fillId="0" borderId="1" xfId="0" applyNumberFormat="1" applyBorder="1" applyAlignment="1">
      <alignment horizontal="center"/>
    </xf>
    <xf numFmtId="9" fontId="0" fillId="0" borderId="1" xfId="20" applyFont="1" applyBorder="1" applyAlignment="1">
      <alignment horizontal="center"/>
    </xf>
    <xf numFmtId="9" fontId="22" fillId="0" borderId="0" xfId="20" applyFont="1" applyBorder="1" applyAlignment="1">
      <alignment horizontal="center"/>
    </xf>
    <xf numFmtId="0" fontId="3" fillId="4" borderId="1" xfId="0" applyFont="1" applyFill="1" applyBorder="1" applyAlignment="1" applyProtection="1">
      <alignment wrapText="1"/>
      <protection locked="0"/>
    </xf>
    <xf numFmtId="2" fontId="3" fillId="4" borderId="1" xfId="0" applyNumberFormat="1" applyFont="1" applyFill="1" applyBorder="1" applyAlignment="1">
      <alignment vertical="center"/>
    </xf>
    <xf numFmtId="9" fontId="3" fillId="4" borderId="1" xfId="20" applyFont="1" applyFill="1" applyBorder="1" applyAlignment="1">
      <alignment vertical="center"/>
    </xf>
    <xf numFmtId="9" fontId="3" fillId="4" borderId="1" xfId="20" quotePrefix="1" applyFont="1" applyFill="1" applyBorder="1" applyAlignment="1">
      <alignment horizontal="center" vertical="center"/>
    </xf>
    <xf numFmtId="9" fontId="3" fillId="4" borderId="1" xfId="20" applyFont="1" applyFill="1" applyBorder="1" applyAlignment="1">
      <alignment horizontal="center" vertical="center"/>
    </xf>
    <xf numFmtId="9" fontId="2" fillId="4" borderId="1" xfId="20" applyFont="1" applyFill="1" applyBorder="1" applyAlignment="1">
      <alignment horizontal="center"/>
    </xf>
    <xf numFmtId="0" fontId="18" fillId="4" borderId="0" xfId="10" applyFont="1" applyFill="1" applyBorder="1" applyAlignment="1">
      <alignment horizontal="center"/>
    </xf>
    <xf numFmtId="0" fontId="18" fillId="0" borderId="0" xfId="1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9" fontId="3" fillId="0" borderId="0" xfId="20" applyFont="1" applyAlignment="1">
      <alignment horizontal="center"/>
    </xf>
    <xf numFmtId="0" fontId="3" fillId="0" borderId="0" xfId="0" applyFont="1" applyAlignment="1">
      <alignment horizontal="center" vertical="top"/>
    </xf>
    <xf numFmtId="9" fontId="3" fillId="4" borderId="0" xfId="20" applyFont="1" applyFill="1" applyAlignment="1">
      <alignment horizontal="center"/>
    </xf>
    <xf numFmtId="9" fontId="18" fillId="4" borderId="0" xfId="20" applyFont="1" applyFill="1" applyAlignment="1">
      <alignment horizontal="center"/>
    </xf>
    <xf numFmtId="1" fontId="3" fillId="0" borderId="0" xfId="20" applyNumberFormat="1" applyFont="1" applyAlignment="1">
      <alignment horizontal="center"/>
    </xf>
    <xf numFmtId="0" fontId="3" fillId="4" borderId="0" xfId="0" applyFont="1" applyFill="1" applyAlignment="1">
      <alignment horizontal="center"/>
    </xf>
    <xf numFmtId="2" fontId="3" fillId="4" borderId="0" xfId="20" applyNumberFormat="1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9" fontId="2" fillId="0" borderId="0" xfId="20" applyFont="1" applyFill="1" applyBorder="1" applyAlignment="1">
      <alignment horizontal="center" vertical="center"/>
    </xf>
    <xf numFmtId="9" fontId="2" fillId="0" borderId="0" xfId="2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5" fillId="0" borderId="0" xfId="10" applyNumberFormat="1" applyFont="1" applyBorder="1" applyAlignment="1">
      <alignment horizontal="center" wrapText="1"/>
    </xf>
    <xf numFmtId="0" fontId="3" fillId="0" borderId="0" xfId="20" applyNumberFormat="1" applyFont="1" applyBorder="1" applyAlignment="1">
      <alignment horizontal="center"/>
    </xf>
    <xf numFmtId="2" fontId="5" fillId="0" borderId="1" xfId="10" applyNumberFormat="1" applyFont="1" applyBorder="1" applyAlignment="1">
      <alignment horizontal="center" vertical="center" wrapText="1"/>
    </xf>
    <xf numFmtId="9" fontId="5" fillId="4" borderId="0" xfId="22" applyFont="1" applyFill="1" applyBorder="1" applyAlignment="1">
      <alignment horizontal="center"/>
    </xf>
    <xf numFmtId="0" fontId="16" fillId="0" borderId="0" xfId="10" applyFont="1" applyBorder="1" applyAlignment="1">
      <alignment horizontal="center" vertical="center"/>
    </xf>
    <xf numFmtId="0" fontId="16" fillId="0" borderId="0" xfId="1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0" fillId="4" borderId="0" xfId="10" applyFont="1" applyFill="1" applyBorder="1" applyAlignment="1">
      <alignment horizontal="center"/>
    </xf>
    <xf numFmtId="9" fontId="17" fillId="4" borderId="0" xfId="22" applyFont="1" applyFill="1" applyBorder="1" applyAlignment="1">
      <alignment horizontal="center" vertical="center"/>
    </xf>
    <xf numFmtId="9" fontId="17" fillId="0" borderId="1" xfId="22" applyFont="1" applyFill="1" applyBorder="1" applyAlignment="1">
      <alignment horizontal="center"/>
    </xf>
    <xf numFmtId="0" fontId="20" fillId="0" borderId="0" xfId="10" applyFont="1" applyFill="1" applyBorder="1" applyAlignment="1">
      <alignment horizontal="center"/>
    </xf>
    <xf numFmtId="0" fontId="18" fillId="0" borderId="3" xfId="10" applyFont="1" applyFill="1" applyBorder="1" applyAlignment="1">
      <alignment horizontal="center"/>
    </xf>
    <xf numFmtId="2" fontId="3" fillId="0" borderId="0" xfId="20" applyNumberFormat="1" applyFont="1" applyAlignment="1">
      <alignment horizontal="center"/>
    </xf>
    <xf numFmtId="1" fontId="18" fillId="4" borderId="0" xfId="10" applyNumberFormat="1" applyFont="1" applyFill="1" applyBorder="1"/>
    <xf numFmtId="0" fontId="18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/>
    <xf numFmtId="1" fontId="18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0" fillId="0" borderId="0" xfId="0" applyFill="1" applyBorder="1"/>
    <xf numFmtId="1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9" fontId="18" fillId="0" borderId="0" xfId="22" applyFont="1" applyFill="1" applyBorder="1"/>
    <xf numFmtId="0" fontId="0" fillId="0" borderId="1" xfId="0" applyFill="1" applyBorder="1" applyAlignment="1">
      <alignment horizontal="center"/>
    </xf>
    <xf numFmtId="9" fontId="18" fillId="0" borderId="1" xfId="22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 wrapText="1" readingOrder="1"/>
    </xf>
    <xf numFmtId="0" fontId="39" fillId="0" borderId="31" xfId="0" applyFont="1" applyBorder="1" applyAlignment="1">
      <alignment horizontal="center" vertical="center" wrapText="1" readingOrder="1"/>
    </xf>
    <xf numFmtId="0" fontId="40" fillId="0" borderId="31" xfId="0" applyFont="1" applyBorder="1" applyAlignment="1">
      <alignment horizontal="left" vertical="center" wrapText="1" readingOrder="1"/>
    </xf>
    <xf numFmtId="0" fontId="18" fillId="0" borderId="1" xfId="1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7" fillId="0" borderId="18" xfId="10" applyFont="1" applyFill="1" applyBorder="1" applyAlignment="1">
      <alignment horizontal="left"/>
    </xf>
    <xf numFmtId="0" fontId="17" fillId="0" borderId="0" xfId="10" applyFont="1" applyFill="1" applyBorder="1" applyAlignment="1">
      <alignment horizontal="left"/>
    </xf>
    <xf numFmtId="0" fontId="18" fillId="0" borderId="1" xfId="1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7" fillId="0" borderId="2" xfId="10" applyFont="1" applyFill="1" applyBorder="1" applyAlignment="1">
      <alignment horizontal="left"/>
    </xf>
    <xf numFmtId="0" fontId="17" fillId="0" borderId="3" xfId="10" applyFont="1" applyFill="1" applyBorder="1" applyAlignment="1">
      <alignment horizontal="left"/>
    </xf>
    <xf numFmtId="0" fontId="19" fillId="4" borderId="0" xfId="0" applyFont="1" applyFill="1" applyAlignment="1">
      <alignment horizontal="left"/>
    </xf>
    <xf numFmtId="0" fontId="5" fillId="0" borderId="0" xfId="10" applyFont="1" applyAlignment="1">
      <alignment horizontal="left"/>
    </xf>
    <xf numFmtId="0" fontId="5" fillId="0" borderId="3" xfId="1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4" borderId="0" xfId="0" applyFont="1" applyFill="1" applyAlignment="1">
      <alignment horizontal="left"/>
    </xf>
    <xf numFmtId="0" fontId="12" fillId="0" borderId="3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center"/>
    </xf>
    <xf numFmtId="0" fontId="18" fillId="4" borderId="1" xfId="1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6" xfId="10" applyFont="1" applyFill="1" applyBorder="1" applyAlignment="1">
      <alignment horizontal="center" vertical="center"/>
    </xf>
    <xf numFmtId="0" fontId="18" fillId="0" borderId="28" xfId="10" applyFont="1" applyFill="1" applyBorder="1" applyAlignment="1">
      <alignment horizontal="center" vertical="center"/>
    </xf>
    <xf numFmtId="0" fontId="18" fillId="0" borderId="21" xfId="10" applyFont="1" applyFill="1" applyBorder="1" applyAlignment="1">
      <alignment horizontal="center"/>
    </xf>
    <xf numFmtId="0" fontId="18" fillId="0" borderId="7" xfId="10" applyFont="1" applyFill="1" applyBorder="1" applyAlignment="1">
      <alignment horizontal="center"/>
    </xf>
    <xf numFmtId="0" fontId="19" fillId="4" borderId="18" xfId="10" applyFont="1" applyFill="1" applyBorder="1" applyAlignment="1">
      <alignment horizontal="left"/>
    </xf>
    <xf numFmtId="0" fontId="19" fillId="4" borderId="0" xfId="1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2" fontId="18" fillId="0" borderId="21" xfId="0" applyNumberFormat="1" applyFont="1" applyFill="1" applyBorder="1" applyAlignment="1">
      <alignment horizontal="center" wrapText="1"/>
    </xf>
    <xf numFmtId="2" fontId="18" fillId="0" borderId="22" xfId="0" applyNumberFormat="1" applyFont="1" applyFill="1" applyBorder="1" applyAlignment="1">
      <alignment horizontal="center" wrapText="1"/>
    </xf>
    <xf numFmtId="2" fontId="18" fillId="0" borderId="7" xfId="0" applyNumberFormat="1" applyFont="1" applyFill="1" applyBorder="1" applyAlignment="1">
      <alignment horizontal="center" wrapText="1"/>
    </xf>
    <xf numFmtId="0" fontId="35" fillId="0" borderId="23" xfId="0" applyFont="1" applyFill="1" applyBorder="1" applyAlignment="1">
      <alignment horizontal="left" wrapText="1"/>
    </xf>
    <xf numFmtId="0" fontId="35" fillId="0" borderId="22" xfId="0" applyFont="1" applyFill="1" applyBorder="1" applyAlignment="1">
      <alignment horizontal="left" wrapText="1"/>
    </xf>
    <xf numFmtId="0" fontId="35" fillId="0" borderId="24" xfId="0" applyFont="1" applyFill="1" applyBorder="1" applyAlignment="1">
      <alignment horizontal="left" wrapText="1"/>
    </xf>
    <xf numFmtId="0" fontId="18" fillId="0" borderId="1" xfId="1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17" fillId="4" borderId="6" xfId="10" applyFont="1" applyFill="1" applyBorder="1" applyAlignment="1">
      <alignment horizontal="center" vertical="center"/>
    </xf>
    <xf numFmtId="0" fontId="17" fillId="4" borderId="28" xfId="10" applyFont="1" applyFill="1" applyBorder="1" applyAlignment="1">
      <alignment horizontal="center" vertical="center"/>
    </xf>
    <xf numFmtId="0" fontId="17" fillId="4" borderId="21" xfId="10" applyFont="1" applyFill="1" applyBorder="1" applyAlignment="1">
      <alignment horizontal="center"/>
    </xf>
    <xf numFmtId="0" fontId="17" fillId="4" borderId="7" xfId="10" applyFont="1" applyFill="1" applyBorder="1" applyAlignment="1">
      <alignment horizontal="center"/>
    </xf>
    <xf numFmtId="0" fontId="17" fillId="4" borderId="1" xfId="10" applyFont="1" applyFill="1" applyBorder="1" applyAlignment="1">
      <alignment horizontal="center"/>
    </xf>
    <xf numFmtId="0" fontId="17" fillId="4" borderId="2" xfId="10" applyFont="1" applyFill="1" applyBorder="1" applyAlignment="1">
      <alignment horizontal="left"/>
    </xf>
    <xf numFmtId="0" fontId="17" fillId="4" borderId="3" xfId="10" applyFont="1" applyFill="1" applyBorder="1" applyAlignment="1">
      <alignment horizontal="left"/>
    </xf>
    <xf numFmtId="0" fontId="17" fillId="4" borderId="18" xfId="10" applyFont="1" applyFill="1" applyBorder="1" applyAlignment="1">
      <alignment horizontal="left"/>
    </xf>
    <xf numFmtId="0" fontId="17" fillId="4" borderId="0" xfId="1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Border="1" applyAlignment="1">
      <alignment horizontal="left" vertical="top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18" xfId="10" applyFont="1" applyFill="1" applyBorder="1" applyAlignment="1">
      <alignment horizontal="left"/>
    </xf>
    <xf numFmtId="0" fontId="18" fillId="0" borderId="0" xfId="10" applyFont="1" applyFill="1" applyBorder="1" applyAlignment="1">
      <alignment horizontal="left"/>
    </xf>
  </cellXfs>
  <cellStyles count="28">
    <cellStyle name="Comma 2" xfId="1"/>
    <cellStyle name="Comma 2 2" xfId="2"/>
    <cellStyle name="Comma 2 2 2" xfId="3"/>
    <cellStyle name="Comma 2 3" xfId="4"/>
    <cellStyle name="Comma 3" xfId="5"/>
    <cellStyle name="Comma 3 2" xfId="6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3 2 2" xfId="12"/>
    <cellStyle name="Normal 3 3" xfId="13"/>
    <cellStyle name="Normal 4" xfId="14"/>
    <cellStyle name="Normal 4 2" xfId="15"/>
    <cellStyle name="Normal 6" xfId="16"/>
    <cellStyle name="Normal 7" xfId="17"/>
    <cellStyle name="Normal 7 2" xfId="18"/>
    <cellStyle name="Normal_calculation -utt" xfId="19"/>
    <cellStyle name="Percent" xfId="20" builtinId="5"/>
    <cellStyle name="Percent 2" xfId="21"/>
    <cellStyle name="Percent 2 2" xfId="22"/>
    <cellStyle name="Percent 2 2 2" xfId="23"/>
    <cellStyle name="Percent 2 3" xfId="24"/>
    <cellStyle name="Percent 2 3 2" xfId="25"/>
    <cellStyle name="Percent 6" xfId="26"/>
    <cellStyle name="Percent 6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346</xdr:row>
      <xdr:rowOff>0</xdr:rowOff>
    </xdr:from>
    <xdr:to>
      <xdr:col>7</xdr:col>
      <xdr:colOff>535401</xdr:colOff>
      <xdr:row>346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684520" y="71780400"/>
          <a:ext cx="160410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346</xdr:row>
      <xdr:rowOff>0</xdr:rowOff>
    </xdr:from>
    <xdr:to>
      <xdr:col>4</xdr:col>
      <xdr:colOff>331626</xdr:colOff>
      <xdr:row>346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023235" y="71780400"/>
          <a:ext cx="88026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346</xdr:row>
      <xdr:rowOff>0</xdr:rowOff>
    </xdr:from>
    <xdr:to>
      <xdr:col>6</xdr:col>
      <xdr:colOff>284282</xdr:colOff>
      <xdr:row>346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313045" y="71780400"/>
          <a:ext cx="59098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</xdr:colOff>
      <xdr:row>346</xdr:row>
      <xdr:rowOff>0</xdr:rowOff>
    </xdr:from>
    <xdr:to>
      <xdr:col>7</xdr:col>
      <xdr:colOff>535401</xdr:colOff>
      <xdr:row>346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636895" y="66322575"/>
          <a:ext cx="13278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632460</xdr:colOff>
      <xdr:row>346</xdr:row>
      <xdr:rowOff>0</xdr:rowOff>
    </xdr:from>
    <xdr:to>
      <xdr:col>4</xdr:col>
      <xdr:colOff>331626</xdr:colOff>
      <xdr:row>346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451860" y="66322575"/>
          <a:ext cx="77549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769620</xdr:colOff>
      <xdr:row>346</xdr:row>
      <xdr:rowOff>0</xdr:rowOff>
    </xdr:from>
    <xdr:to>
      <xdr:col>6</xdr:col>
      <xdr:colOff>284282</xdr:colOff>
      <xdr:row>346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551170" y="66322575"/>
          <a:ext cx="3052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6"/>
  <sheetViews>
    <sheetView tabSelected="1" view="pageBreakPreview" topLeftCell="A530" zoomScale="90" zoomScaleNormal="106" zoomScaleSheetLayoutView="90" workbookViewId="0">
      <selection activeCell="D870" sqref="D870"/>
    </sheetView>
  </sheetViews>
  <sheetFormatPr defaultRowHeight="14.25" x14ac:dyDescent="0.2"/>
  <cols>
    <col min="1" max="1" width="6.42578125" style="6" customWidth="1"/>
    <col min="2" max="2" width="15.85546875" style="6" customWidth="1"/>
    <col min="3" max="3" width="20" style="6" customWidth="1"/>
    <col min="4" max="4" width="16.140625" style="6" customWidth="1"/>
    <col min="5" max="5" width="13.28515625" style="6" customWidth="1"/>
    <col min="6" max="6" width="11.85546875" style="6" customWidth="1"/>
    <col min="7" max="7" width="12.85546875" style="6" customWidth="1"/>
    <col min="8" max="8" width="8.140625" style="330" customWidth="1"/>
    <col min="9" max="9" width="8" style="6" customWidth="1"/>
    <col min="10" max="10" width="11.85546875" style="158" customWidth="1"/>
    <col min="11" max="11" width="11.85546875" style="6" customWidth="1"/>
    <col min="12" max="12" width="12.42578125" style="6" customWidth="1"/>
    <col min="13" max="13" width="13.85546875" style="6" customWidth="1"/>
    <col min="14" max="14" width="11.42578125" style="6" customWidth="1"/>
    <col min="15" max="15" width="11" style="6" customWidth="1"/>
    <col min="16" max="16384" width="9.140625" style="6"/>
  </cols>
  <sheetData>
    <row r="1" spans="2:9" x14ac:dyDescent="0.2">
      <c r="B1" s="461" t="s">
        <v>0</v>
      </c>
      <c r="C1" s="461"/>
      <c r="D1" s="461"/>
      <c r="E1" s="461"/>
      <c r="F1" s="461"/>
      <c r="G1" s="461"/>
      <c r="H1" s="461"/>
      <c r="I1" s="461"/>
    </row>
    <row r="2" spans="2:9" x14ac:dyDescent="0.2">
      <c r="B2" s="461" t="s">
        <v>1</v>
      </c>
      <c r="C2" s="461"/>
      <c r="D2" s="461"/>
      <c r="E2" s="461"/>
      <c r="F2" s="461"/>
      <c r="G2" s="461"/>
      <c r="H2" s="461"/>
      <c r="I2" s="461"/>
    </row>
    <row r="3" spans="2:9" x14ac:dyDescent="0.2">
      <c r="B3" s="461" t="s">
        <v>192</v>
      </c>
      <c r="C3" s="461"/>
      <c r="D3" s="461"/>
      <c r="E3" s="461"/>
      <c r="F3" s="461"/>
      <c r="G3" s="461"/>
      <c r="H3" s="461"/>
      <c r="I3" s="461"/>
    </row>
    <row r="4" spans="2:9" ht="5.25" customHeight="1" x14ac:dyDescent="0.2">
      <c r="B4" s="107"/>
      <c r="C4" s="107"/>
      <c r="D4" s="107"/>
      <c r="E4" s="107"/>
      <c r="F4" s="107"/>
      <c r="G4" s="107"/>
      <c r="H4" s="29"/>
      <c r="I4" s="22"/>
    </row>
    <row r="5" spans="2:9" ht="18" x14ac:dyDescent="0.25">
      <c r="B5" s="462" t="s">
        <v>139</v>
      </c>
      <c r="C5" s="462"/>
      <c r="D5" s="462"/>
      <c r="E5" s="462"/>
      <c r="F5" s="462"/>
      <c r="G5" s="462"/>
      <c r="H5" s="462"/>
      <c r="I5" s="462"/>
    </row>
    <row r="6" spans="2:9" ht="14.25" customHeight="1" x14ac:dyDescent="0.2">
      <c r="B6" s="5"/>
      <c r="C6" s="5"/>
      <c r="D6" s="5"/>
      <c r="E6" s="5"/>
      <c r="F6" s="5"/>
      <c r="G6" s="5"/>
    </row>
    <row r="7" spans="2:9" x14ac:dyDescent="0.2">
      <c r="B7" s="463" t="s">
        <v>2</v>
      </c>
      <c r="C7" s="463"/>
      <c r="D7" s="463"/>
      <c r="E7" s="463"/>
      <c r="F7" s="463"/>
      <c r="G7" s="463"/>
      <c r="H7" s="463"/>
      <c r="I7" s="463"/>
    </row>
    <row r="8" spans="2:9" ht="12.75" customHeight="1" x14ac:dyDescent="0.2"/>
    <row r="9" spans="2:9" x14ac:dyDescent="0.2">
      <c r="B9" s="463" t="s">
        <v>199</v>
      </c>
      <c r="C9" s="463"/>
      <c r="D9" s="463"/>
      <c r="E9" s="463"/>
      <c r="F9" s="463"/>
      <c r="G9" s="463"/>
      <c r="H9" s="463"/>
      <c r="I9" s="463"/>
    </row>
    <row r="10" spans="2:9" ht="6.75" customHeight="1" x14ac:dyDescent="0.2"/>
    <row r="11" spans="2:9" x14ac:dyDescent="0.2">
      <c r="B11" s="464" t="s">
        <v>3</v>
      </c>
      <c r="C11" s="464"/>
      <c r="D11" s="464"/>
      <c r="E11" s="464"/>
      <c r="F11" s="464"/>
      <c r="G11" s="464"/>
      <c r="H11" s="464"/>
      <c r="I11" s="464"/>
    </row>
    <row r="12" spans="2:9" x14ac:dyDescent="0.2">
      <c r="B12" s="7"/>
      <c r="C12" s="7"/>
      <c r="D12" s="7"/>
      <c r="E12" s="7"/>
      <c r="F12" s="7"/>
      <c r="G12" s="7"/>
      <c r="H12" s="278"/>
      <c r="I12" s="7"/>
    </row>
    <row r="13" spans="2:9" ht="12.75" customHeight="1" x14ac:dyDescent="0.2">
      <c r="B13" s="458" t="s">
        <v>4</v>
      </c>
      <c r="C13" s="458"/>
      <c r="D13" s="8"/>
      <c r="E13" s="9"/>
      <c r="F13" s="9"/>
      <c r="G13" s="7"/>
      <c r="H13" s="278"/>
      <c r="I13" s="7"/>
    </row>
    <row r="14" spans="2:9" ht="6.75" customHeight="1" x14ac:dyDescent="0.2">
      <c r="B14" s="10"/>
      <c r="C14" s="10"/>
      <c r="D14" s="8"/>
      <c r="E14" s="9"/>
      <c r="F14" s="9"/>
      <c r="G14" s="7"/>
      <c r="H14" s="278"/>
      <c r="I14" s="7"/>
    </row>
    <row r="15" spans="2:9" ht="98.25" customHeight="1" x14ac:dyDescent="0.2">
      <c r="B15" s="11" t="s">
        <v>5</v>
      </c>
      <c r="C15" s="12" t="s">
        <v>252</v>
      </c>
      <c r="D15" s="12" t="s">
        <v>193</v>
      </c>
      <c r="E15" s="12" t="s">
        <v>6</v>
      </c>
      <c r="F15" s="11" t="s">
        <v>7</v>
      </c>
      <c r="G15" s="7"/>
      <c r="H15" s="278"/>
      <c r="I15" s="7"/>
    </row>
    <row r="16" spans="2:9" ht="14.25" customHeight="1" x14ac:dyDescent="0.2">
      <c r="B16" s="13">
        <v>1</v>
      </c>
      <c r="C16" s="14">
        <v>2</v>
      </c>
      <c r="D16" s="14">
        <v>3</v>
      </c>
      <c r="E16" s="14" t="s">
        <v>8</v>
      </c>
      <c r="F16" s="13" t="s">
        <v>253</v>
      </c>
      <c r="G16" s="7"/>
      <c r="H16" s="278"/>
      <c r="I16" s="7"/>
    </row>
    <row r="17" spans="2:12" x14ac:dyDescent="0.2">
      <c r="B17" s="15" t="s">
        <v>9</v>
      </c>
      <c r="C17" s="193">
        <v>2063679</v>
      </c>
      <c r="D17" s="167">
        <v>2162254.2642276417</v>
      </c>
      <c r="E17" s="194">
        <f>D17-C17</f>
        <v>98575.264227641746</v>
      </c>
      <c r="F17" s="17">
        <f>E17/C17</f>
        <v>4.7766762286015292E-2</v>
      </c>
    </row>
    <row r="18" spans="2:12" x14ac:dyDescent="0.2">
      <c r="B18" s="15" t="s">
        <v>10</v>
      </c>
      <c r="C18" s="193">
        <v>925474</v>
      </c>
      <c r="D18" s="168">
        <v>908904.0688259108</v>
      </c>
      <c r="E18" s="194">
        <f>D18-C18</f>
        <v>-16569.931174089201</v>
      </c>
      <c r="F18" s="17">
        <f>E18/C18</f>
        <v>-1.7904264381375597E-2</v>
      </c>
      <c r="G18" s="7"/>
      <c r="H18" s="350"/>
    </row>
    <row r="19" spans="2:12" x14ac:dyDescent="0.2">
      <c r="B19" s="15" t="s">
        <v>127</v>
      </c>
      <c r="C19" s="193">
        <v>7309</v>
      </c>
      <c r="D19" s="168">
        <v>3173.2852233676977</v>
      </c>
      <c r="E19" s="194">
        <f>D19-C19</f>
        <v>-4135.7147766323023</v>
      </c>
      <c r="F19" s="17">
        <f>E19/C19</f>
        <v>-0.56583866146289541</v>
      </c>
      <c r="G19" s="7"/>
      <c r="H19" s="350"/>
      <c r="I19" s="9"/>
    </row>
    <row r="20" spans="2:12" x14ac:dyDescent="0.2">
      <c r="B20" s="15" t="s">
        <v>11</v>
      </c>
      <c r="C20" s="142">
        <f>SUM(C17:C19)</f>
        <v>2996462</v>
      </c>
      <c r="D20" s="142">
        <f>SUM(D17:D19)</f>
        <v>3074331.6182769202</v>
      </c>
      <c r="E20" s="194">
        <f>D20-C20</f>
        <v>77869.61827692017</v>
      </c>
      <c r="F20" s="17">
        <f>E20/C20</f>
        <v>2.5987186981486891E-2</v>
      </c>
      <c r="H20" s="351"/>
    </row>
    <row r="21" spans="2:12" ht="13.5" customHeight="1" x14ac:dyDescent="0.2">
      <c r="H21" s="352"/>
      <c r="I21" s="28"/>
    </row>
    <row r="22" spans="2:12" ht="15.75" customHeight="1" x14ac:dyDescent="0.2">
      <c r="B22" s="458" t="s">
        <v>12</v>
      </c>
      <c r="C22" s="458"/>
      <c r="D22" s="458"/>
      <c r="E22" s="458"/>
    </row>
    <row r="23" spans="2:12" ht="13.5" customHeight="1" x14ac:dyDescent="0.2">
      <c r="B23" s="18"/>
      <c r="C23" s="18"/>
      <c r="D23" s="18"/>
      <c r="E23" s="18"/>
    </row>
    <row r="24" spans="2:12" ht="15" customHeight="1" x14ac:dyDescent="0.2">
      <c r="B24" s="19" t="s">
        <v>14</v>
      </c>
      <c r="C24" s="20">
        <v>254</v>
      </c>
      <c r="D24" s="20">
        <v>246</v>
      </c>
      <c r="E24" s="16">
        <f>D24-C24</f>
        <v>-8</v>
      </c>
      <c r="F24" s="17">
        <f>E24/C24</f>
        <v>-3.1496062992125984E-2</v>
      </c>
    </row>
    <row r="25" spans="2:12" ht="15" customHeight="1" x14ac:dyDescent="0.2">
      <c r="B25" s="19" t="s">
        <v>15</v>
      </c>
      <c r="C25" s="20">
        <v>254</v>
      </c>
      <c r="D25" s="20">
        <v>247</v>
      </c>
      <c r="E25" s="16">
        <f>D25-C25</f>
        <v>-7</v>
      </c>
      <c r="F25" s="17">
        <f>E25/C25</f>
        <v>-2.7559055118110236E-2</v>
      </c>
      <c r="H25" s="330" t="s">
        <v>13</v>
      </c>
      <c r="L25" s="112"/>
    </row>
    <row r="26" spans="2:12" ht="15" customHeight="1" x14ac:dyDescent="0.2">
      <c r="B26" s="19" t="s">
        <v>127</v>
      </c>
      <c r="C26" s="20">
        <v>311</v>
      </c>
      <c r="D26" s="20">
        <v>291</v>
      </c>
      <c r="E26" s="16">
        <f>D26-C26</f>
        <v>-20</v>
      </c>
      <c r="F26" s="17">
        <f>E26/C26</f>
        <v>-6.4308681672025719E-2</v>
      </c>
      <c r="L26" s="112"/>
    </row>
    <row r="27" spans="2:12" ht="15" customHeight="1" x14ac:dyDescent="0.2">
      <c r="B27" s="458"/>
      <c r="C27" s="458"/>
      <c r="D27" s="458"/>
      <c r="E27" s="458"/>
      <c r="F27" s="23"/>
    </row>
    <row r="28" spans="2:12" ht="16.5" customHeight="1" x14ac:dyDescent="0.2">
      <c r="B28" s="458" t="s">
        <v>254</v>
      </c>
      <c r="C28" s="458"/>
      <c r="D28" s="458"/>
      <c r="E28" s="458"/>
      <c r="F28" s="458"/>
      <c r="G28" s="458"/>
    </row>
    <row r="29" spans="2:12" s="272" customFormat="1" ht="57.75" customHeight="1" x14ac:dyDescent="0.2">
      <c r="B29" s="79" t="s">
        <v>5</v>
      </c>
      <c r="C29" s="79" t="s">
        <v>16</v>
      </c>
      <c r="D29" s="79" t="s">
        <v>17</v>
      </c>
      <c r="E29" s="79" t="s">
        <v>18</v>
      </c>
      <c r="F29" s="271" t="s">
        <v>7</v>
      </c>
      <c r="H29" s="353" t="s">
        <v>13</v>
      </c>
      <c r="J29" s="308"/>
    </row>
    <row r="30" spans="2:12" x14ac:dyDescent="0.2">
      <c r="B30" s="15" t="s">
        <v>14</v>
      </c>
      <c r="C30" s="20">
        <f>C17*C24</f>
        <v>524174466</v>
      </c>
      <c r="D30" s="155">
        <v>531914549</v>
      </c>
      <c r="E30" s="16">
        <f>D30-C30</f>
        <v>7740083</v>
      </c>
      <c r="F30" s="17">
        <f>E30/C30</f>
        <v>1.4766234339999308E-2</v>
      </c>
      <c r="H30" s="330" t="s">
        <v>13</v>
      </c>
      <c r="I30" s="6" t="s">
        <v>13</v>
      </c>
    </row>
    <row r="31" spans="2:12" x14ac:dyDescent="0.2">
      <c r="B31" s="15" t="s">
        <v>19</v>
      </c>
      <c r="C31" s="20">
        <f>C18*C25</f>
        <v>235070396</v>
      </c>
      <c r="D31" s="20">
        <v>224499305</v>
      </c>
      <c r="E31" s="16">
        <f>D31-C31</f>
        <v>-10571091</v>
      </c>
      <c r="F31" s="17">
        <f>E31/C31</f>
        <v>-4.4969894890550151E-2</v>
      </c>
      <c r="H31" s="330" t="s">
        <v>13</v>
      </c>
      <c r="I31" s="6" t="s">
        <v>13</v>
      </c>
    </row>
    <row r="32" spans="2:12" x14ac:dyDescent="0.2">
      <c r="B32" s="15" t="s">
        <v>127</v>
      </c>
      <c r="C32" s="20">
        <f>C19*C26</f>
        <v>2273099</v>
      </c>
      <c r="D32" s="20">
        <v>923426</v>
      </c>
      <c r="E32" s="16">
        <f>D32-C32</f>
        <v>-1349673</v>
      </c>
      <c r="F32" s="17">
        <f>E32/C32</f>
        <v>-0.59375900477717869</v>
      </c>
      <c r="H32" s="330" t="s">
        <v>13</v>
      </c>
    </row>
    <row r="33" spans="2:9" ht="17.25" customHeight="1" x14ac:dyDescent="0.2">
      <c r="B33" s="15" t="s">
        <v>11</v>
      </c>
      <c r="C33" s="20">
        <f>SUM(C30:C32)</f>
        <v>761517961</v>
      </c>
      <c r="D33" s="20">
        <f>D30+D31+D32</f>
        <v>757337280</v>
      </c>
      <c r="E33" s="16">
        <f>D33-C33</f>
        <v>-4180681</v>
      </c>
      <c r="F33" s="17">
        <f>E33/C33</f>
        <v>-5.4899309196989512E-3</v>
      </c>
      <c r="H33" s="330" t="s">
        <v>13</v>
      </c>
      <c r="I33" s="6" t="s">
        <v>13</v>
      </c>
    </row>
    <row r="34" spans="2:9" x14ac:dyDescent="0.2">
      <c r="B34" s="10"/>
      <c r="C34" s="10"/>
      <c r="D34" s="10"/>
      <c r="E34" s="10"/>
      <c r="F34" s="23"/>
      <c r="H34" s="330" t="s">
        <v>13</v>
      </c>
    </row>
    <row r="35" spans="2:9" x14ac:dyDescent="0.2">
      <c r="B35" s="458" t="s">
        <v>20</v>
      </c>
      <c r="C35" s="458"/>
      <c r="D35" s="458"/>
      <c r="E35" s="29"/>
      <c r="F35" s="30"/>
      <c r="G35" s="6" t="s">
        <v>13</v>
      </c>
      <c r="H35" s="352"/>
    </row>
    <row r="36" spans="2:9" ht="18" customHeight="1" x14ac:dyDescent="0.2">
      <c r="B36" s="458" t="s">
        <v>200</v>
      </c>
      <c r="C36" s="458"/>
      <c r="D36" s="458"/>
      <c r="E36" s="458"/>
      <c r="F36" s="458"/>
      <c r="G36" s="458"/>
      <c r="H36" s="458"/>
    </row>
    <row r="37" spans="2:9" ht="43.5" customHeight="1" x14ac:dyDescent="0.2">
      <c r="B37" s="12" t="s">
        <v>21</v>
      </c>
      <c r="C37" s="12" t="s">
        <v>22</v>
      </c>
      <c r="D37" s="12" t="s">
        <v>23</v>
      </c>
      <c r="E37" s="12" t="s">
        <v>24</v>
      </c>
      <c r="F37" s="26" t="s">
        <v>25</v>
      </c>
      <c r="G37" s="12" t="s">
        <v>26</v>
      </c>
      <c r="H37" s="352"/>
    </row>
    <row r="38" spans="2:9" ht="12.95" customHeight="1" x14ac:dyDescent="0.2">
      <c r="B38" s="12">
        <v>1</v>
      </c>
      <c r="C38" s="12">
        <v>2</v>
      </c>
      <c r="D38" s="12">
        <v>3</v>
      </c>
      <c r="E38" s="12">
        <v>4</v>
      </c>
      <c r="F38" s="12" t="s">
        <v>27</v>
      </c>
      <c r="G38" s="12">
        <v>6</v>
      </c>
      <c r="H38" s="352"/>
    </row>
    <row r="39" spans="2:9" ht="12.95" customHeight="1" x14ac:dyDescent="0.2">
      <c r="B39" s="156">
        <v>1</v>
      </c>
      <c r="C39" s="166" t="s">
        <v>140</v>
      </c>
      <c r="D39" s="156">
        <v>1584</v>
      </c>
      <c r="E39" s="156">
        <v>1575</v>
      </c>
      <c r="F39" s="156">
        <f>D39-E39</f>
        <v>9</v>
      </c>
      <c r="G39" s="169">
        <f>F39/D39</f>
        <v>5.681818181818182E-3</v>
      </c>
      <c r="H39" s="352"/>
    </row>
    <row r="40" spans="2:9" ht="12.95" customHeight="1" x14ac:dyDescent="0.2">
      <c r="B40" s="156">
        <v>2</v>
      </c>
      <c r="C40" s="166" t="s">
        <v>141</v>
      </c>
      <c r="D40" s="156">
        <v>659</v>
      </c>
      <c r="E40" s="156">
        <v>659</v>
      </c>
      <c r="F40" s="156">
        <f t="shared" ref="F40:F62" si="0">D40-E40</f>
        <v>0</v>
      </c>
      <c r="G40" s="169">
        <f t="shared" ref="G40:G63" si="1">F40/D40</f>
        <v>0</v>
      </c>
      <c r="H40" s="352"/>
    </row>
    <row r="41" spans="2:9" ht="12.95" customHeight="1" x14ac:dyDescent="0.2">
      <c r="B41" s="156">
        <v>3</v>
      </c>
      <c r="C41" s="166" t="s">
        <v>142</v>
      </c>
      <c r="D41" s="156">
        <v>362</v>
      </c>
      <c r="E41" s="156">
        <v>362</v>
      </c>
      <c r="F41" s="156">
        <f t="shared" si="0"/>
        <v>0</v>
      </c>
      <c r="G41" s="169">
        <f t="shared" si="1"/>
        <v>0</v>
      </c>
      <c r="H41" s="352"/>
    </row>
    <row r="42" spans="2:9" ht="12.95" customHeight="1" x14ac:dyDescent="0.2">
      <c r="B42" s="156">
        <v>4</v>
      </c>
      <c r="C42" s="166" t="s">
        <v>143</v>
      </c>
      <c r="D42" s="156">
        <v>1090</v>
      </c>
      <c r="E42" s="156">
        <v>1090</v>
      </c>
      <c r="F42" s="156">
        <f t="shared" si="0"/>
        <v>0</v>
      </c>
      <c r="G42" s="169">
        <f t="shared" si="1"/>
        <v>0</v>
      </c>
      <c r="H42" s="352"/>
    </row>
    <row r="43" spans="2:9" ht="12.95" customHeight="1" x14ac:dyDescent="0.2">
      <c r="B43" s="156">
        <v>5</v>
      </c>
      <c r="C43" s="166" t="s">
        <v>144</v>
      </c>
      <c r="D43" s="156">
        <v>661</v>
      </c>
      <c r="E43" s="156">
        <v>661</v>
      </c>
      <c r="F43" s="156">
        <f t="shared" si="0"/>
        <v>0</v>
      </c>
      <c r="G43" s="169">
        <f t="shared" si="1"/>
        <v>0</v>
      </c>
      <c r="H43" s="352"/>
    </row>
    <row r="44" spans="2:9" ht="12.95" customHeight="1" x14ac:dyDescent="0.2">
      <c r="B44" s="156">
        <v>6</v>
      </c>
      <c r="C44" s="166" t="s">
        <v>145</v>
      </c>
      <c r="D44" s="156">
        <v>1271</v>
      </c>
      <c r="E44" s="156">
        <v>1271</v>
      </c>
      <c r="F44" s="156">
        <f t="shared" si="0"/>
        <v>0</v>
      </c>
      <c r="G44" s="169">
        <f t="shared" si="1"/>
        <v>0</v>
      </c>
      <c r="H44" s="352"/>
    </row>
    <row r="45" spans="2:9" ht="12.95" customHeight="1" x14ac:dyDescent="0.2">
      <c r="B45" s="156">
        <v>7</v>
      </c>
      <c r="C45" s="166" t="s">
        <v>146</v>
      </c>
      <c r="D45" s="156">
        <v>1048</v>
      </c>
      <c r="E45" s="156">
        <v>1048</v>
      </c>
      <c r="F45" s="156">
        <f t="shared" si="0"/>
        <v>0</v>
      </c>
      <c r="G45" s="169">
        <f t="shared" si="1"/>
        <v>0</v>
      </c>
      <c r="H45" s="352"/>
    </row>
    <row r="46" spans="2:9" ht="12.95" customHeight="1" x14ac:dyDescent="0.2">
      <c r="B46" s="156">
        <v>8</v>
      </c>
      <c r="C46" s="166" t="s">
        <v>147</v>
      </c>
      <c r="D46" s="156">
        <v>1547</v>
      </c>
      <c r="E46" s="156">
        <v>1547</v>
      </c>
      <c r="F46" s="156">
        <f t="shared" si="0"/>
        <v>0</v>
      </c>
      <c r="G46" s="169">
        <f t="shared" si="1"/>
        <v>0</v>
      </c>
      <c r="H46" s="352"/>
    </row>
    <row r="47" spans="2:9" ht="12.95" customHeight="1" x14ac:dyDescent="0.2">
      <c r="B47" s="156">
        <v>9</v>
      </c>
      <c r="C47" s="166" t="s">
        <v>148</v>
      </c>
      <c r="D47" s="156">
        <v>1275</v>
      </c>
      <c r="E47" s="156">
        <v>1275</v>
      </c>
      <c r="F47" s="156">
        <f t="shared" si="0"/>
        <v>0</v>
      </c>
      <c r="G47" s="169">
        <f t="shared" si="1"/>
        <v>0</v>
      </c>
      <c r="H47" s="352"/>
    </row>
    <row r="48" spans="2:9" ht="12.95" customHeight="1" x14ac:dyDescent="0.2">
      <c r="B48" s="156">
        <v>10</v>
      </c>
      <c r="C48" s="166" t="s">
        <v>149</v>
      </c>
      <c r="D48" s="156">
        <v>743</v>
      </c>
      <c r="E48" s="156">
        <v>743</v>
      </c>
      <c r="F48" s="156">
        <f t="shared" si="0"/>
        <v>0</v>
      </c>
      <c r="G48" s="169">
        <f t="shared" si="1"/>
        <v>0</v>
      </c>
      <c r="H48" s="352"/>
    </row>
    <row r="49" spans="2:9" ht="12.95" customHeight="1" x14ac:dyDescent="0.2">
      <c r="B49" s="156">
        <v>11</v>
      </c>
      <c r="C49" s="166" t="s">
        <v>150</v>
      </c>
      <c r="D49" s="156">
        <v>1025</v>
      </c>
      <c r="E49" s="156">
        <v>1025</v>
      </c>
      <c r="F49" s="156">
        <f t="shared" si="0"/>
        <v>0</v>
      </c>
      <c r="G49" s="169">
        <f t="shared" si="1"/>
        <v>0</v>
      </c>
      <c r="H49" s="352"/>
    </row>
    <row r="50" spans="2:9" ht="12.95" customHeight="1" x14ac:dyDescent="0.2">
      <c r="B50" s="156">
        <v>12</v>
      </c>
      <c r="C50" s="166" t="s">
        <v>151</v>
      </c>
      <c r="D50" s="156">
        <v>1009</v>
      </c>
      <c r="E50" s="156">
        <v>1007</v>
      </c>
      <c r="F50" s="156">
        <f t="shared" si="0"/>
        <v>2</v>
      </c>
      <c r="G50" s="169">
        <f t="shared" si="1"/>
        <v>1.9821605550049554E-3</v>
      </c>
      <c r="H50" s="352"/>
    </row>
    <row r="51" spans="2:9" ht="12.95" customHeight="1" x14ac:dyDescent="0.2">
      <c r="B51" s="156">
        <v>13</v>
      </c>
      <c r="C51" s="166" t="s">
        <v>152</v>
      </c>
      <c r="D51" s="156">
        <v>443</v>
      </c>
      <c r="E51" s="156">
        <v>443</v>
      </c>
      <c r="F51" s="156">
        <f t="shared" si="0"/>
        <v>0</v>
      </c>
      <c r="G51" s="169">
        <f t="shared" si="1"/>
        <v>0</v>
      </c>
      <c r="H51" s="352"/>
    </row>
    <row r="52" spans="2:9" ht="12.95" customHeight="1" x14ac:dyDescent="0.2">
      <c r="B52" s="156">
        <v>14</v>
      </c>
      <c r="C52" s="166" t="s">
        <v>153</v>
      </c>
      <c r="D52" s="156">
        <v>406</v>
      </c>
      <c r="E52" s="156">
        <v>406</v>
      </c>
      <c r="F52" s="156">
        <f t="shared" si="0"/>
        <v>0</v>
      </c>
      <c r="G52" s="169">
        <f t="shared" si="1"/>
        <v>0</v>
      </c>
      <c r="H52" s="352"/>
    </row>
    <row r="53" spans="2:9" ht="12.95" customHeight="1" x14ac:dyDescent="0.2">
      <c r="B53" s="156">
        <v>15</v>
      </c>
      <c r="C53" s="166" t="s">
        <v>154</v>
      </c>
      <c r="D53" s="156">
        <v>1083</v>
      </c>
      <c r="E53" s="156">
        <v>1083</v>
      </c>
      <c r="F53" s="156">
        <f t="shared" si="0"/>
        <v>0</v>
      </c>
      <c r="G53" s="169">
        <f t="shared" si="1"/>
        <v>0</v>
      </c>
      <c r="H53" s="352"/>
    </row>
    <row r="54" spans="2:9" ht="12.95" customHeight="1" x14ac:dyDescent="0.2">
      <c r="B54" s="156">
        <v>16</v>
      </c>
      <c r="C54" s="166" t="s">
        <v>155</v>
      </c>
      <c r="D54" s="156">
        <v>2066</v>
      </c>
      <c r="E54" s="156">
        <v>2066</v>
      </c>
      <c r="F54" s="156">
        <f t="shared" si="0"/>
        <v>0</v>
      </c>
      <c r="G54" s="169">
        <f t="shared" si="1"/>
        <v>0</v>
      </c>
      <c r="H54" s="352"/>
    </row>
    <row r="55" spans="2:9" ht="12.95" customHeight="1" x14ac:dyDescent="0.2">
      <c r="B55" s="156">
        <v>17</v>
      </c>
      <c r="C55" s="166" t="s">
        <v>156</v>
      </c>
      <c r="D55" s="156">
        <v>1218</v>
      </c>
      <c r="E55" s="156">
        <v>1218</v>
      </c>
      <c r="F55" s="156">
        <f t="shared" si="0"/>
        <v>0</v>
      </c>
      <c r="G55" s="169">
        <f t="shared" si="1"/>
        <v>0</v>
      </c>
      <c r="H55" s="352"/>
    </row>
    <row r="56" spans="2:9" ht="12.95" customHeight="1" x14ac:dyDescent="0.2">
      <c r="B56" s="156">
        <v>18</v>
      </c>
      <c r="C56" s="166" t="s">
        <v>157</v>
      </c>
      <c r="D56" s="156">
        <v>1171</v>
      </c>
      <c r="E56" s="156">
        <v>1171</v>
      </c>
      <c r="F56" s="156">
        <f t="shared" si="0"/>
        <v>0</v>
      </c>
      <c r="G56" s="169">
        <f t="shared" si="1"/>
        <v>0</v>
      </c>
      <c r="H56" s="352"/>
    </row>
    <row r="57" spans="2:9" ht="12.95" customHeight="1" x14ac:dyDescent="0.2">
      <c r="B57" s="156">
        <v>19</v>
      </c>
      <c r="C57" s="166" t="s">
        <v>158</v>
      </c>
      <c r="D57" s="156">
        <v>1676</v>
      </c>
      <c r="E57" s="156">
        <v>1676</v>
      </c>
      <c r="F57" s="156">
        <f t="shared" si="0"/>
        <v>0</v>
      </c>
      <c r="G57" s="169">
        <f t="shared" si="1"/>
        <v>0</v>
      </c>
      <c r="H57" s="352"/>
    </row>
    <row r="58" spans="2:9" ht="12.95" customHeight="1" x14ac:dyDescent="0.2">
      <c r="B58" s="156">
        <v>20</v>
      </c>
      <c r="C58" s="166" t="s">
        <v>159</v>
      </c>
      <c r="D58" s="156">
        <v>718</v>
      </c>
      <c r="E58" s="156">
        <v>718</v>
      </c>
      <c r="F58" s="156">
        <f t="shared" si="0"/>
        <v>0</v>
      </c>
      <c r="G58" s="169">
        <f t="shared" si="1"/>
        <v>0</v>
      </c>
      <c r="H58" s="352"/>
    </row>
    <row r="59" spans="2:9" ht="12.95" customHeight="1" x14ac:dyDescent="0.2">
      <c r="B59" s="156">
        <v>21</v>
      </c>
      <c r="C59" s="166" t="s">
        <v>160</v>
      </c>
      <c r="D59" s="156">
        <v>896</v>
      </c>
      <c r="E59" s="156">
        <v>896</v>
      </c>
      <c r="F59" s="156">
        <f t="shared" si="0"/>
        <v>0</v>
      </c>
      <c r="G59" s="169">
        <f t="shared" si="1"/>
        <v>0</v>
      </c>
      <c r="H59" s="352"/>
    </row>
    <row r="60" spans="2:9" ht="12.95" customHeight="1" x14ac:dyDescent="0.2">
      <c r="B60" s="156">
        <v>22</v>
      </c>
      <c r="C60" s="166" t="s">
        <v>161</v>
      </c>
      <c r="D60" s="156">
        <v>674</v>
      </c>
      <c r="E60" s="156">
        <v>674</v>
      </c>
      <c r="F60" s="156">
        <f t="shared" si="0"/>
        <v>0</v>
      </c>
      <c r="G60" s="169">
        <f t="shared" si="1"/>
        <v>0</v>
      </c>
      <c r="H60" s="352"/>
    </row>
    <row r="61" spans="2:9" ht="12.95" customHeight="1" x14ac:dyDescent="0.2">
      <c r="B61" s="156">
        <v>23</v>
      </c>
      <c r="C61" s="166" t="s">
        <v>162</v>
      </c>
      <c r="D61" s="156">
        <v>1053</v>
      </c>
      <c r="E61" s="156">
        <v>1053</v>
      </c>
      <c r="F61" s="156">
        <f t="shared" si="0"/>
        <v>0</v>
      </c>
      <c r="G61" s="169">
        <f t="shared" si="1"/>
        <v>0</v>
      </c>
      <c r="H61" s="352"/>
    </row>
    <row r="62" spans="2:9" ht="12.95" customHeight="1" x14ac:dyDescent="0.2">
      <c r="B62" s="156">
        <v>24</v>
      </c>
      <c r="C62" s="166" t="s">
        <v>163</v>
      </c>
      <c r="D62" s="156">
        <v>1435</v>
      </c>
      <c r="E62" s="156">
        <v>1435</v>
      </c>
      <c r="F62" s="156">
        <f t="shared" si="0"/>
        <v>0</v>
      </c>
      <c r="G62" s="169">
        <f t="shared" si="1"/>
        <v>0</v>
      </c>
      <c r="H62" s="352"/>
    </row>
    <row r="63" spans="2:9" ht="17.25" customHeight="1" x14ac:dyDescent="0.25">
      <c r="B63" s="214"/>
      <c r="C63" s="215" t="s">
        <v>28</v>
      </c>
      <c r="D63" s="40">
        <f>SUM(D39:D62)</f>
        <v>25113</v>
      </c>
      <c r="E63" s="40">
        <f>SUM(E39:E62)</f>
        <v>25102</v>
      </c>
      <c r="F63" s="40">
        <f t="shared" ref="F63" si="2">SUM(F39:F62)</f>
        <v>11</v>
      </c>
      <c r="G63" s="169">
        <f t="shared" si="1"/>
        <v>4.3802014892685063E-4</v>
      </c>
      <c r="H63" s="352"/>
    </row>
    <row r="64" spans="2:9" ht="12.95" customHeight="1" x14ac:dyDescent="0.2">
      <c r="B64" s="21"/>
      <c r="C64" s="33"/>
      <c r="D64" s="34"/>
      <c r="E64" s="34"/>
      <c r="F64" s="34"/>
      <c r="G64" s="35"/>
      <c r="H64" s="352"/>
      <c r="I64" s="6" t="s">
        <v>13</v>
      </c>
    </row>
    <row r="65" spans="2:9" ht="12.95" customHeight="1" x14ac:dyDescent="0.2">
      <c r="B65" s="458" t="s">
        <v>201</v>
      </c>
      <c r="C65" s="458"/>
      <c r="D65" s="458"/>
      <c r="E65" s="458"/>
      <c r="F65" s="458"/>
      <c r="G65" s="458"/>
      <c r="H65" s="458"/>
      <c r="I65" s="458"/>
    </row>
    <row r="66" spans="2:9" ht="45.75" customHeight="1" x14ac:dyDescent="0.2">
      <c r="B66" s="12" t="s">
        <v>21</v>
      </c>
      <c r="C66" s="12" t="s">
        <v>22</v>
      </c>
      <c r="D66" s="12" t="s">
        <v>23</v>
      </c>
      <c r="E66" s="12" t="s">
        <v>24</v>
      </c>
      <c r="F66" s="26" t="s">
        <v>25</v>
      </c>
      <c r="G66" s="12" t="s">
        <v>26</v>
      </c>
      <c r="H66" s="352"/>
    </row>
    <row r="67" spans="2:9" ht="12.95" customHeight="1" x14ac:dyDescent="0.2">
      <c r="B67" s="12">
        <v>1</v>
      </c>
      <c r="C67" s="12">
        <v>2</v>
      </c>
      <c r="D67" s="12">
        <v>3</v>
      </c>
      <c r="E67" s="12">
        <v>4</v>
      </c>
      <c r="F67" s="12" t="s">
        <v>27</v>
      </c>
      <c r="G67" s="12">
        <v>6</v>
      </c>
      <c r="H67" s="352"/>
    </row>
    <row r="68" spans="2:9" ht="12.95" customHeight="1" x14ac:dyDescent="0.2">
      <c r="B68" s="156">
        <v>1</v>
      </c>
      <c r="C68" s="166" t="s">
        <v>140</v>
      </c>
      <c r="D68" s="156">
        <v>850</v>
      </c>
      <c r="E68" s="156">
        <v>850</v>
      </c>
      <c r="F68" s="156">
        <f>D68-E68</f>
        <v>0</v>
      </c>
      <c r="G68" s="169">
        <f t="shared" ref="G68:G92" si="3">F68/D68</f>
        <v>0</v>
      </c>
      <c r="H68" s="352"/>
    </row>
    <row r="69" spans="2:9" ht="12.95" customHeight="1" x14ac:dyDescent="0.2">
      <c r="B69" s="156">
        <v>2</v>
      </c>
      <c r="C69" s="166" t="s">
        <v>141</v>
      </c>
      <c r="D69" s="156">
        <v>319</v>
      </c>
      <c r="E69" s="156">
        <v>319</v>
      </c>
      <c r="F69" s="156">
        <f t="shared" ref="F69:F91" si="4">D69-E69</f>
        <v>0</v>
      </c>
      <c r="G69" s="169">
        <f t="shared" si="3"/>
        <v>0</v>
      </c>
      <c r="H69" s="352"/>
    </row>
    <row r="70" spans="2:9" ht="12.95" customHeight="1" x14ac:dyDescent="0.2">
      <c r="B70" s="156">
        <v>3</v>
      </c>
      <c r="C70" s="166" t="s">
        <v>142</v>
      </c>
      <c r="D70" s="156">
        <v>212</v>
      </c>
      <c r="E70" s="156">
        <v>212</v>
      </c>
      <c r="F70" s="156">
        <f t="shared" si="4"/>
        <v>0</v>
      </c>
      <c r="G70" s="169">
        <f t="shared" si="3"/>
        <v>0</v>
      </c>
      <c r="H70" s="352"/>
    </row>
    <row r="71" spans="2:9" ht="12.95" customHeight="1" x14ac:dyDescent="0.2">
      <c r="B71" s="156">
        <v>4</v>
      </c>
      <c r="C71" s="166" t="s">
        <v>143</v>
      </c>
      <c r="D71" s="156">
        <v>614</v>
      </c>
      <c r="E71" s="156">
        <v>614</v>
      </c>
      <c r="F71" s="156">
        <f t="shared" si="4"/>
        <v>0</v>
      </c>
      <c r="G71" s="169">
        <f t="shared" si="3"/>
        <v>0</v>
      </c>
      <c r="H71" s="352"/>
    </row>
    <row r="72" spans="2:9" ht="12.95" customHeight="1" x14ac:dyDescent="0.2">
      <c r="B72" s="156">
        <v>5</v>
      </c>
      <c r="C72" s="166" t="s">
        <v>144</v>
      </c>
      <c r="D72" s="156">
        <v>379</v>
      </c>
      <c r="E72" s="156">
        <v>379</v>
      </c>
      <c r="F72" s="156">
        <f t="shared" si="4"/>
        <v>0</v>
      </c>
      <c r="G72" s="169">
        <f t="shared" si="3"/>
        <v>0</v>
      </c>
      <c r="H72" s="352"/>
    </row>
    <row r="73" spans="2:9" ht="12.95" customHeight="1" x14ac:dyDescent="0.2">
      <c r="B73" s="156">
        <v>6</v>
      </c>
      <c r="C73" s="166" t="s">
        <v>145</v>
      </c>
      <c r="D73" s="156">
        <v>655</v>
      </c>
      <c r="E73" s="156">
        <v>655</v>
      </c>
      <c r="F73" s="156">
        <f t="shared" si="4"/>
        <v>0</v>
      </c>
      <c r="G73" s="169">
        <f t="shared" si="3"/>
        <v>0</v>
      </c>
      <c r="H73" s="352"/>
    </row>
    <row r="74" spans="2:9" ht="12.95" customHeight="1" x14ac:dyDescent="0.2">
      <c r="B74" s="156">
        <v>7</v>
      </c>
      <c r="C74" s="166" t="s">
        <v>146</v>
      </c>
      <c r="D74" s="156">
        <v>603</v>
      </c>
      <c r="E74" s="156">
        <v>603</v>
      </c>
      <c r="F74" s="156">
        <f t="shared" si="4"/>
        <v>0</v>
      </c>
      <c r="G74" s="169">
        <f t="shared" si="3"/>
        <v>0</v>
      </c>
      <c r="H74" s="352"/>
    </row>
    <row r="75" spans="2:9" ht="12.95" customHeight="1" x14ac:dyDescent="0.2">
      <c r="B75" s="156">
        <v>8</v>
      </c>
      <c r="C75" s="166" t="s">
        <v>147</v>
      </c>
      <c r="D75" s="156">
        <v>686</v>
      </c>
      <c r="E75" s="156">
        <v>686</v>
      </c>
      <c r="F75" s="156">
        <f t="shared" si="4"/>
        <v>0</v>
      </c>
      <c r="G75" s="169">
        <f t="shared" si="3"/>
        <v>0</v>
      </c>
      <c r="H75" s="352"/>
    </row>
    <row r="76" spans="2:9" ht="12.95" customHeight="1" x14ac:dyDescent="0.2">
      <c r="B76" s="156">
        <v>9</v>
      </c>
      <c r="C76" s="166" t="s">
        <v>148</v>
      </c>
      <c r="D76" s="156">
        <v>1296</v>
      </c>
      <c r="E76" s="156">
        <v>1296</v>
      </c>
      <c r="F76" s="156">
        <f t="shared" si="4"/>
        <v>0</v>
      </c>
      <c r="G76" s="169">
        <f t="shared" si="3"/>
        <v>0</v>
      </c>
      <c r="H76" s="352"/>
    </row>
    <row r="77" spans="2:9" ht="12.95" customHeight="1" x14ac:dyDescent="0.2">
      <c r="B77" s="156">
        <v>10</v>
      </c>
      <c r="C77" s="166" t="s">
        <v>149</v>
      </c>
      <c r="D77" s="156">
        <v>424</v>
      </c>
      <c r="E77" s="156">
        <v>424</v>
      </c>
      <c r="F77" s="156">
        <f t="shared" si="4"/>
        <v>0</v>
      </c>
      <c r="G77" s="169">
        <f t="shared" si="3"/>
        <v>0</v>
      </c>
      <c r="H77" s="352"/>
    </row>
    <row r="78" spans="2:9" ht="12.95" customHeight="1" x14ac:dyDescent="0.2">
      <c r="B78" s="156">
        <v>11</v>
      </c>
      <c r="C78" s="166" t="s">
        <v>150</v>
      </c>
      <c r="D78" s="156">
        <v>508</v>
      </c>
      <c r="E78" s="156">
        <v>508</v>
      </c>
      <c r="F78" s="156">
        <f t="shared" si="4"/>
        <v>0</v>
      </c>
      <c r="G78" s="169">
        <f t="shared" si="3"/>
        <v>0</v>
      </c>
      <c r="H78" s="352"/>
    </row>
    <row r="79" spans="2:9" ht="12.95" customHeight="1" x14ac:dyDescent="0.2">
      <c r="B79" s="156">
        <v>12</v>
      </c>
      <c r="C79" s="166" t="s">
        <v>151</v>
      </c>
      <c r="D79" s="156">
        <v>579</v>
      </c>
      <c r="E79" s="156">
        <v>579</v>
      </c>
      <c r="F79" s="156">
        <f t="shared" si="4"/>
        <v>0</v>
      </c>
      <c r="G79" s="169">
        <f t="shared" si="3"/>
        <v>0</v>
      </c>
      <c r="H79" s="352"/>
    </row>
    <row r="80" spans="2:9" ht="12.95" customHeight="1" x14ac:dyDescent="0.2">
      <c r="B80" s="156">
        <v>13</v>
      </c>
      <c r="C80" s="166" t="s">
        <v>152</v>
      </c>
      <c r="D80" s="156">
        <v>257</v>
      </c>
      <c r="E80" s="156">
        <v>257</v>
      </c>
      <c r="F80" s="156">
        <f t="shared" si="4"/>
        <v>0</v>
      </c>
      <c r="G80" s="169">
        <f t="shared" si="3"/>
        <v>0</v>
      </c>
      <c r="H80" s="352"/>
    </row>
    <row r="81" spans="2:9" ht="12.95" customHeight="1" x14ac:dyDescent="0.2">
      <c r="B81" s="156">
        <v>14</v>
      </c>
      <c r="C81" s="166" t="s">
        <v>153</v>
      </c>
      <c r="D81" s="156">
        <v>314</v>
      </c>
      <c r="E81" s="156">
        <v>314</v>
      </c>
      <c r="F81" s="156">
        <f t="shared" si="4"/>
        <v>0</v>
      </c>
      <c r="G81" s="169">
        <f t="shared" si="3"/>
        <v>0</v>
      </c>
      <c r="H81" s="352"/>
    </row>
    <row r="82" spans="2:9" ht="12.95" customHeight="1" x14ac:dyDescent="0.2">
      <c r="B82" s="156">
        <v>15</v>
      </c>
      <c r="C82" s="166" t="s">
        <v>154</v>
      </c>
      <c r="D82" s="156">
        <v>709</v>
      </c>
      <c r="E82" s="156">
        <v>709</v>
      </c>
      <c r="F82" s="156">
        <f t="shared" si="4"/>
        <v>0</v>
      </c>
      <c r="G82" s="169">
        <f t="shared" si="3"/>
        <v>0</v>
      </c>
      <c r="H82" s="352"/>
    </row>
    <row r="83" spans="2:9" ht="12.95" customHeight="1" x14ac:dyDescent="0.2">
      <c r="B83" s="156">
        <v>16</v>
      </c>
      <c r="C83" s="166" t="s">
        <v>155</v>
      </c>
      <c r="D83" s="156">
        <v>1282</v>
      </c>
      <c r="E83" s="156">
        <v>1282</v>
      </c>
      <c r="F83" s="156">
        <f t="shared" si="4"/>
        <v>0</v>
      </c>
      <c r="G83" s="169">
        <f t="shared" si="3"/>
        <v>0</v>
      </c>
      <c r="H83" s="352"/>
    </row>
    <row r="84" spans="2:9" ht="12.95" customHeight="1" x14ac:dyDescent="0.2">
      <c r="B84" s="156">
        <v>17</v>
      </c>
      <c r="C84" s="166" t="s">
        <v>156</v>
      </c>
      <c r="D84" s="156">
        <v>612</v>
      </c>
      <c r="E84" s="156">
        <v>612</v>
      </c>
      <c r="F84" s="156">
        <f t="shared" si="4"/>
        <v>0</v>
      </c>
      <c r="G84" s="169">
        <f t="shared" si="3"/>
        <v>0</v>
      </c>
      <c r="H84" s="352"/>
    </row>
    <row r="85" spans="2:9" ht="12.95" customHeight="1" x14ac:dyDescent="0.2">
      <c r="B85" s="156">
        <v>18</v>
      </c>
      <c r="C85" s="166" t="s">
        <v>157</v>
      </c>
      <c r="D85" s="156">
        <v>557</v>
      </c>
      <c r="E85" s="156">
        <v>557</v>
      </c>
      <c r="F85" s="156">
        <f t="shared" si="4"/>
        <v>0</v>
      </c>
      <c r="G85" s="169">
        <f t="shared" si="3"/>
        <v>0</v>
      </c>
      <c r="H85" s="352"/>
    </row>
    <row r="86" spans="2:9" ht="12.95" customHeight="1" x14ac:dyDescent="0.2">
      <c r="B86" s="156">
        <v>19</v>
      </c>
      <c r="C86" s="166" t="s">
        <v>158</v>
      </c>
      <c r="D86" s="156">
        <v>812</v>
      </c>
      <c r="E86" s="156">
        <v>812</v>
      </c>
      <c r="F86" s="156">
        <f t="shared" si="4"/>
        <v>0</v>
      </c>
      <c r="G86" s="169">
        <f t="shared" si="3"/>
        <v>0</v>
      </c>
      <c r="H86" s="352"/>
    </row>
    <row r="87" spans="2:9" ht="12.95" customHeight="1" x14ac:dyDescent="0.2">
      <c r="B87" s="156">
        <v>20</v>
      </c>
      <c r="C87" s="166" t="s">
        <v>159</v>
      </c>
      <c r="D87" s="156">
        <v>445</v>
      </c>
      <c r="E87" s="156">
        <v>445</v>
      </c>
      <c r="F87" s="156">
        <f t="shared" si="4"/>
        <v>0</v>
      </c>
      <c r="G87" s="169">
        <f t="shared" si="3"/>
        <v>0</v>
      </c>
      <c r="H87" s="352"/>
    </row>
    <row r="88" spans="2:9" ht="12.95" customHeight="1" x14ac:dyDescent="0.2">
      <c r="B88" s="156">
        <v>21</v>
      </c>
      <c r="C88" s="166" t="s">
        <v>160</v>
      </c>
      <c r="D88" s="156">
        <v>538</v>
      </c>
      <c r="E88" s="156">
        <v>538</v>
      </c>
      <c r="F88" s="156">
        <f t="shared" si="4"/>
        <v>0</v>
      </c>
      <c r="G88" s="169">
        <f t="shared" si="3"/>
        <v>0</v>
      </c>
      <c r="H88" s="352"/>
    </row>
    <row r="89" spans="2:9" ht="12.95" customHeight="1" x14ac:dyDescent="0.2">
      <c r="B89" s="156">
        <v>22</v>
      </c>
      <c r="C89" s="166" t="s">
        <v>161</v>
      </c>
      <c r="D89" s="156">
        <v>379</v>
      </c>
      <c r="E89" s="156">
        <v>379</v>
      </c>
      <c r="F89" s="156">
        <f t="shared" si="4"/>
        <v>0</v>
      </c>
      <c r="G89" s="169">
        <f t="shared" si="3"/>
        <v>0</v>
      </c>
      <c r="H89" s="352"/>
    </row>
    <row r="90" spans="2:9" ht="12.95" customHeight="1" x14ac:dyDescent="0.2">
      <c r="B90" s="156">
        <v>23</v>
      </c>
      <c r="C90" s="166" t="s">
        <v>162</v>
      </c>
      <c r="D90" s="156">
        <v>669</v>
      </c>
      <c r="E90" s="156">
        <v>669</v>
      </c>
      <c r="F90" s="156">
        <f t="shared" si="4"/>
        <v>0</v>
      </c>
      <c r="G90" s="169">
        <f t="shared" si="3"/>
        <v>0</v>
      </c>
      <c r="H90" s="352"/>
    </row>
    <row r="91" spans="2:9" ht="12.95" customHeight="1" x14ac:dyDescent="0.2">
      <c r="B91" s="156">
        <v>24</v>
      </c>
      <c r="C91" s="166" t="s">
        <v>163</v>
      </c>
      <c r="D91" s="156">
        <v>653</v>
      </c>
      <c r="E91" s="156">
        <v>653</v>
      </c>
      <c r="F91" s="156">
        <f t="shared" si="4"/>
        <v>0</v>
      </c>
      <c r="G91" s="169">
        <f t="shared" si="3"/>
        <v>0</v>
      </c>
      <c r="H91" s="352"/>
    </row>
    <row r="92" spans="2:9" ht="12.95" customHeight="1" x14ac:dyDescent="0.2">
      <c r="B92" s="214"/>
      <c r="C92" s="215" t="s">
        <v>28</v>
      </c>
      <c r="D92" s="195">
        <f>SUM(D68:D91)</f>
        <v>14352</v>
      </c>
      <c r="E92" s="195">
        <f t="shared" ref="E92:F92" si="5">SUM(E68:E91)</f>
        <v>14352</v>
      </c>
      <c r="F92" s="195">
        <f t="shared" si="5"/>
        <v>0</v>
      </c>
      <c r="G92" s="216">
        <f t="shared" si="3"/>
        <v>0</v>
      </c>
      <c r="H92" s="352"/>
    </row>
    <row r="93" spans="2:9" ht="12.95" customHeight="1" x14ac:dyDescent="0.2">
      <c r="B93" s="37"/>
      <c r="C93" s="2"/>
      <c r="D93" s="34"/>
      <c r="E93" s="34"/>
      <c r="F93" s="38"/>
      <c r="G93" s="39"/>
      <c r="H93" s="352"/>
    </row>
    <row r="94" spans="2:9" ht="24" customHeight="1" x14ac:dyDescent="0.2">
      <c r="B94" s="458" t="s">
        <v>202</v>
      </c>
      <c r="C94" s="458"/>
      <c r="D94" s="458"/>
      <c r="E94" s="458"/>
      <c r="F94" s="458"/>
      <c r="G94" s="458"/>
      <c r="H94" s="458"/>
      <c r="I94" s="458"/>
    </row>
    <row r="95" spans="2:9" ht="45.75" customHeight="1" x14ac:dyDescent="0.2">
      <c r="B95" s="12" t="s">
        <v>21</v>
      </c>
      <c r="C95" s="12" t="s">
        <v>22</v>
      </c>
      <c r="D95" s="12" t="s">
        <v>23</v>
      </c>
      <c r="E95" s="12" t="s">
        <v>24</v>
      </c>
      <c r="F95" s="26" t="s">
        <v>25</v>
      </c>
      <c r="G95" s="12" t="s">
        <v>26</v>
      </c>
      <c r="H95" s="352"/>
    </row>
    <row r="96" spans="2:9" ht="15" customHeight="1" x14ac:dyDescent="0.2">
      <c r="B96" s="12">
        <v>1</v>
      </c>
      <c r="C96" s="12">
        <v>2</v>
      </c>
      <c r="D96" s="12">
        <v>3</v>
      </c>
      <c r="E96" s="12">
        <v>4</v>
      </c>
      <c r="F96" s="12" t="s">
        <v>27</v>
      </c>
      <c r="G96" s="12">
        <v>6</v>
      </c>
      <c r="H96" s="352"/>
    </row>
    <row r="97" spans="2:8" ht="12.95" customHeight="1" x14ac:dyDescent="0.2">
      <c r="B97" s="156">
        <v>1</v>
      </c>
      <c r="C97" s="166" t="s">
        <v>140</v>
      </c>
      <c r="D97" s="14">
        <v>52</v>
      </c>
      <c r="E97" s="14">
        <v>52</v>
      </c>
      <c r="F97" s="156">
        <f>D97-E97</f>
        <v>0</v>
      </c>
      <c r="G97" s="128">
        <f>F97/D97</f>
        <v>0</v>
      </c>
      <c r="H97" s="352"/>
    </row>
    <row r="98" spans="2:8" ht="12.95" customHeight="1" x14ac:dyDescent="0.2">
      <c r="B98" s="156">
        <v>2</v>
      </c>
      <c r="C98" s="166" t="s">
        <v>141</v>
      </c>
      <c r="D98" s="14">
        <v>18</v>
      </c>
      <c r="E98" s="14">
        <v>18</v>
      </c>
      <c r="F98" s="156">
        <f t="shared" ref="F98:F120" si="6">D98-E98</f>
        <v>0</v>
      </c>
      <c r="G98" s="128">
        <f t="shared" ref="G98:G120" si="7">F98/D98</f>
        <v>0</v>
      </c>
      <c r="H98" s="352"/>
    </row>
    <row r="99" spans="2:8" ht="12.95" customHeight="1" x14ac:dyDescent="0.2">
      <c r="B99" s="156">
        <v>3</v>
      </c>
      <c r="C99" s="166" t="s">
        <v>142</v>
      </c>
      <c r="D99" s="14">
        <v>6</v>
      </c>
      <c r="E99" s="14">
        <v>6</v>
      </c>
      <c r="F99" s="156">
        <f t="shared" si="6"/>
        <v>0</v>
      </c>
      <c r="G99" s="128">
        <f t="shared" si="7"/>
        <v>0</v>
      </c>
      <c r="H99" s="352"/>
    </row>
    <row r="100" spans="2:8" ht="12.95" customHeight="1" x14ac:dyDescent="0.2">
      <c r="B100" s="156">
        <v>4</v>
      </c>
      <c r="C100" s="166" t="s">
        <v>143</v>
      </c>
      <c r="D100" s="14">
        <v>27</v>
      </c>
      <c r="E100" s="14">
        <v>27</v>
      </c>
      <c r="F100" s="156">
        <f t="shared" si="6"/>
        <v>0</v>
      </c>
      <c r="G100" s="128">
        <f t="shared" si="7"/>
        <v>0</v>
      </c>
      <c r="H100" s="352"/>
    </row>
    <row r="101" spans="2:8" ht="12.95" customHeight="1" x14ac:dyDescent="0.2">
      <c r="B101" s="156">
        <v>5</v>
      </c>
      <c r="C101" s="166" t="s">
        <v>144</v>
      </c>
      <c r="D101" s="14">
        <v>38</v>
      </c>
      <c r="E101" s="14">
        <v>38</v>
      </c>
      <c r="F101" s="156">
        <f t="shared" si="6"/>
        <v>0</v>
      </c>
      <c r="G101" s="128">
        <f t="shared" si="7"/>
        <v>0</v>
      </c>
      <c r="H101" s="352"/>
    </row>
    <row r="102" spans="2:8" ht="12.95" customHeight="1" x14ac:dyDescent="0.2">
      <c r="B102" s="156">
        <v>6</v>
      </c>
      <c r="C102" s="166" t="s">
        <v>145</v>
      </c>
      <c r="D102" s="14">
        <v>28</v>
      </c>
      <c r="E102" s="14">
        <v>28</v>
      </c>
      <c r="F102" s="156">
        <f t="shared" si="6"/>
        <v>0</v>
      </c>
      <c r="G102" s="128">
        <f t="shared" si="7"/>
        <v>0</v>
      </c>
      <c r="H102" s="352"/>
    </row>
    <row r="103" spans="2:8" ht="12.95" customHeight="1" x14ac:dyDescent="0.2">
      <c r="B103" s="156">
        <v>7</v>
      </c>
      <c r="C103" s="166" t="s">
        <v>146</v>
      </c>
      <c r="D103" s="14">
        <v>9</v>
      </c>
      <c r="E103" s="14">
        <v>9</v>
      </c>
      <c r="F103" s="156">
        <f t="shared" si="6"/>
        <v>0</v>
      </c>
      <c r="G103" s="128">
        <f t="shared" si="7"/>
        <v>0</v>
      </c>
      <c r="H103" s="352"/>
    </row>
    <row r="104" spans="2:8" ht="12.95" customHeight="1" x14ac:dyDescent="0.2">
      <c r="B104" s="156">
        <v>8</v>
      </c>
      <c r="C104" s="166" t="s">
        <v>147</v>
      </c>
      <c r="D104" s="14">
        <v>19</v>
      </c>
      <c r="E104" s="14">
        <v>19</v>
      </c>
      <c r="F104" s="156">
        <f t="shared" si="6"/>
        <v>0</v>
      </c>
      <c r="G104" s="128">
        <f t="shared" si="7"/>
        <v>0</v>
      </c>
      <c r="H104" s="352"/>
    </row>
    <row r="105" spans="2:8" ht="12.95" customHeight="1" x14ac:dyDescent="0.2">
      <c r="B105" s="156">
        <v>9</v>
      </c>
      <c r="C105" s="166" t="s">
        <v>148</v>
      </c>
      <c r="D105" s="14">
        <v>3</v>
      </c>
      <c r="E105" s="14">
        <v>3</v>
      </c>
      <c r="F105" s="156">
        <f t="shared" si="6"/>
        <v>0</v>
      </c>
      <c r="G105" s="128">
        <f t="shared" si="7"/>
        <v>0</v>
      </c>
      <c r="H105" s="352"/>
    </row>
    <row r="106" spans="2:8" ht="12.95" customHeight="1" x14ac:dyDescent="0.2">
      <c r="B106" s="156">
        <v>10</v>
      </c>
      <c r="C106" s="166" t="s">
        <v>149</v>
      </c>
      <c r="D106" s="14">
        <v>8</v>
      </c>
      <c r="E106" s="14">
        <v>8</v>
      </c>
      <c r="F106" s="156">
        <f t="shared" si="6"/>
        <v>0</v>
      </c>
      <c r="G106" s="128">
        <f t="shared" si="7"/>
        <v>0</v>
      </c>
      <c r="H106" s="352"/>
    </row>
    <row r="107" spans="2:8" ht="12.95" customHeight="1" x14ac:dyDescent="0.2">
      <c r="B107" s="156">
        <v>11</v>
      </c>
      <c r="C107" s="166" t="s">
        <v>150</v>
      </c>
      <c r="D107" s="14">
        <v>0</v>
      </c>
      <c r="E107" s="14">
        <v>0</v>
      </c>
      <c r="F107" s="156">
        <f t="shared" si="6"/>
        <v>0</v>
      </c>
      <c r="G107" s="128">
        <v>0</v>
      </c>
      <c r="H107" s="352"/>
    </row>
    <row r="108" spans="2:8" ht="12.95" customHeight="1" x14ac:dyDescent="0.2">
      <c r="B108" s="156">
        <v>12</v>
      </c>
      <c r="C108" s="166" t="s">
        <v>151</v>
      </c>
      <c r="D108" s="14">
        <v>11</v>
      </c>
      <c r="E108" s="14">
        <v>11</v>
      </c>
      <c r="F108" s="156">
        <f t="shared" si="6"/>
        <v>0</v>
      </c>
      <c r="G108" s="128">
        <f t="shared" si="7"/>
        <v>0</v>
      </c>
      <c r="H108" s="352"/>
    </row>
    <row r="109" spans="2:8" ht="12.95" customHeight="1" x14ac:dyDescent="0.2">
      <c r="B109" s="156">
        <v>13</v>
      </c>
      <c r="C109" s="166" t="s">
        <v>152</v>
      </c>
      <c r="D109" s="14">
        <v>0</v>
      </c>
      <c r="E109" s="14">
        <v>0</v>
      </c>
      <c r="F109" s="156">
        <f t="shared" si="6"/>
        <v>0</v>
      </c>
      <c r="G109" s="128">
        <v>0</v>
      </c>
      <c r="H109" s="352"/>
    </row>
    <row r="110" spans="2:8" ht="12.95" customHeight="1" x14ac:dyDescent="0.2">
      <c r="B110" s="156">
        <v>14</v>
      </c>
      <c r="C110" s="166" t="s">
        <v>153</v>
      </c>
      <c r="D110" s="14">
        <v>3</v>
      </c>
      <c r="E110" s="14">
        <v>3</v>
      </c>
      <c r="F110" s="156">
        <f t="shared" si="6"/>
        <v>0</v>
      </c>
      <c r="G110" s="128">
        <v>0</v>
      </c>
      <c r="H110" s="352"/>
    </row>
    <row r="111" spans="2:8" ht="12.95" customHeight="1" x14ac:dyDescent="0.2">
      <c r="B111" s="156">
        <v>15</v>
      </c>
      <c r="C111" s="166" t="s">
        <v>154</v>
      </c>
      <c r="D111" s="14">
        <v>2</v>
      </c>
      <c r="E111" s="14">
        <v>2</v>
      </c>
      <c r="F111" s="156">
        <f t="shared" si="6"/>
        <v>0</v>
      </c>
      <c r="G111" s="128">
        <f t="shared" si="7"/>
        <v>0</v>
      </c>
      <c r="H111" s="352"/>
    </row>
    <row r="112" spans="2:8" ht="12.95" customHeight="1" x14ac:dyDescent="0.2">
      <c r="B112" s="156">
        <v>16</v>
      </c>
      <c r="C112" s="166" t="s">
        <v>155</v>
      </c>
      <c r="D112" s="14">
        <v>14</v>
      </c>
      <c r="E112" s="14">
        <v>11</v>
      </c>
      <c r="F112" s="156">
        <f t="shared" si="6"/>
        <v>3</v>
      </c>
      <c r="G112" s="128">
        <f t="shared" si="7"/>
        <v>0.21428571428571427</v>
      </c>
      <c r="H112" s="352"/>
    </row>
    <row r="113" spans="2:9" ht="12.95" customHeight="1" x14ac:dyDescent="0.2">
      <c r="B113" s="156">
        <v>17</v>
      </c>
      <c r="C113" s="166" t="s">
        <v>156</v>
      </c>
      <c r="D113" s="14">
        <v>2</v>
      </c>
      <c r="E113" s="14">
        <v>2</v>
      </c>
      <c r="F113" s="156">
        <f t="shared" si="6"/>
        <v>0</v>
      </c>
      <c r="G113" s="128">
        <f t="shared" si="7"/>
        <v>0</v>
      </c>
      <c r="H113" s="352"/>
    </row>
    <row r="114" spans="2:9" ht="12.95" customHeight="1" x14ac:dyDescent="0.2">
      <c r="B114" s="156">
        <v>18</v>
      </c>
      <c r="C114" s="166" t="s">
        <v>157</v>
      </c>
      <c r="D114" s="14">
        <v>2</v>
      </c>
      <c r="E114" s="14">
        <v>2</v>
      </c>
      <c r="F114" s="156">
        <f t="shared" si="6"/>
        <v>0</v>
      </c>
      <c r="G114" s="128">
        <f t="shared" si="7"/>
        <v>0</v>
      </c>
      <c r="H114" s="352"/>
    </row>
    <row r="115" spans="2:9" ht="12.95" customHeight="1" x14ac:dyDescent="0.2">
      <c r="B115" s="156">
        <v>19</v>
      </c>
      <c r="C115" s="166" t="s">
        <v>158</v>
      </c>
      <c r="D115" s="14">
        <v>9</v>
      </c>
      <c r="E115" s="14">
        <v>9</v>
      </c>
      <c r="F115" s="156">
        <f t="shared" si="6"/>
        <v>0</v>
      </c>
      <c r="G115" s="128">
        <f t="shared" si="7"/>
        <v>0</v>
      </c>
      <c r="H115" s="352"/>
    </row>
    <row r="116" spans="2:9" ht="12.95" customHeight="1" x14ac:dyDescent="0.2">
      <c r="B116" s="156">
        <v>20</v>
      </c>
      <c r="C116" s="166" t="s">
        <v>159</v>
      </c>
      <c r="D116" s="14">
        <v>3</v>
      </c>
      <c r="E116" s="14">
        <v>3</v>
      </c>
      <c r="F116" s="156">
        <f t="shared" si="6"/>
        <v>0</v>
      </c>
      <c r="G116" s="128">
        <f t="shared" si="7"/>
        <v>0</v>
      </c>
      <c r="H116" s="352"/>
    </row>
    <row r="117" spans="2:9" ht="12.95" customHeight="1" x14ac:dyDescent="0.2">
      <c r="B117" s="156">
        <v>21</v>
      </c>
      <c r="C117" s="166" t="s">
        <v>160</v>
      </c>
      <c r="D117" s="14">
        <v>4</v>
      </c>
      <c r="E117" s="14">
        <v>0</v>
      </c>
      <c r="F117" s="156">
        <f t="shared" si="6"/>
        <v>4</v>
      </c>
      <c r="G117" s="128">
        <f t="shared" si="7"/>
        <v>1</v>
      </c>
      <c r="H117" s="352"/>
    </row>
    <row r="118" spans="2:9" ht="12.95" customHeight="1" x14ac:dyDescent="0.2">
      <c r="B118" s="156">
        <v>22</v>
      </c>
      <c r="C118" s="166" t="s">
        <v>161</v>
      </c>
      <c r="D118" s="14">
        <v>8</v>
      </c>
      <c r="E118" s="14">
        <v>8</v>
      </c>
      <c r="F118" s="156">
        <f t="shared" si="6"/>
        <v>0</v>
      </c>
      <c r="G118" s="128">
        <f t="shared" si="7"/>
        <v>0</v>
      </c>
      <c r="H118" s="352"/>
    </row>
    <row r="119" spans="2:9" ht="12.95" customHeight="1" x14ac:dyDescent="0.2">
      <c r="B119" s="156">
        <v>23</v>
      </c>
      <c r="C119" s="166" t="s">
        <v>162</v>
      </c>
      <c r="D119" s="14">
        <v>5</v>
      </c>
      <c r="E119" s="14">
        <v>5</v>
      </c>
      <c r="F119" s="156">
        <f t="shared" si="6"/>
        <v>0</v>
      </c>
      <c r="G119" s="128">
        <f t="shared" si="7"/>
        <v>0</v>
      </c>
      <c r="H119" s="352"/>
    </row>
    <row r="120" spans="2:9" ht="12.95" customHeight="1" x14ac:dyDescent="0.2">
      <c r="B120" s="156">
        <v>24</v>
      </c>
      <c r="C120" s="166" t="s">
        <v>163</v>
      </c>
      <c r="D120" s="14">
        <v>4</v>
      </c>
      <c r="E120" s="14">
        <v>4</v>
      </c>
      <c r="F120" s="156">
        <f t="shared" si="6"/>
        <v>0</v>
      </c>
      <c r="G120" s="128">
        <f t="shared" si="7"/>
        <v>0</v>
      </c>
      <c r="H120" s="352"/>
    </row>
    <row r="121" spans="2:9" ht="17.25" customHeight="1" x14ac:dyDescent="0.25">
      <c r="B121" s="31"/>
      <c r="C121" s="1" t="s">
        <v>28</v>
      </c>
      <c r="D121" s="40">
        <f>SUM(D97:D120)</f>
        <v>275</v>
      </c>
      <c r="E121" s="40">
        <f t="shared" ref="E121:F121" si="8">SUM(E97:E120)</f>
        <v>268</v>
      </c>
      <c r="F121" s="40">
        <f t="shared" si="8"/>
        <v>7</v>
      </c>
      <c r="G121" s="127">
        <f>F121/D121</f>
        <v>2.5454545454545455E-2</v>
      </c>
      <c r="H121" s="352"/>
    </row>
    <row r="122" spans="2:9" ht="12.95" customHeight="1" x14ac:dyDescent="0.2">
      <c r="B122" s="37"/>
      <c r="C122" s="2"/>
      <c r="D122" s="34"/>
      <c r="E122" s="34"/>
      <c r="F122" s="38"/>
      <c r="G122" s="39"/>
      <c r="H122" s="352"/>
    </row>
    <row r="123" spans="2:9" ht="12.95" customHeight="1" x14ac:dyDescent="0.2">
      <c r="B123" s="37"/>
      <c r="C123" s="2"/>
      <c r="D123" s="34"/>
      <c r="E123" s="34"/>
      <c r="F123" s="38"/>
      <c r="G123" s="39"/>
      <c r="H123" s="352"/>
    </row>
    <row r="124" spans="2:9" ht="12.95" customHeight="1" x14ac:dyDescent="0.2">
      <c r="B124" s="459" t="s">
        <v>203</v>
      </c>
      <c r="C124" s="459"/>
      <c r="D124" s="459"/>
      <c r="E124" s="459"/>
      <c r="F124" s="459"/>
      <c r="G124" s="459"/>
      <c r="H124" s="459"/>
    </row>
    <row r="125" spans="2:9" ht="63.75" x14ac:dyDescent="0.2">
      <c r="B125" s="12" t="s">
        <v>21</v>
      </c>
      <c r="C125" s="12" t="s">
        <v>22</v>
      </c>
      <c r="D125" s="12" t="s">
        <v>230</v>
      </c>
      <c r="E125" s="117" t="s">
        <v>29</v>
      </c>
      <c r="F125" s="26" t="s">
        <v>6</v>
      </c>
      <c r="G125" s="12" t="s">
        <v>30</v>
      </c>
      <c r="H125" s="352"/>
    </row>
    <row r="126" spans="2:9" ht="12.95" customHeight="1" x14ac:dyDescent="0.2">
      <c r="B126" s="12">
        <v>1</v>
      </c>
      <c r="C126" s="12">
        <v>2</v>
      </c>
      <c r="D126" s="12">
        <v>3</v>
      </c>
      <c r="E126" s="12">
        <v>4</v>
      </c>
      <c r="F126" s="12" t="s">
        <v>31</v>
      </c>
      <c r="G126" s="12">
        <v>6</v>
      </c>
      <c r="H126" s="352"/>
    </row>
    <row r="127" spans="2:9" ht="12.95" customHeight="1" x14ac:dyDescent="0.2">
      <c r="B127" s="156">
        <v>1</v>
      </c>
      <c r="C127" s="166" t="s">
        <v>140</v>
      </c>
      <c r="D127" s="156">
        <v>179027</v>
      </c>
      <c r="E127" s="217">
        <v>129640</v>
      </c>
      <c r="F127" s="217">
        <f>E127-D127</f>
        <v>-49387</v>
      </c>
      <c r="G127" s="169">
        <f>F127/D127</f>
        <v>-0.27586341724991204</v>
      </c>
      <c r="H127" s="354"/>
      <c r="I127" s="331"/>
    </row>
    <row r="128" spans="2:9" ht="12.95" customHeight="1" x14ac:dyDescent="0.2">
      <c r="B128" s="156">
        <v>2</v>
      </c>
      <c r="C128" s="166" t="s">
        <v>141</v>
      </c>
      <c r="D128" s="156">
        <v>63927</v>
      </c>
      <c r="E128" s="217">
        <v>47131</v>
      </c>
      <c r="F128" s="217">
        <f t="shared" ref="F128:F150" si="9">E128-D128</f>
        <v>-16796</v>
      </c>
      <c r="G128" s="169">
        <f t="shared" ref="G128:G150" si="10">F128/D128</f>
        <v>-0.26273718460118572</v>
      </c>
      <c r="H128" s="354"/>
      <c r="I128" s="331"/>
    </row>
    <row r="129" spans="2:9" ht="12.95" customHeight="1" x14ac:dyDescent="0.2">
      <c r="B129" s="156">
        <v>3</v>
      </c>
      <c r="C129" s="166" t="s">
        <v>142</v>
      </c>
      <c r="D129" s="156">
        <v>51296</v>
      </c>
      <c r="E129" s="217">
        <v>34924</v>
      </c>
      <c r="F129" s="217">
        <f t="shared" si="9"/>
        <v>-16372</v>
      </c>
      <c r="G129" s="169">
        <f t="shared" si="10"/>
        <v>-0.3191671865252651</v>
      </c>
      <c r="H129" s="354"/>
      <c r="I129" s="331"/>
    </row>
    <row r="130" spans="2:9" ht="12.95" customHeight="1" x14ac:dyDescent="0.2">
      <c r="B130" s="156">
        <v>4</v>
      </c>
      <c r="C130" s="166" t="s">
        <v>143</v>
      </c>
      <c r="D130" s="156">
        <v>126487</v>
      </c>
      <c r="E130" s="217">
        <v>99310</v>
      </c>
      <c r="F130" s="217">
        <f t="shared" si="9"/>
        <v>-27177</v>
      </c>
      <c r="G130" s="169">
        <f t="shared" si="10"/>
        <v>-0.21486002514092356</v>
      </c>
      <c r="H130" s="354"/>
      <c r="I130" s="331"/>
    </row>
    <row r="131" spans="2:9" ht="12.95" customHeight="1" x14ac:dyDescent="0.2">
      <c r="B131" s="156">
        <v>5</v>
      </c>
      <c r="C131" s="166" t="s">
        <v>144</v>
      </c>
      <c r="D131" s="156">
        <v>76366</v>
      </c>
      <c r="E131" s="217">
        <v>51957</v>
      </c>
      <c r="F131" s="217">
        <f t="shared" si="9"/>
        <v>-24409</v>
      </c>
      <c r="G131" s="169">
        <f t="shared" si="10"/>
        <v>-0.31963177330225495</v>
      </c>
      <c r="H131" s="354"/>
      <c r="I131" s="331"/>
    </row>
    <row r="132" spans="2:9" ht="12.95" customHeight="1" x14ac:dyDescent="0.2">
      <c r="B132" s="156">
        <v>6</v>
      </c>
      <c r="C132" s="166" t="s">
        <v>145</v>
      </c>
      <c r="D132" s="156">
        <v>116163</v>
      </c>
      <c r="E132" s="217">
        <v>87113</v>
      </c>
      <c r="F132" s="217">
        <f t="shared" si="9"/>
        <v>-29050</v>
      </c>
      <c r="G132" s="169">
        <f t="shared" si="10"/>
        <v>-0.25007962948615309</v>
      </c>
      <c r="H132" s="354"/>
      <c r="I132" s="331"/>
    </row>
    <row r="133" spans="2:9" ht="12.95" customHeight="1" x14ac:dyDescent="0.2">
      <c r="B133" s="156">
        <v>7</v>
      </c>
      <c r="C133" s="166" t="s">
        <v>146</v>
      </c>
      <c r="D133" s="156">
        <v>79642</v>
      </c>
      <c r="E133" s="217">
        <v>60651</v>
      </c>
      <c r="F133" s="217">
        <f t="shared" si="9"/>
        <v>-18991</v>
      </c>
      <c r="G133" s="169">
        <f t="shared" si="10"/>
        <v>-0.23845458426458402</v>
      </c>
      <c r="H133" s="354"/>
      <c r="I133" s="331"/>
    </row>
    <row r="134" spans="2:9" ht="12.95" customHeight="1" x14ac:dyDescent="0.2">
      <c r="B134" s="156">
        <v>8</v>
      </c>
      <c r="C134" s="166" t="s">
        <v>147</v>
      </c>
      <c r="D134" s="156">
        <v>191422</v>
      </c>
      <c r="E134" s="217">
        <v>126106</v>
      </c>
      <c r="F134" s="217">
        <f t="shared" si="9"/>
        <v>-65316</v>
      </c>
      <c r="G134" s="169">
        <f t="shared" si="10"/>
        <v>-0.34121469841502022</v>
      </c>
      <c r="H134" s="354"/>
      <c r="I134" s="331"/>
    </row>
    <row r="135" spans="2:9" ht="12.95" customHeight="1" x14ac:dyDescent="0.2">
      <c r="B135" s="156">
        <v>9</v>
      </c>
      <c r="C135" s="166" t="s">
        <v>148</v>
      </c>
      <c r="D135" s="156">
        <v>281846</v>
      </c>
      <c r="E135" s="217">
        <v>189746</v>
      </c>
      <c r="F135" s="217">
        <f t="shared" si="9"/>
        <v>-92100</v>
      </c>
      <c r="G135" s="169">
        <f t="shared" si="10"/>
        <v>-0.32677419583744316</v>
      </c>
      <c r="H135" s="354"/>
      <c r="I135" s="331"/>
    </row>
    <row r="136" spans="2:9" ht="12.95" customHeight="1" x14ac:dyDescent="0.2">
      <c r="B136" s="156">
        <v>10</v>
      </c>
      <c r="C136" s="166" t="s">
        <v>149</v>
      </c>
      <c r="D136" s="156">
        <v>98827</v>
      </c>
      <c r="E136" s="217">
        <v>63163</v>
      </c>
      <c r="F136" s="217">
        <f t="shared" si="9"/>
        <v>-35664</v>
      </c>
      <c r="G136" s="169">
        <f t="shared" si="10"/>
        <v>-0.36087304076821114</v>
      </c>
      <c r="H136" s="354"/>
      <c r="I136" s="331"/>
    </row>
    <row r="137" spans="2:9" s="158" customFormat="1" ht="12.95" customHeight="1" x14ac:dyDescent="0.2">
      <c r="B137" s="156">
        <v>11</v>
      </c>
      <c r="C137" s="166" t="s">
        <v>150</v>
      </c>
      <c r="D137" s="156">
        <v>164747</v>
      </c>
      <c r="E137" s="217">
        <v>98571</v>
      </c>
      <c r="F137" s="217">
        <f t="shared" si="9"/>
        <v>-66176</v>
      </c>
      <c r="G137" s="169">
        <f t="shared" si="10"/>
        <v>-0.40168257995593243</v>
      </c>
      <c r="H137" s="354"/>
      <c r="I137" s="331"/>
    </row>
    <row r="138" spans="2:9" s="158" customFormat="1" ht="12.95" customHeight="1" x14ac:dyDescent="0.2">
      <c r="B138" s="156">
        <v>12</v>
      </c>
      <c r="C138" s="166" t="s">
        <v>151</v>
      </c>
      <c r="D138" s="156">
        <v>134961</v>
      </c>
      <c r="E138" s="217">
        <v>99138</v>
      </c>
      <c r="F138" s="217">
        <f t="shared" si="9"/>
        <v>-35823</v>
      </c>
      <c r="G138" s="169">
        <f t="shared" si="10"/>
        <v>-0.26543223597928289</v>
      </c>
      <c r="H138" s="354"/>
      <c r="I138" s="331"/>
    </row>
    <row r="139" spans="2:9" s="158" customFormat="1" ht="12.95" customHeight="1" x14ac:dyDescent="0.2">
      <c r="B139" s="156">
        <v>13</v>
      </c>
      <c r="C139" s="166" t="s">
        <v>152</v>
      </c>
      <c r="D139" s="156">
        <v>55782</v>
      </c>
      <c r="E139" s="217">
        <v>42537</v>
      </c>
      <c r="F139" s="217">
        <f t="shared" si="9"/>
        <v>-13245</v>
      </c>
      <c r="G139" s="169">
        <f t="shared" si="10"/>
        <v>-0.23744218565128536</v>
      </c>
      <c r="H139" s="354"/>
      <c r="I139" s="331"/>
    </row>
    <row r="140" spans="2:9" s="158" customFormat="1" ht="12.95" customHeight="1" x14ac:dyDescent="0.2">
      <c r="B140" s="156">
        <v>14</v>
      </c>
      <c r="C140" s="166" t="s">
        <v>153</v>
      </c>
      <c r="D140" s="156">
        <v>69499</v>
      </c>
      <c r="E140" s="217">
        <v>48921</v>
      </c>
      <c r="F140" s="217">
        <f t="shared" si="9"/>
        <v>-20578</v>
      </c>
      <c r="G140" s="169">
        <f t="shared" si="10"/>
        <v>-0.29609059123152853</v>
      </c>
      <c r="H140" s="354"/>
      <c r="I140" s="331"/>
    </row>
    <row r="141" spans="2:9" s="158" customFormat="1" ht="12.95" customHeight="1" x14ac:dyDescent="0.2">
      <c r="B141" s="156">
        <v>15</v>
      </c>
      <c r="C141" s="166" t="s">
        <v>154</v>
      </c>
      <c r="D141" s="156">
        <v>141534</v>
      </c>
      <c r="E141" s="217">
        <v>98760</v>
      </c>
      <c r="F141" s="217">
        <f t="shared" si="9"/>
        <v>-42774</v>
      </c>
      <c r="G141" s="169">
        <f t="shared" si="10"/>
        <v>-0.3022171351053457</v>
      </c>
      <c r="H141" s="354"/>
      <c r="I141" s="331"/>
    </row>
    <row r="142" spans="2:9" s="158" customFormat="1" ht="12.95" customHeight="1" x14ac:dyDescent="0.2">
      <c r="B142" s="156">
        <v>16</v>
      </c>
      <c r="C142" s="166" t="s">
        <v>155</v>
      </c>
      <c r="D142" s="156">
        <v>289836</v>
      </c>
      <c r="E142" s="217">
        <v>171538</v>
      </c>
      <c r="F142" s="217">
        <f t="shared" si="9"/>
        <v>-118298</v>
      </c>
      <c r="G142" s="169">
        <f t="shared" si="10"/>
        <v>-0.40815495659614404</v>
      </c>
      <c r="H142" s="354"/>
      <c r="I142" s="331"/>
    </row>
    <row r="143" spans="2:9" s="158" customFormat="1" ht="12.95" customHeight="1" x14ac:dyDescent="0.2">
      <c r="B143" s="156">
        <v>17</v>
      </c>
      <c r="C143" s="166" t="s">
        <v>156</v>
      </c>
      <c r="D143" s="156">
        <v>151111</v>
      </c>
      <c r="E143" s="217">
        <v>103415</v>
      </c>
      <c r="F143" s="217">
        <f t="shared" si="9"/>
        <v>-47696</v>
      </c>
      <c r="G143" s="169">
        <f t="shared" si="10"/>
        <v>-0.31563552620259278</v>
      </c>
      <c r="H143" s="354"/>
      <c r="I143" s="331"/>
    </row>
    <row r="144" spans="2:9" s="158" customFormat="1" ht="12.95" customHeight="1" x14ac:dyDescent="0.2">
      <c r="B144" s="156">
        <v>18</v>
      </c>
      <c r="C144" s="166" t="s">
        <v>157</v>
      </c>
      <c r="D144" s="156">
        <v>120258</v>
      </c>
      <c r="E144" s="217">
        <v>86452</v>
      </c>
      <c r="F144" s="217">
        <f t="shared" si="9"/>
        <v>-33806</v>
      </c>
      <c r="G144" s="169">
        <f t="shared" si="10"/>
        <v>-0.2811122752748258</v>
      </c>
      <c r="H144" s="354"/>
      <c r="I144" s="331"/>
    </row>
    <row r="145" spans="2:9" s="158" customFormat="1" ht="12.95" customHeight="1" x14ac:dyDescent="0.2">
      <c r="B145" s="156">
        <v>19</v>
      </c>
      <c r="C145" s="166" t="s">
        <v>158</v>
      </c>
      <c r="D145" s="156">
        <v>143246</v>
      </c>
      <c r="E145" s="217">
        <v>92724</v>
      </c>
      <c r="F145" s="217">
        <f t="shared" si="9"/>
        <v>-50522</v>
      </c>
      <c r="G145" s="169">
        <f t="shared" si="10"/>
        <v>-0.35269396702176675</v>
      </c>
      <c r="H145" s="354"/>
      <c r="I145" s="331"/>
    </row>
    <row r="146" spans="2:9" s="158" customFormat="1" ht="12.95" customHeight="1" x14ac:dyDescent="0.2">
      <c r="B146" s="156">
        <v>20</v>
      </c>
      <c r="C146" s="166" t="s">
        <v>159</v>
      </c>
      <c r="D146" s="156">
        <v>83397</v>
      </c>
      <c r="E146" s="217">
        <v>56248</v>
      </c>
      <c r="F146" s="217">
        <f t="shared" si="9"/>
        <v>-27149</v>
      </c>
      <c r="G146" s="169">
        <f t="shared" si="10"/>
        <v>-0.32553928798398024</v>
      </c>
      <c r="H146" s="354"/>
      <c r="I146" s="331"/>
    </row>
    <row r="147" spans="2:9" s="158" customFormat="1" ht="12.95" customHeight="1" x14ac:dyDescent="0.2">
      <c r="B147" s="156">
        <v>21</v>
      </c>
      <c r="C147" s="166" t="s">
        <v>160</v>
      </c>
      <c r="D147" s="156">
        <v>150381</v>
      </c>
      <c r="E147" s="217">
        <v>96804</v>
      </c>
      <c r="F147" s="217">
        <f t="shared" si="9"/>
        <v>-53577</v>
      </c>
      <c r="G147" s="169">
        <f t="shared" si="10"/>
        <v>-0.35627506134418579</v>
      </c>
      <c r="H147" s="354"/>
      <c r="I147" s="331"/>
    </row>
    <row r="148" spans="2:9" s="158" customFormat="1" ht="12.95" customHeight="1" x14ac:dyDescent="0.2">
      <c r="B148" s="156">
        <v>22</v>
      </c>
      <c r="C148" s="166" t="s">
        <v>161</v>
      </c>
      <c r="D148" s="156">
        <v>109483</v>
      </c>
      <c r="E148" s="217">
        <v>68245</v>
      </c>
      <c r="F148" s="217">
        <f t="shared" si="9"/>
        <v>-41238</v>
      </c>
      <c r="G148" s="169">
        <f t="shared" si="10"/>
        <v>-0.37666121680991571</v>
      </c>
      <c r="H148" s="354"/>
      <c r="I148" s="331"/>
    </row>
    <row r="149" spans="2:9" s="158" customFormat="1" ht="12.95" customHeight="1" x14ac:dyDescent="0.2">
      <c r="B149" s="156">
        <v>23</v>
      </c>
      <c r="C149" s="166" t="s">
        <v>162</v>
      </c>
      <c r="D149" s="156">
        <v>159152</v>
      </c>
      <c r="E149" s="217">
        <v>108043</v>
      </c>
      <c r="F149" s="217">
        <f t="shared" si="9"/>
        <v>-51109</v>
      </c>
      <c r="G149" s="169">
        <f t="shared" si="10"/>
        <v>-0.3211332562581683</v>
      </c>
      <c r="H149" s="354"/>
      <c r="I149" s="331"/>
    </row>
    <row r="150" spans="2:9" s="158" customFormat="1" ht="12.95" customHeight="1" x14ac:dyDescent="0.2">
      <c r="B150" s="156">
        <v>24</v>
      </c>
      <c r="C150" s="166" t="s">
        <v>163</v>
      </c>
      <c r="D150" s="156">
        <v>180576</v>
      </c>
      <c r="E150" s="217">
        <v>101117</v>
      </c>
      <c r="F150" s="217">
        <f t="shared" si="9"/>
        <v>-79459</v>
      </c>
      <c r="G150" s="169">
        <f t="shared" si="10"/>
        <v>-0.44003079035973774</v>
      </c>
      <c r="H150" s="354"/>
      <c r="I150" s="331"/>
    </row>
    <row r="151" spans="2:9" s="158" customFormat="1" ht="12.95" customHeight="1" x14ac:dyDescent="0.2">
      <c r="B151" s="214"/>
      <c r="C151" s="215" t="s">
        <v>28</v>
      </c>
      <c r="D151" s="195">
        <f>SUM(D127:D150)</f>
        <v>3218966</v>
      </c>
      <c r="E151" s="195">
        <f t="shared" ref="E151:F151" si="11">SUM(E127:E150)</f>
        <v>2162254</v>
      </c>
      <c r="F151" s="195">
        <f t="shared" si="11"/>
        <v>-1056712</v>
      </c>
      <c r="G151" s="216">
        <f>F151/D151</f>
        <v>-0.32827684417915565</v>
      </c>
      <c r="H151" s="354"/>
    </row>
    <row r="152" spans="2:9" s="158" customFormat="1" ht="12.95" customHeight="1" x14ac:dyDescent="0.2">
      <c r="B152" s="163"/>
      <c r="C152" s="224"/>
      <c r="D152" s="225"/>
      <c r="E152" s="225"/>
      <c r="F152" s="225"/>
      <c r="G152" s="226"/>
      <c r="H152" s="354"/>
    </row>
    <row r="153" spans="2:9" s="158" customFormat="1" ht="28.5" customHeight="1" x14ac:dyDescent="0.2">
      <c r="B153" s="459" t="s">
        <v>204</v>
      </c>
      <c r="C153" s="459"/>
      <c r="D153" s="459"/>
      <c r="E153" s="459"/>
      <c r="F153" s="459"/>
      <c r="G153" s="459"/>
      <c r="H153" s="354"/>
    </row>
    <row r="154" spans="2:9" s="197" customFormat="1" ht="51" x14ac:dyDescent="0.2">
      <c r="B154" s="303" t="s">
        <v>21</v>
      </c>
      <c r="C154" s="303" t="s">
        <v>22</v>
      </c>
      <c r="D154" s="303" t="s">
        <v>230</v>
      </c>
      <c r="E154" s="303" t="s">
        <v>102</v>
      </c>
      <c r="F154" s="304" t="s">
        <v>6</v>
      </c>
      <c r="G154" s="303" t="s">
        <v>30</v>
      </c>
      <c r="H154" s="355"/>
    </row>
    <row r="155" spans="2:9" s="158" customFormat="1" ht="12.95" customHeight="1" x14ac:dyDescent="0.2">
      <c r="B155" s="305" t="s">
        <v>246</v>
      </c>
      <c r="C155" s="305" t="s">
        <v>247</v>
      </c>
      <c r="D155" s="305" t="s">
        <v>248</v>
      </c>
      <c r="E155" s="305" t="s">
        <v>249</v>
      </c>
      <c r="F155" s="195" t="s">
        <v>31</v>
      </c>
      <c r="G155" s="195">
        <v>6</v>
      </c>
      <c r="H155" s="354"/>
    </row>
    <row r="156" spans="2:9" s="158" customFormat="1" ht="12.95" customHeight="1" x14ac:dyDescent="0.2">
      <c r="B156" s="156">
        <v>1</v>
      </c>
      <c r="C156" s="166" t="s">
        <v>140</v>
      </c>
      <c r="D156" s="156">
        <v>84619</v>
      </c>
      <c r="E156" s="217">
        <v>57153</v>
      </c>
      <c r="F156" s="217">
        <f>E156-D156</f>
        <v>-27466</v>
      </c>
      <c r="G156" s="169">
        <f>F156/D156</f>
        <v>-0.32458431321570808</v>
      </c>
      <c r="H156" s="354"/>
      <c r="I156" s="331"/>
    </row>
    <row r="157" spans="2:9" s="158" customFormat="1" ht="12.95" customHeight="1" x14ac:dyDescent="0.2">
      <c r="B157" s="156">
        <v>2</v>
      </c>
      <c r="C157" s="166" t="s">
        <v>141</v>
      </c>
      <c r="D157" s="156">
        <v>24233</v>
      </c>
      <c r="E157" s="217">
        <v>16841</v>
      </c>
      <c r="F157" s="217">
        <f t="shared" ref="F157:F179" si="12">E157-D157</f>
        <v>-7392</v>
      </c>
      <c r="G157" s="169">
        <f t="shared" ref="G157:G179" si="13">F157/D157</f>
        <v>-0.3050385837494326</v>
      </c>
      <c r="H157" s="354"/>
      <c r="I157" s="331"/>
    </row>
    <row r="158" spans="2:9" s="158" customFormat="1" ht="12.95" customHeight="1" x14ac:dyDescent="0.2">
      <c r="B158" s="156">
        <v>3</v>
      </c>
      <c r="C158" s="166" t="s">
        <v>142</v>
      </c>
      <c r="D158" s="156">
        <v>22925</v>
      </c>
      <c r="E158" s="217">
        <v>14070</v>
      </c>
      <c r="F158" s="217">
        <f t="shared" si="12"/>
        <v>-8855</v>
      </c>
      <c r="G158" s="169">
        <f t="shared" si="13"/>
        <v>-0.38625954198473283</v>
      </c>
      <c r="H158" s="354"/>
      <c r="I158" s="331"/>
    </row>
    <row r="159" spans="2:9" s="158" customFormat="1" ht="12.95" customHeight="1" x14ac:dyDescent="0.2">
      <c r="B159" s="156">
        <v>4</v>
      </c>
      <c r="C159" s="166" t="s">
        <v>143</v>
      </c>
      <c r="D159" s="156">
        <v>45112</v>
      </c>
      <c r="E159" s="217">
        <v>36000</v>
      </c>
      <c r="F159" s="217">
        <f t="shared" si="12"/>
        <v>-9112</v>
      </c>
      <c r="G159" s="169">
        <f t="shared" si="13"/>
        <v>-0.20198616776024117</v>
      </c>
      <c r="H159" s="354"/>
      <c r="I159" s="331"/>
    </row>
    <row r="160" spans="2:9" s="158" customFormat="1" ht="12.95" customHeight="1" x14ac:dyDescent="0.2">
      <c r="B160" s="156">
        <v>5</v>
      </c>
      <c r="C160" s="166" t="s">
        <v>144</v>
      </c>
      <c r="D160" s="156">
        <v>28780</v>
      </c>
      <c r="E160" s="217">
        <v>20144</v>
      </c>
      <c r="F160" s="217">
        <f t="shared" si="12"/>
        <v>-8636</v>
      </c>
      <c r="G160" s="169">
        <f t="shared" si="13"/>
        <v>-0.30006949270326616</v>
      </c>
      <c r="H160" s="354"/>
      <c r="I160" s="331"/>
    </row>
    <row r="161" spans="2:9" s="158" customFormat="1" ht="12.95" customHeight="1" x14ac:dyDescent="0.2">
      <c r="B161" s="156">
        <v>6</v>
      </c>
      <c r="C161" s="166" t="s">
        <v>145</v>
      </c>
      <c r="D161" s="156">
        <v>68420</v>
      </c>
      <c r="E161" s="217">
        <v>44231</v>
      </c>
      <c r="F161" s="217">
        <f t="shared" si="12"/>
        <v>-24189</v>
      </c>
      <c r="G161" s="169">
        <f t="shared" si="13"/>
        <v>-0.35353697749196139</v>
      </c>
      <c r="H161" s="354"/>
      <c r="I161" s="331"/>
    </row>
    <row r="162" spans="2:9" s="158" customFormat="1" ht="12.95" customHeight="1" x14ac:dyDescent="0.2">
      <c r="B162" s="156">
        <v>7</v>
      </c>
      <c r="C162" s="166" t="s">
        <v>146</v>
      </c>
      <c r="D162" s="156">
        <v>48930</v>
      </c>
      <c r="E162" s="217">
        <v>37508</v>
      </c>
      <c r="F162" s="217">
        <f t="shared" si="12"/>
        <v>-11422</v>
      </c>
      <c r="G162" s="169">
        <f t="shared" si="13"/>
        <v>-0.2334355201307991</v>
      </c>
      <c r="H162" s="354"/>
      <c r="I162" s="331"/>
    </row>
    <row r="163" spans="2:9" s="158" customFormat="1" ht="12.95" customHeight="1" x14ac:dyDescent="0.2">
      <c r="B163" s="156">
        <v>8</v>
      </c>
      <c r="C163" s="166" t="s">
        <v>147</v>
      </c>
      <c r="D163" s="156">
        <v>76993</v>
      </c>
      <c r="E163" s="217">
        <v>47801</v>
      </c>
      <c r="F163" s="217">
        <f t="shared" si="12"/>
        <v>-29192</v>
      </c>
      <c r="G163" s="169">
        <f t="shared" si="13"/>
        <v>-0.37915135142155781</v>
      </c>
      <c r="H163" s="354"/>
      <c r="I163" s="331"/>
    </row>
    <row r="164" spans="2:9" s="158" customFormat="1" ht="12.95" customHeight="1" x14ac:dyDescent="0.2">
      <c r="B164" s="156">
        <v>9</v>
      </c>
      <c r="C164" s="166" t="s">
        <v>148</v>
      </c>
      <c r="D164" s="156">
        <v>126522</v>
      </c>
      <c r="E164" s="217">
        <v>81917</v>
      </c>
      <c r="F164" s="217">
        <f t="shared" si="12"/>
        <v>-44605</v>
      </c>
      <c r="G164" s="169">
        <f t="shared" si="13"/>
        <v>-0.352547383063815</v>
      </c>
      <c r="H164" s="354"/>
      <c r="I164" s="331"/>
    </row>
    <row r="165" spans="2:9" s="158" customFormat="1" ht="12.95" customHeight="1" x14ac:dyDescent="0.2">
      <c r="B165" s="156">
        <v>10</v>
      </c>
      <c r="C165" s="166" t="s">
        <v>149</v>
      </c>
      <c r="D165" s="156">
        <v>44532</v>
      </c>
      <c r="E165" s="217">
        <v>27022</v>
      </c>
      <c r="F165" s="217">
        <f t="shared" si="12"/>
        <v>-17510</v>
      </c>
      <c r="G165" s="169">
        <f t="shared" si="13"/>
        <v>-0.39320039522141381</v>
      </c>
      <c r="H165" s="354"/>
      <c r="I165" s="331"/>
    </row>
    <row r="166" spans="2:9" s="158" customFormat="1" ht="12.95" customHeight="1" x14ac:dyDescent="0.2">
      <c r="B166" s="156">
        <v>11</v>
      </c>
      <c r="C166" s="166" t="s">
        <v>150</v>
      </c>
      <c r="D166" s="156">
        <v>75973</v>
      </c>
      <c r="E166" s="217">
        <v>41273</v>
      </c>
      <c r="F166" s="217">
        <f t="shared" si="12"/>
        <v>-34700</v>
      </c>
      <c r="G166" s="169">
        <f t="shared" si="13"/>
        <v>-0.45674121069327261</v>
      </c>
      <c r="H166" s="354"/>
      <c r="I166" s="331"/>
    </row>
    <row r="167" spans="2:9" s="158" customFormat="1" ht="12.95" customHeight="1" x14ac:dyDescent="0.2">
      <c r="B167" s="156">
        <v>12</v>
      </c>
      <c r="C167" s="166" t="s">
        <v>151</v>
      </c>
      <c r="D167" s="156">
        <v>69276</v>
      </c>
      <c r="E167" s="217">
        <v>46257</v>
      </c>
      <c r="F167" s="217">
        <f t="shared" si="12"/>
        <v>-23019</v>
      </c>
      <c r="G167" s="169">
        <f t="shared" si="13"/>
        <v>-0.33227957734280272</v>
      </c>
      <c r="H167" s="354"/>
      <c r="I167" s="331"/>
    </row>
    <row r="168" spans="2:9" s="158" customFormat="1" ht="12.95" customHeight="1" x14ac:dyDescent="0.2">
      <c r="B168" s="156">
        <v>13</v>
      </c>
      <c r="C168" s="166" t="s">
        <v>152</v>
      </c>
      <c r="D168" s="156">
        <v>31892</v>
      </c>
      <c r="E168" s="217">
        <v>21641</v>
      </c>
      <c r="F168" s="217">
        <f t="shared" si="12"/>
        <v>-10251</v>
      </c>
      <c r="G168" s="169">
        <f t="shared" si="13"/>
        <v>-0.32142857142857145</v>
      </c>
      <c r="H168" s="354"/>
      <c r="I168" s="331"/>
    </row>
    <row r="169" spans="2:9" s="158" customFormat="1" ht="12.95" customHeight="1" x14ac:dyDescent="0.2">
      <c r="B169" s="156">
        <v>14</v>
      </c>
      <c r="C169" s="166" t="s">
        <v>153</v>
      </c>
      <c r="D169" s="156">
        <v>33156</v>
      </c>
      <c r="E169" s="217">
        <v>22230</v>
      </c>
      <c r="F169" s="217">
        <f t="shared" si="12"/>
        <v>-10926</v>
      </c>
      <c r="G169" s="169">
        <f t="shared" si="13"/>
        <v>-0.3295331161780673</v>
      </c>
      <c r="H169" s="354"/>
      <c r="I169" s="331"/>
    </row>
    <row r="170" spans="2:9" s="158" customFormat="1" ht="12.95" customHeight="1" x14ac:dyDescent="0.2">
      <c r="B170" s="156">
        <v>15</v>
      </c>
      <c r="C170" s="166" t="s">
        <v>154</v>
      </c>
      <c r="D170" s="156">
        <v>60668</v>
      </c>
      <c r="E170" s="217">
        <v>41955</v>
      </c>
      <c r="F170" s="217">
        <f t="shared" si="12"/>
        <v>-18713</v>
      </c>
      <c r="G170" s="169">
        <f t="shared" si="13"/>
        <v>-0.30844926485132196</v>
      </c>
      <c r="H170" s="354"/>
      <c r="I170" s="331"/>
    </row>
    <row r="171" spans="2:9" s="158" customFormat="1" ht="12.95" customHeight="1" x14ac:dyDescent="0.2">
      <c r="B171" s="156">
        <v>16</v>
      </c>
      <c r="C171" s="166" t="s">
        <v>155</v>
      </c>
      <c r="D171" s="156">
        <v>119080</v>
      </c>
      <c r="E171" s="217">
        <v>64849</v>
      </c>
      <c r="F171" s="217">
        <f t="shared" si="12"/>
        <v>-54231</v>
      </c>
      <c r="G171" s="169">
        <f t="shared" si="13"/>
        <v>-0.45541652670473631</v>
      </c>
      <c r="H171" s="354"/>
      <c r="I171" s="331"/>
    </row>
    <row r="172" spans="2:9" s="158" customFormat="1" ht="12.95" customHeight="1" x14ac:dyDescent="0.2">
      <c r="B172" s="156">
        <v>17</v>
      </c>
      <c r="C172" s="166" t="s">
        <v>156</v>
      </c>
      <c r="D172" s="156">
        <v>84775</v>
      </c>
      <c r="E172" s="217">
        <v>50645</v>
      </c>
      <c r="F172" s="217">
        <f t="shared" si="12"/>
        <v>-34130</v>
      </c>
      <c r="G172" s="169">
        <f t="shared" si="13"/>
        <v>-0.40259510468888232</v>
      </c>
      <c r="H172" s="354"/>
      <c r="I172" s="331"/>
    </row>
    <row r="173" spans="2:9" s="158" customFormat="1" ht="12.95" customHeight="1" x14ac:dyDescent="0.2">
      <c r="B173" s="156">
        <v>18</v>
      </c>
      <c r="C173" s="166" t="s">
        <v>157</v>
      </c>
      <c r="D173" s="156">
        <v>68167</v>
      </c>
      <c r="E173" s="217">
        <v>43152</v>
      </c>
      <c r="F173" s="217">
        <f t="shared" si="12"/>
        <v>-25015</v>
      </c>
      <c r="G173" s="169">
        <f t="shared" si="13"/>
        <v>-0.36696642070209928</v>
      </c>
      <c r="H173" s="354"/>
      <c r="I173" s="331"/>
    </row>
    <row r="174" spans="2:9" s="158" customFormat="1" ht="12.95" customHeight="1" x14ac:dyDescent="0.2">
      <c r="B174" s="156">
        <v>19</v>
      </c>
      <c r="C174" s="166" t="s">
        <v>158</v>
      </c>
      <c r="D174" s="156">
        <v>65665</v>
      </c>
      <c r="E174" s="217">
        <v>34943</v>
      </c>
      <c r="F174" s="217">
        <f t="shared" si="12"/>
        <v>-30722</v>
      </c>
      <c r="G174" s="169">
        <f t="shared" si="13"/>
        <v>-0.46785959034493263</v>
      </c>
      <c r="H174" s="354"/>
      <c r="I174" s="331"/>
    </row>
    <row r="175" spans="2:9" s="158" customFormat="1" ht="12.95" customHeight="1" x14ac:dyDescent="0.2">
      <c r="B175" s="156">
        <v>20</v>
      </c>
      <c r="C175" s="166" t="s">
        <v>159</v>
      </c>
      <c r="D175" s="156">
        <v>39318</v>
      </c>
      <c r="E175" s="217">
        <v>23518</v>
      </c>
      <c r="F175" s="217">
        <f t="shared" si="12"/>
        <v>-15800</v>
      </c>
      <c r="G175" s="169">
        <f t="shared" si="13"/>
        <v>-0.40185156925581161</v>
      </c>
      <c r="H175" s="354"/>
      <c r="I175" s="331"/>
    </row>
    <row r="176" spans="2:9" s="158" customFormat="1" ht="12.95" customHeight="1" x14ac:dyDescent="0.2">
      <c r="B176" s="156">
        <v>21</v>
      </c>
      <c r="C176" s="166" t="s">
        <v>160</v>
      </c>
      <c r="D176" s="156">
        <v>56346</v>
      </c>
      <c r="E176" s="217">
        <v>28918</v>
      </c>
      <c r="F176" s="217">
        <f t="shared" si="12"/>
        <v>-27428</v>
      </c>
      <c r="G176" s="169">
        <f t="shared" si="13"/>
        <v>-0.48677812089589323</v>
      </c>
      <c r="H176" s="354"/>
      <c r="I176" s="331"/>
    </row>
    <row r="177" spans="2:9" s="158" customFormat="1" ht="12.95" customHeight="1" x14ac:dyDescent="0.2">
      <c r="B177" s="156">
        <v>22</v>
      </c>
      <c r="C177" s="166" t="s">
        <v>161</v>
      </c>
      <c r="D177" s="156">
        <v>34603</v>
      </c>
      <c r="E177" s="217">
        <v>20912</v>
      </c>
      <c r="F177" s="217">
        <f t="shared" si="12"/>
        <v>-13691</v>
      </c>
      <c r="G177" s="169">
        <f t="shared" si="13"/>
        <v>-0.3956593358957316</v>
      </c>
      <c r="H177" s="354"/>
      <c r="I177" s="331"/>
    </row>
    <row r="178" spans="2:9" s="158" customFormat="1" ht="12.95" customHeight="1" x14ac:dyDescent="0.2">
      <c r="B178" s="156">
        <v>23</v>
      </c>
      <c r="C178" s="166" t="s">
        <v>162</v>
      </c>
      <c r="D178" s="156">
        <v>62486</v>
      </c>
      <c r="E178" s="217">
        <v>40501</v>
      </c>
      <c r="F178" s="217">
        <f t="shared" si="12"/>
        <v>-21985</v>
      </c>
      <c r="G178" s="169">
        <f t="shared" si="13"/>
        <v>-0.35183881189386423</v>
      </c>
      <c r="H178" s="354"/>
      <c r="I178" s="331"/>
    </row>
    <row r="179" spans="2:9" s="158" customFormat="1" ht="12.95" customHeight="1" x14ac:dyDescent="0.2">
      <c r="B179" s="156">
        <v>24</v>
      </c>
      <c r="C179" s="166" t="s">
        <v>163</v>
      </c>
      <c r="D179" s="156">
        <v>82370</v>
      </c>
      <c r="E179" s="217">
        <v>48598</v>
      </c>
      <c r="F179" s="217">
        <f t="shared" si="12"/>
        <v>-33772</v>
      </c>
      <c r="G179" s="169">
        <f t="shared" si="13"/>
        <v>-0.41000364210270729</v>
      </c>
      <c r="H179" s="354"/>
      <c r="I179" s="331"/>
    </row>
    <row r="180" spans="2:9" s="158" customFormat="1" ht="12.95" customHeight="1" x14ac:dyDescent="0.2">
      <c r="B180" s="214"/>
      <c r="C180" s="215" t="s">
        <v>28</v>
      </c>
      <c r="D180" s="195">
        <f>SUM(D156:D179)</f>
        <v>1454841</v>
      </c>
      <c r="E180" s="195">
        <f t="shared" ref="E180:F180" si="14">SUM(E156:E179)</f>
        <v>912079</v>
      </c>
      <c r="F180" s="195">
        <f t="shared" si="14"/>
        <v>-542762</v>
      </c>
      <c r="G180" s="216">
        <f>F180/D180</f>
        <v>-0.37307307121534244</v>
      </c>
      <c r="H180" s="354"/>
      <c r="I180" s="158" t="s">
        <v>13</v>
      </c>
    </row>
    <row r="181" spans="2:9" s="158" customFormat="1" ht="12.95" customHeight="1" x14ac:dyDescent="0.25">
      <c r="B181" s="227"/>
      <c r="C181" s="228"/>
      <c r="D181" s="229"/>
      <c r="E181" s="230"/>
      <c r="F181" s="231"/>
      <c r="G181" s="226"/>
      <c r="H181" s="354"/>
    </row>
    <row r="182" spans="2:9" s="158" customFormat="1" ht="12.95" customHeight="1" x14ac:dyDescent="0.2">
      <c r="B182" s="459" t="s">
        <v>205</v>
      </c>
      <c r="C182" s="459"/>
      <c r="D182" s="459"/>
      <c r="E182" s="459"/>
      <c r="F182" s="459"/>
      <c r="G182" s="459"/>
      <c r="H182" s="459"/>
    </row>
    <row r="183" spans="2:9" s="158" customFormat="1" ht="68.25" customHeight="1" x14ac:dyDescent="0.2">
      <c r="B183" s="195" t="s">
        <v>21</v>
      </c>
      <c r="C183" s="195" t="s">
        <v>22</v>
      </c>
      <c r="D183" s="195" t="s">
        <v>250</v>
      </c>
      <c r="E183" s="195" t="s">
        <v>102</v>
      </c>
      <c r="F183" s="216" t="s">
        <v>6</v>
      </c>
      <c r="G183" s="195" t="s">
        <v>30</v>
      </c>
      <c r="H183" s="354"/>
    </row>
    <row r="184" spans="2:9" s="158" customFormat="1" ht="12.95" customHeight="1" x14ac:dyDescent="0.2">
      <c r="B184" s="195">
        <v>1</v>
      </c>
      <c r="C184" s="195">
        <v>2</v>
      </c>
      <c r="D184" s="195">
        <v>3</v>
      </c>
      <c r="E184" s="195">
        <v>4</v>
      </c>
      <c r="F184" s="195" t="s">
        <v>31</v>
      </c>
      <c r="G184" s="195">
        <v>6</v>
      </c>
      <c r="H184" s="354"/>
    </row>
    <row r="185" spans="2:9" s="158" customFormat="1" ht="12.95" customHeight="1" x14ac:dyDescent="0.2">
      <c r="B185" s="156">
        <v>1</v>
      </c>
      <c r="C185" s="166" t="s">
        <v>140</v>
      </c>
      <c r="D185" s="217">
        <v>133756</v>
      </c>
      <c r="E185" s="217">
        <f t="shared" ref="E185:E208" si="15">E127</f>
        <v>129640</v>
      </c>
      <c r="F185" s="217">
        <f>E185-D185</f>
        <v>-4116</v>
      </c>
      <c r="G185" s="169">
        <f>F185/D185</f>
        <v>-3.0772451329286164E-2</v>
      </c>
      <c r="H185" s="354"/>
    </row>
    <row r="186" spans="2:9" s="158" customFormat="1" ht="12.95" customHeight="1" x14ac:dyDescent="0.2">
      <c r="B186" s="156">
        <v>2</v>
      </c>
      <c r="C186" s="166" t="s">
        <v>141</v>
      </c>
      <c r="D186" s="217">
        <v>45713</v>
      </c>
      <c r="E186" s="217">
        <f t="shared" si="15"/>
        <v>47131</v>
      </c>
      <c r="F186" s="217">
        <f t="shared" ref="F186:F208" si="16">E186-D186</f>
        <v>1418</v>
      </c>
      <c r="G186" s="169">
        <f t="shared" ref="G186:G208" si="17">F186/D186</f>
        <v>3.1019622426880757E-2</v>
      </c>
      <c r="H186" s="354"/>
    </row>
    <row r="187" spans="2:9" s="158" customFormat="1" ht="12.95" customHeight="1" x14ac:dyDescent="0.2">
      <c r="B187" s="156">
        <v>3</v>
      </c>
      <c r="C187" s="166" t="s">
        <v>142</v>
      </c>
      <c r="D187" s="217">
        <v>33042</v>
      </c>
      <c r="E187" s="217">
        <f t="shared" si="15"/>
        <v>34924</v>
      </c>
      <c r="F187" s="217">
        <f t="shared" si="16"/>
        <v>1882</v>
      </c>
      <c r="G187" s="169">
        <f t="shared" si="17"/>
        <v>5.6957811270504206E-2</v>
      </c>
      <c r="H187" s="354"/>
    </row>
    <row r="188" spans="2:9" s="158" customFormat="1" ht="12.95" customHeight="1" x14ac:dyDescent="0.2">
      <c r="B188" s="156">
        <v>4</v>
      </c>
      <c r="C188" s="166" t="s">
        <v>143</v>
      </c>
      <c r="D188" s="217">
        <v>97781</v>
      </c>
      <c r="E188" s="217">
        <f t="shared" si="15"/>
        <v>99310</v>
      </c>
      <c r="F188" s="217">
        <f t="shared" si="16"/>
        <v>1529</v>
      </c>
      <c r="G188" s="169">
        <f t="shared" si="17"/>
        <v>1.5636984690277252E-2</v>
      </c>
      <c r="H188" s="354"/>
    </row>
    <row r="189" spans="2:9" s="158" customFormat="1" ht="12.95" customHeight="1" x14ac:dyDescent="0.2">
      <c r="B189" s="156">
        <v>5</v>
      </c>
      <c r="C189" s="166" t="s">
        <v>144</v>
      </c>
      <c r="D189" s="217">
        <v>48894</v>
      </c>
      <c r="E189" s="217">
        <f t="shared" si="15"/>
        <v>51957</v>
      </c>
      <c r="F189" s="217">
        <f t="shared" si="16"/>
        <v>3063</v>
      </c>
      <c r="G189" s="169">
        <f t="shared" si="17"/>
        <v>6.2645723401644371E-2</v>
      </c>
      <c r="H189" s="354"/>
    </row>
    <row r="190" spans="2:9" s="158" customFormat="1" ht="12.95" customHeight="1" x14ac:dyDescent="0.2">
      <c r="B190" s="156">
        <v>6</v>
      </c>
      <c r="C190" s="166" t="s">
        <v>145</v>
      </c>
      <c r="D190" s="217">
        <v>82317</v>
      </c>
      <c r="E190" s="217">
        <f t="shared" si="15"/>
        <v>87113</v>
      </c>
      <c r="F190" s="217">
        <f t="shared" si="16"/>
        <v>4796</v>
      </c>
      <c r="G190" s="169">
        <f t="shared" si="17"/>
        <v>5.8262570307469903E-2</v>
      </c>
      <c r="H190" s="354"/>
    </row>
    <row r="191" spans="2:9" s="158" customFormat="1" ht="12.95" customHeight="1" x14ac:dyDescent="0.2">
      <c r="B191" s="156">
        <v>7</v>
      </c>
      <c r="C191" s="166" t="s">
        <v>146</v>
      </c>
      <c r="D191" s="217">
        <v>55920</v>
      </c>
      <c r="E191" s="217">
        <f t="shared" si="15"/>
        <v>60651</v>
      </c>
      <c r="F191" s="217">
        <f t="shared" si="16"/>
        <v>4731</v>
      </c>
      <c r="G191" s="169">
        <f t="shared" si="17"/>
        <v>8.4603004291845488E-2</v>
      </c>
      <c r="H191" s="354"/>
    </row>
    <row r="192" spans="2:9" s="158" customFormat="1" ht="12.95" customHeight="1" x14ac:dyDescent="0.2">
      <c r="B192" s="156">
        <v>8</v>
      </c>
      <c r="C192" s="166" t="s">
        <v>147</v>
      </c>
      <c r="D192" s="217">
        <v>130849</v>
      </c>
      <c r="E192" s="217">
        <f t="shared" si="15"/>
        <v>126106</v>
      </c>
      <c r="F192" s="217">
        <f t="shared" si="16"/>
        <v>-4743</v>
      </c>
      <c r="G192" s="169">
        <f t="shared" si="17"/>
        <v>-3.6247888787839418E-2</v>
      </c>
      <c r="H192" s="354"/>
    </row>
    <row r="193" spans="2:8" s="158" customFormat="1" ht="12.95" customHeight="1" x14ac:dyDescent="0.2">
      <c r="B193" s="156">
        <v>9</v>
      </c>
      <c r="C193" s="166" t="s">
        <v>148</v>
      </c>
      <c r="D193" s="217">
        <v>169222</v>
      </c>
      <c r="E193" s="217">
        <f t="shared" si="15"/>
        <v>189746</v>
      </c>
      <c r="F193" s="217">
        <f t="shared" si="16"/>
        <v>20524</v>
      </c>
      <c r="G193" s="169">
        <f t="shared" si="17"/>
        <v>0.12128446655872167</v>
      </c>
      <c r="H193" s="354"/>
    </row>
    <row r="194" spans="2:8" s="158" customFormat="1" ht="12.95" customHeight="1" x14ac:dyDescent="0.2">
      <c r="B194" s="156">
        <v>10</v>
      </c>
      <c r="C194" s="166" t="s">
        <v>149</v>
      </c>
      <c r="D194" s="217">
        <v>56722</v>
      </c>
      <c r="E194" s="217">
        <f t="shared" si="15"/>
        <v>63163</v>
      </c>
      <c r="F194" s="217">
        <f t="shared" si="16"/>
        <v>6441</v>
      </c>
      <c r="G194" s="169">
        <f t="shared" si="17"/>
        <v>0.11355382391312013</v>
      </c>
      <c r="H194" s="354"/>
    </row>
    <row r="195" spans="2:8" s="158" customFormat="1" ht="12.95" customHeight="1" x14ac:dyDescent="0.2">
      <c r="B195" s="156">
        <v>11</v>
      </c>
      <c r="C195" s="166" t="s">
        <v>150</v>
      </c>
      <c r="D195" s="217">
        <v>83122</v>
      </c>
      <c r="E195" s="217">
        <f t="shared" si="15"/>
        <v>98571</v>
      </c>
      <c r="F195" s="217">
        <f t="shared" si="16"/>
        <v>15449</v>
      </c>
      <c r="G195" s="169">
        <f t="shared" si="17"/>
        <v>0.1858593392844253</v>
      </c>
      <c r="H195" s="354"/>
    </row>
    <row r="196" spans="2:8" s="158" customFormat="1" ht="12.95" customHeight="1" x14ac:dyDescent="0.2">
      <c r="B196" s="156">
        <v>12</v>
      </c>
      <c r="C196" s="166" t="s">
        <v>151</v>
      </c>
      <c r="D196" s="217">
        <v>95634</v>
      </c>
      <c r="E196" s="217">
        <f t="shared" si="15"/>
        <v>99138</v>
      </c>
      <c r="F196" s="217">
        <f t="shared" si="16"/>
        <v>3504</v>
      </c>
      <c r="G196" s="169">
        <f t="shared" si="17"/>
        <v>3.6639688813601856E-2</v>
      </c>
      <c r="H196" s="354"/>
    </row>
    <row r="197" spans="2:8" s="158" customFormat="1" ht="12.95" customHeight="1" x14ac:dyDescent="0.2">
      <c r="B197" s="156">
        <v>13</v>
      </c>
      <c r="C197" s="166" t="s">
        <v>152</v>
      </c>
      <c r="D197" s="217">
        <v>39564</v>
      </c>
      <c r="E197" s="217">
        <f t="shared" si="15"/>
        <v>42537</v>
      </c>
      <c r="F197" s="217">
        <f t="shared" si="16"/>
        <v>2973</v>
      </c>
      <c r="G197" s="169">
        <f t="shared" si="17"/>
        <v>7.5144070367000299E-2</v>
      </c>
      <c r="H197" s="354"/>
    </row>
    <row r="198" spans="2:8" s="158" customFormat="1" ht="12.95" customHeight="1" x14ac:dyDescent="0.2">
      <c r="B198" s="156">
        <v>14</v>
      </c>
      <c r="C198" s="166" t="s">
        <v>153</v>
      </c>
      <c r="D198" s="217">
        <v>48412</v>
      </c>
      <c r="E198" s="217">
        <f t="shared" si="15"/>
        <v>48921</v>
      </c>
      <c r="F198" s="217">
        <f t="shared" si="16"/>
        <v>509</v>
      </c>
      <c r="G198" s="169">
        <f t="shared" si="17"/>
        <v>1.0513922168057506E-2</v>
      </c>
      <c r="H198" s="354"/>
    </row>
    <row r="199" spans="2:8" s="158" customFormat="1" ht="12.95" customHeight="1" x14ac:dyDescent="0.2">
      <c r="B199" s="156">
        <v>15</v>
      </c>
      <c r="C199" s="166" t="s">
        <v>154</v>
      </c>
      <c r="D199" s="217">
        <v>95714</v>
      </c>
      <c r="E199" s="217">
        <f t="shared" si="15"/>
        <v>98760</v>
      </c>
      <c r="F199" s="217">
        <f t="shared" si="16"/>
        <v>3046</v>
      </c>
      <c r="G199" s="169">
        <f t="shared" si="17"/>
        <v>3.1823975593956999E-2</v>
      </c>
      <c r="H199" s="354"/>
    </row>
    <row r="200" spans="2:8" s="158" customFormat="1" ht="12.95" customHeight="1" x14ac:dyDescent="0.2">
      <c r="B200" s="156">
        <v>16</v>
      </c>
      <c r="C200" s="166" t="s">
        <v>155</v>
      </c>
      <c r="D200" s="217">
        <v>163278</v>
      </c>
      <c r="E200" s="217">
        <f t="shared" si="15"/>
        <v>171538</v>
      </c>
      <c r="F200" s="217">
        <f t="shared" si="16"/>
        <v>8260</v>
      </c>
      <c r="G200" s="169">
        <f t="shared" si="17"/>
        <v>5.0588566738936046E-2</v>
      </c>
      <c r="H200" s="354"/>
    </row>
    <row r="201" spans="2:8" s="158" customFormat="1" ht="12.95" customHeight="1" x14ac:dyDescent="0.2">
      <c r="B201" s="156">
        <v>17</v>
      </c>
      <c r="C201" s="166" t="s">
        <v>156</v>
      </c>
      <c r="D201" s="217">
        <v>102888</v>
      </c>
      <c r="E201" s="217">
        <f t="shared" si="15"/>
        <v>103415</v>
      </c>
      <c r="F201" s="217">
        <f t="shared" si="16"/>
        <v>527</v>
      </c>
      <c r="G201" s="169">
        <f t="shared" si="17"/>
        <v>5.1220744887644819E-3</v>
      </c>
      <c r="H201" s="354"/>
    </row>
    <row r="202" spans="2:8" s="158" customFormat="1" ht="12.95" customHeight="1" x14ac:dyDescent="0.2">
      <c r="B202" s="156">
        <v>18</v>
      </c>
      <c r="C202" s="166" t="s">
        <v>157</v>
      </c>
      <c r="D202" s="217">
        <v>81728</v>
      </c>
      <c r="E202" s="217">
        <f t="shared" si="15"/>
        <v>86452</v>
      </c>
      <c r="F202" s="217">
        <f t="shared" si="16"/>
        <v>4724</v>
      </c>
      <c r="G202" s="169">
        <f t="shared" si="17"/>
        <v>5.7801487862176974E-2</v>
      </c>
      <c r="H202" s="354"/>
    </row>
    <row r="203" spans="2:8" s="158" customFormat="1" ht="12.95" customHeight="1" x14ac:dyDescent="0.2">
      <c r="B203" s="156">
        <v>19</v>
      </c>
      <c r="C203" s="166" t="s">
        <v>158</v>
      </c>
      <c r="D203" s="217">
        <v>84675</v>
      </c>
      <c r="E203" s="217">
        <f t="shared" si="15"/>
        <v>92724</v>
      </c>
      <c r="F203" s="217">
        <f t="shared" si="16"/>
        <v>8049</v>
      </c>
      <c r="G203" s="169">
        <f t="shared" si="17"/>
        <v>9.505757307351638E-2</v>
      </c>
      <c r="H203" s="354"/>
    </row>
    <row r="204" spans="2:8" s="158" customFormat="1" ht="12.95" customHeight="1" x14ac:dyDescent="0.2">
      <c r="B204" s="156">
        <v>20</v>
      </c>
      <c r="C204" s="166" t="s">
        <v>159</v>
      </c>
      <c r="D204" s="217">
        <v>57840</v>
      </c>
      <c r="E204" s="217">
        <f t="shared" si="15"/>
        <v>56248</v>
      </c>
      <c r="F204" s="217">
        <f t="shared" si="16"/>
        <v>-1592</v>
      </c>
      <c r="G204" s="169">
        <f t="shared" si="17"/>
        <v>-2.7524204702627939E-2</v>
      </c>
      <c r="H204" s="354"/>
    </row>
    <row r="205" spans="2:8" s="158" customFormat="1" ht="12.95" customHeight="1" x14ac:dyDescent="0.2">
      <c r="B205" s="156">
        <v>21</v>
      </c>
      <c r="C205" s="166" t="s">
        <v>160</v>
      </c>
      <c r="D205" s="217">
        <v>92069</v>
      </c>
      <c r="E205" s="217">
        <f t="shared" si="15"/>
        <v>96804</v>
      </c>
      <c r="F205" s="217">
        <f t="shared" si="16"/>
        <v>4735</v>
      </c>
      <c r="G205" s="169">
        <f t="shared" si="17"/>
        <v>5.1428819689580643E-2</v>
      </c>
      <c r="H205" s="354"/>
    </row>
    <row r="206" spans="2:8" s="158" customFormat="1" ht="12.95" customHeight="1" x14ac:dyDescent="0.2">
      <c r="B206" s="156">
        <v>22</v>
      </c>
      <c r="C206" s="166" t="s">
        <v>161</v>
      </c>
      <c r="D206" s="217">
        <v>70317</v>
      </c>
      <c r="E206" s="217">
        <f t="shared" si="15"/>
        <v>68245</v>
      </c>
      <c r="F206" s="217">
        <f t="shared" si="16"/>
        <v>-2072</v>
      </c>
      <c r="G206" s="169">
        <f t="shared" si="17"/>
        <v>-2.9466558584695025E-2</v>
      </c>
      <c r="H206" s="354"/>
    </row>
    <row r="207" spans="2:8" s="158" customFormat="1" ht="12.95" customHeight="1" x14ac:dyDescent="0.2">
      <c r="B207" s="156">
        <v>23</v>
      </c>
      <c r="C207" s="166" t="s">
        <v>162</v>
      </c>
      <c r="D207" s="217">
        <v>99515</v>
      </c>
      <c r="E207" s="217">
        <f t="shared" si="15"/>
        <v>108043</v>
      </c>
      <c r="F207" s="217">
        <f t="shared" si="16"/>
        <v>8528</v>
      </c>
      <c r="G207" s="169">
        <f t="shared" si="17"/>
        <v>8.5695623775310259E-2</v>
      </c>
      <c r="H207" s="354"/>
    </row>
    <row r="208" spans="2:8" s="158" customFormat="1" ht="12.95" customHeight="1" x14ac:dyDescent="0.2">
      <c r="B208" s="156">
        <v>24</v>
      </c>
      <c r="C208" s="166" t="s">
        <v>163</v>
      </c>
      <c r="D208" s="217">
        <v>94707</v>
      </c>
      <c r="E208" s="217">
        <f t="shared" si="15"/>
        <v>101117</v>
      </c>
      <c r="F208" s="217">
        <f t="shared" si="16"/>
        <v>6410</v>
      </c>
      <c r="G208" s="169">
        <f t="shared" si="17"/>
        <v>6.7682431076900335E-2</v>
      </c>
      <c r="H208" s="354"/>
    </row>
    <row r="209" spans="2:8" s="158" customFormat="1" ht="12.95" customHeight="1" x14ac:dyDescent="0.2">
      <c r="B209" s="214"/>
      <c r="C209" s="215" t="s">
        <v>28</v>
      </c>
      <c r="D209" s="223">
        <f>SUM(D185:D208)</f>
        <v>2063679</v>
      </c>
      <c r="E209" s="223">
        <f t="shared" ref="E209:F209" si="18">SUM(E185:E208)</f>
        <v>2162254</v>
      </c>
      <c r="F209" s="223">
        <f t="shared" si="18"/>
        <v>98575</v>
      </c>
      <c r="G209" s="216">
        <f>F209/D209</f>
        <v>4.776663424883424E-2</v>
      </c>
      <c r="H209" s="354"/>
    </row>
    <row r="210" spans="2:8" s="158" customFormat="1" ht="12.95" customHeight="1" x14ac:dyDescent="0.2">
      <c r="B210" s="163"/>
      <c r="C210" s="224"/>
      <c r="D210" s="225"/>
      <c r="E210" s="225"/>
      <c r="F210" s="225"/>
      <c r="G210" s="226"/>
      <c r="H210" s="354"/>
    </row>
    <row r="211" spans="2:8" s="158" customFormat="1" ht="12.95" customHeight="1" x14ac:dyDescent="0.2">
      <c r="B211" s="459" t="s">
        <v>206</v>
      </c>
      <c r="C211" s="459"/>
      <c r="D211" s="459"/>
      <c r="E211" s="459"/>
      <c r="F211" s="459"/>
      <c r="G211" s="459"/>
      <c r="H211" s="354"/>
    </row>
    <row r="212" spans="2:8" s="158" customFormat="1" ht="73.5" customHeight="1" x14ac:dyDescent="0.2">
      <c r="B212" s="195" t="s">
        <v>21</v>
      </c>
      <c r="C212" s="195" t="s">
        <v>22</v>
      </c>
      <c r="D212" s="195" t="s">
        <v>250</v>
      </c>
      <c r="E212" s="195" t="s">
        <v>102</v>
      </c>
      <c r="F212" s="216" t="s">
        <v>6</v>
      </c>
      <c r="G212" s="195" t="s">
        <v>30</v>
      </c>
      <c r="H212" s="354"/>
    </row>
    <row r="213" spans="2:8" s="158" customFormat="1" ht="12.95" customHeight="1" x14ac:dyDescent="0.2">
      <c r="B213" s="195">
        <v>1</v>
      </c>
      <c r="C213" s="195">
        <v>2</v>
      </c>
      <c r="D213" s="195">
        <v>3</v>
      </c>
      <c r="E213" s="195">
        <v>4</v>
      </c>
      <c r="F213" s="195" t="s">
        <v>31</v>
      </c>
      <c r="G213" s="195">
        <v>6</v>
      </c>
      <c r="H213" s="354"/>
    </row>
    <row r="214" spans="2:8" s="158" customFormat="1" ht="12.95" customHeight="1" x14ac:dyDescent="0.2">
      <c r="B214" s="156">
        <v>1</v>
      </c>
      <c r="C214" s="166" t="s">
        <v>140</v>
      </c>
      <c r="D214" s="156">
        <v>59236</v>
      </c>
      <c r="E214" s="217">
        <f t="shared" ref="E214:E237" si="19">E156</f>
        <v>57153</v>
      </c>
      <c r="F214" s="217">
        <f>E214-D214</f>
        <v>-2083</v>
      </c>
      <c r="G214" s="169">
        <f>F214/D214</f>
        <v>-3.5164427037612266E-2</v>
      </c>
      <c r="H214" s="354"/>
    </row>
    <row r="215" spans="2:8" s="158" customFormat="1" ht="12.95" customHeight="1" x14ac:dyDescent="0.2">
      <c r="B215" s="156">
        <v>2</v>
      </c>
      <c r="C215" s="166" t="s">
        <v>141</v>
      </c>
      <c r="D215" s="156">
        <v>18905</v>
      </c>
      <c r="E215" s="217">
        <f t="shared" si="19"/>
        <v>16841</v>
      </c>
      <c r="F215" s="217">
        <f t="shared" ref="F215:F237" si="20">E215-D215</f>
        <v>-2064</v>
      </c>
      <c r="G215" s="169">
        <f t="shared" ref="G215:G237" si="21">F215/D215</f>
        <v>-0.10917746627876224</v>
      </c>
      <c r="H215" s="354"/>
    </row>
    <row r="216" spans="2:8" s="158" customFormat="1" ht="12.95" customHeight="1" x14ac:dyDescent="0.2">
      <c r="B216" s="156">
        <v>3</v>
      </c>
      <c r="C216" s="166" t="s">
        <v>142</v>
      </c>
      <c r="D216" s="156">
        <v>16348</v>
      </c>
      <c r="E216" s="217">
        <f t="shared" si="19"/>
        <v>14070</v>
      </c>
      <c r="F216" s="217">
        <f t="shared" si="20"/>
        <v>-2278</v>
      </c>
      <c r="G216" s="169">
        <f t="shared" si="21"/>
        <v>-0.13934426229508196</v>
      </c>
      <c r="H216" s="354"/>
    </row>
    <row r="217" spans="2:8" s="158" customFormat="1" ht="12.95" customHeight="1" x14ac:dyDescent="0.2">
      <c r="B217" s="156">
        <v>4</v>
      </c>
      <c r="C217" s="166" t="s">
        <v>143</v>
      </c>
      <c r="D217" s="156">
        <v>36830</v>
      </c>
      <c r="E217" s="217">
        <f t="shared" si="19"/>
        <v>36000</v>
      </c>
      <c r="F217" s="217">
        <f t="shared" si="20"/>
        <v>-830</v>
      </c>
      <c r="G217" s="169">
        <f t="shared" si="21"/>
        <v>-2.2535976106434971E-2</v>
      </c>
      <c r="H217" s="354"/>
    </row>
    <row r="218" spans="2:8" s="158" customFormat="1" ht="12.95" customHeight="1" x14ac:dyDescent="0.2">
      <c r="B218" s="156">
        <v>5</v>
      </c>
      <c r="C218" s="166" t="s">
        <v>144</v>
      </c>
      <c r="D218" s="156">
        <v>21918</v>
      </c>
      <c r="E218" s="217">
        <f t="shared" si="19"/>
        <v>20144</v>
      </c>
      <c r="F218" s="217">
        <f t="shared" si="20"/>
        <v>-1774</v>
      </c>
      <c r="G218" s="169">
        <f t="shared" si="21"/>
        <v>-8.0938041792134319E-2</v>
      </c>
      <c r="H218" s="354"/>
    </row>
    <row r="219" spans="2:8" s="158" customFormat="1" ht="12.95" customHeight="1" x14ac:dyDescent="0.2">
      <c r="B219" s="156">
        <v>6</v>
      </c>
      <c r="C219" s="166" t="s">
        <v>145</v>
      </c>
      <c r="D219" s="156">
        <v>45092</v>
      </c>
      <c r="E219" s="217">
        <f t="shared" si="19"/>
        <v>44231</v>
      </c>
      <c r="F219" s="217">
        <f t="shared" si="20"/>
        <v>-861</v>
      </c>
      <c r="G219" s="169">
        <f t="shared" si="21"/>
        <v>-1.9094296105739376E-2</v>
      </c>
      <c r="H219" s="354"/>
    </row>
    <row r="220" spans="2:8" s="158" customFormat="1" ht="12.95" customHeight="1" x14ac:dyDescent="0.2">
      <c r="B220" s="156">
        <v>7</v>
      </c>
      <c r="C220" s="166" t="s">
        <v>146</v>
      </c>
      <c r="D220" s="156">
        <v>37129</v>
      </c>
      <c r="E220" s="217">
        <f t="shared" si="19"/>
        <v>37508</v>
      </c>
      <c r="F220" s="217">
        <f t="shared" si="20"/>
        <v>379</v>
      </c>
      <c r="G220" s="169">
        <f t="shared" si="21"/>
        <v>1.0207654394139351E-2</v>
      </c>
      <c r="H220" s="354"/>
    </row>
    <row r="221" spans="2:8" s="158" customFormat="1" ht="12.95" customHeight="1" x14ac:dyDescent="0.2">
      <c r="B221" s="156">
        <v>8</v>
      </c>
      <c r="C221" s="166" t="s">
        <v>147</v>
      </c>
      <c r="D221" s="156">
        <v>52233</v>
      </c>
      <c r="E221" s="217">
        <f t="shared" si="19"/>
        <v>47801</v>
      </c>
      <c r="F221" s="217">
        <f t="shared" si="20"/>
        <v>-4432</v>
      </c>
      <c r="G221" s="169">
        <f t="shared" si="21"/>
        <v>-8.4850573392299886E-2</v>
      </c>
      <c r="H221" s="354"/>
    </row>
    <row r="222" spans="2:8" s="158" customFormat="1" ht="12.95" customHeight="1" x14ac:dyDescent="0.2">
      <c r="B222" s="156">
        <v>9</v>
      </c>
      <c r="C222" s="166" t="s">
        <v>148</v>
      </c>
      <c r="D222" s="156">
        <v>74465</v>
      </c>
      <c r="E222" s="217">
        <f t="shared" si="19"/>
        <v>81917</v>
      </c>
      <c r="F222" s="217">
        <f t="shared" si="20"/>
        <v>7452</v>
      </c>
      <c r="G222" s="169">
        <f t="shared" si="21"/>
        <v>0.10007386020277984</v>
      </c>
      <c r="H222" s="354"/>
    </row>
    <row r="223" spans="2:8" s="158" customFormat="1" ht="12.95" customHeight="1" x14ac:dyDescent="0.2">
      <c r="B223" s="156">
        <v>10</v>
      </c>
      <c r="C223" s="166" t="s">
        <v>149</v>
      </c>
      <c r="D223" s="156">
        <v>25798</v>
      </c>
      <c r="E223" s="217">
        <f t="shared" si="19"/>
        <v>27022</v>
      </c>
      <c r="F223" s="217">
        <f t="shared" si="20"/>
        <v>1224</v>
      </c>
      <c r="G223" s="169">
        <f t="shared" si="21"/>
        <v>4.7445538413830528E-2</v>
      </c>
      <c r="H223" s="354"/>
    </row>
    <row r="224" spans="2:8" s="158" customFormat="1" ht="12.95" customHeight="1" x14ac:dyDescent="0.2">
      <c r="B224" s="156">
        <v>11</v>
      </c>
      <c r="C224" s="166" t="s">
        <v>150</v>
      </c>
      <c r="D224" s="156">
        <v>36115</v>
      </c>
      <c r="E224" s="217">
        <f t="shared" si="19"/>
        <v>41273</v>
      </c>
      <c r="F224" s="217">
        <f t="shared" si="20"/>
        <v>5158</v>
      </c>
      <c r="G224" s="169">
        <f t="shared" si="21"/>
        <v>0.14282154229544511</v>
      </c>
      <c r="H224" s="354"/>
    </row>
    <row r="225" spans="2:9" s="158" customFormat="1" ht="12.95" customHeight="1" x14ac:dyDescent="0.2">
      <c r="B225" s="156">
        <v>12</v>
      </c>
      <c r="C225" s="166" t="s">
        <v>151</v>
      </c>
      <c r="D225" s="156">
        <v>47044</v>
      </c>
      <c r="E225" s="217">
        <f t="shared" si="19"/>
        <v>46257</v>
      </c>
      <c r="F225" s="217">
        <f t="shared" si="20"/>
        <v>-787</v>
      </c>
      <c r="G225" s="169">
        <f t="shared" si="21"/>
        <v>-1.6729019641186973E-2</v>
      </c>
      <c r="H225" s="354"/>
    </row>
    <row r="226" spans="2:9" s="158" customFormat="1" ht="12.95" customHeight="1" x14ac:dyDescent="0.2">
      <c r="B226" s="156">
        <v>13</v>
      </c>
      <c r="C226" s="166" t="s">
        <v>152</v>
      </c>
      <c r="D226" s="156">
        <v>23333</v>
      </c>
      <c r="E226" s="217">
        <f t="shared" si="19"/>
        <v>21641</v>
      </c>
      <c r="F226" s="217">
        <f t="shared" si="20"/>
        <v>-1692</v>
      </c>
      <c r="G226" s="169">
        <f t="shared" si="21"/>
        <v>-7.2515321647452113E-2</v>
      </c>
      <c r="H226" s="354"/>
    </row>
    <row r="227" spans="2:9" s="158" customFormat="1" ht="12.95" customHeight="1" x14ac:dyDescent="0.2">
      <c r="B227" s="156">
        <v>14</v>
      </c>
      <c r="C227" s="166" t="s">
        <v>153</v>
      </c>
      <c r="D227" s="156">
        <v>23849</v>
      </c>
      <c r="E227" s="217">
        <f t="shared" si="19"/>
        <v>22230</v>
      </c>
      <c r="F227" s="217">
        <f t="shared" si="20"/>
        <v>-1619</v>
      </c>
      <c r="G227" s="169">
        <f t="shared" si="21"/>
        <v>-6.7885445930646993E-2</v>
      </c>
      <c r="H227" s="354"/>
    </row>
    <row r="228" spans="2:9" s="158" customFormat="1" ht="12.95" customHeight="1" x14ac:dyDescent="0.2">
      <c r="B228" s="156">
        <v>15</v>
      </c>
      <c r="C228" s="166" t="s">
        <v>154</v>
      </c>
      <c r="D228" s="156">
        <v>43967</v>
      </c>
      <c r="E228" s="217">
        <f t="shared" si="19"/>
        <v>41955</v>
      </c>
      <c r="F228" s="217">
        <f t="shared" si="20"/>
        <v>-2012</v>
      </c>
      <c r="G228" s="169">
        <f t="shared" si="21"/>
        <v>-4.5761593922714762E-2</v>
      </c>
      <c r="H228" s="354"/>
    </row>
    <row r="229" spans="2:9" s="158" customFormat="1" ht="12.95" customHeight="1" x14ac:dyDescent="0.2">
      <c r="B229" s="156">
        <v>16</v>
      </c>
      <c r="C229" s="166" t="s">
        <v>155</v>
      </c>
      <c r="D229" s="156">
        <v>64642</v>
      </c>
      <c r="E229" s="217">
        <f t="shared" si="19"/>
        <v>64849</v>
      </c>
      <c r="F229" s="217">
        <f t="shared" si="20"/>
        <v>207</v>
      </c>
      <c r="G229" s="169">
        <f t="shared" si="21"/>
        <v>3.2022524055567588E-3</v>
      </c>
      <c r="H229" s="354"/>
    </row>
    <row r="230" spans="2:9" s="158" customFormat="1" ht="12.95" customHeight="1" x14ac:dyDescent="0.2">
      <c r="B230" s="156">
        <v>17</v>
      </c>
      <c r="C230" s="166" t="s">
        <v>156</v>
      </c>
      <c r="D230" s="156">
        <v>53870</v>
      </c>
      <c r="E230" s="217">
        <f t="shared" si="19"/>
        <v>50645</v>
      </c>
      <c r="F230" s="217">
        <f t="shared" si="20"/>
        <v>-3225</v>
      </c>
      <c r="G230" s="169">
        <f t="shared" si="21"/>
        <v>-5.9866344904399481E-2</v>
      </c>
      <c r="H230" s="354"/>
    </row>
    <row r="231" spans="2:9" s="158" customFormat="1" ht="12.95" customHeight="1" x14ac:dyDescent="0.2">
      <c r="B231" s="156">
        <v>18</v>
      </c>
      <c r="C231" s="166" t="s">
        <v>157</v>
      </c>
      <c r="D231" s="156">
        <v>45283</v>
      </c>
      <c r="E231" s="217">
        <f t="shared" si="19"/>
        <v>43152</v>
      </c>
      <c r="F231" s="217">
        <f t="shared" si="20"/>
        <v>-2131</v>
      </c>
      <c r="G231" s="169">
        <f t="shared" si="21"/>
        <v>-4.7059602941501223E-2</v>
      </c>
      <c r="H231" s="354"/>
    </row>
    <row r="232" spans="2:9" s="158" customFormat="1" ht="12.95" customHeight="1" x14ac:dyDescent="0.2">
      <c r="B232" s="156">
        <v>19</v>
      </c>
      <c r="C232" s="166" t="s">
        <v>158</v>
      </c>
      <c r="D232" s="156">
        <v>33577</v>
      </c>
      <c r="E232" s="217">
        <f t="shared" si="19"/>
        <v>34943</v>
      </c>
      <c r="F232" s="217">
        <f t="shared" si="20"/>
        <v>1366</v>
      </c>
      <c r="G232" s="169">
        <f t="shared" si="21"/>
        <v>4.0682610120022632E-2</v>
      </c>
      <c r="H232" s="354"/>
    </row>
    <row r="233" spans="2:9" s="158" customFormat="1" ht="12.95" customHeight="1" x14ac:dyDescent="0.2">
      <c r="B233" s="156">
        <v>20</v>
      </c>
      <c r="C233" s="166" t="s">
        <v>159</v>
      </c>
      <c r="D233" s="156">
        <v>24950</v>
      </c>
      <c r="E233" s="217">
        <f t="shared" si="19"/>
        <v>23518</v>
      </c>
      <c r="F233" s="217">
        <f t="shared" si="20"/>
        <v>-1432</v>
      </c>
      <c r="G233" s="169">
        <f t="shared" si="21"/>
        <v>-5.7394789579158313E-2</v>
      </c>
      <c r="H233" s="354"/>
    </row>
    <row r="234" spans="2:9" s="158" customFormat="1" ht="12.95" customHeight="1" x14ac:dyDescent="0.2">
      <c r="B234" s="156">
        <v>21</v>
      </c>
      <c r="C234" s="166" t="s">
        <v>160</v>
      </c>
      <c r="D234" s="156">
        <v>28710</v>
      </c>
      <c r="E234" s="217">
        <f t="shared" si="19"/>
        <v>28918</v>
      </c>
      <c r="F234" s="217">
        <f t="shared" si="20"/>
        <v>208</v>
      </c>
      <c r="G234" s="169">
        <f t="shared" si="21"/>
        <v>7.2448624172762105E-3</v>
      </c>
      <c r="H234" s="354"/>
    </row>
    <row r="235" spans="2:9" s="158" customFormat="1" ht="12.95" customHeight="1" x14ac:dyDescent="0.2">
      <c r="B235" s="156">
        <v>22</v>
      </c>
      <c r="C235" s="166" t="s">
        <v>161</v>
      </c>
      <c r="D235" s="156">
        <v>24816</v>
      </c>
      <c r="E235" s="217">
        <f t="shared" si="19"/>
        <v>20912</v>
      </c>
      <c r="F235" s="217">
        <f t="shared" si="20"/>
        <v>-3904</v>
      </c>
      <c r="G235" s="169">
        <f t="shared" si="21"/>
        <v>-0.15731785944551901</v>
      </c>
      <c r="H235" s="354"/>
    </row>
    <row r="236" spans="2:9" s="158" customFormat="1" ht="12.95" customHeight="1" x14ac:dyDescent="0.2">
      <c r="B236" s="156">
        <v>23</v>
      </c>
      <c r="C236" s="166" t="s">
        <v>162</v>
      </c>
      <c r="D236" s="156">
        <v>40626</v>
      </c>
      <c r="E236" s="217">
        <f t="shared" si="19"/>
        <v>40501</v>
      </c>
      <c r="F236" s="217">
        <f t="shared" si="20"/>
        <v>-125</v>
      </c>
      <c r="G236" s="169">
        <f t="shared" si="21"/>
        <v>-3.0768473391424209E-3</v>
      </c>
      <c r="H236" s="354"/>
    </row>
    <row r="237" spans="2:9" s="158" customFormat="1" ht="12.95" customHeight="1" x14ac:dyDescent="0.2">
      <c r="B237" s="156">
        <v>24</v>
      </c>
      <c r="C237" s="166" t="s">
        <v>163</v>
      </c>
      <c r="D237" s="156">
        <v>46737</v>
      </c>
      <c r="E237" s="217">
        <f t="shared" si="19"/>
        <v>48598</v>
      </c>
      <c r="F237" s="217">
        <f t="shared" si="20"/>
        <v>1861</v>
      </c>
      <c r="G237" s="169">
        <f t="shared" si="21"/>
        <v>3.9818559171534332E-2</v>
      </c>
      <c r="H237" s="354"/>
    </row>
    <row r="238" spans="2:9" ht="12.95" customHeight="1" x14ac:dyDescent="0.2">
      <c r="B238" s="31"/>
      <c r="C238" s="1" t="s">
        <v>28</v>
      </c>
      <c r="D238" s="12">
        <f>SUM(D214:D237)</f>
        <v>925473</v>
      </c>
      <c r="E238" s="12">
        <f t="shared" ref="E238:F238" si="22">SUM(E214:E237)</f>
        <v>912079</v>
      </c>
      <c r="F238" s="12">
        <f t="shared" si="22"/>
        <v>-13394</v>
      </c>
      <c r="G238" s="127">
        <f>F238/D238</f>
        <v>-1.4472599416730687E-2</v>
      </c>
      <c r="H238" s="352"/>
    </row>
    <row r="239" spans="2:9" ht="12.95" customHeight="1" x14ac:dyDescent="0.2">
      <c r="B239" s="37"/>
      <c r="C239" s="2"/>
      <c r="D239" s="130"/>
      <c r="E239" s="152"/>
      <c r="F239" s="152"/>
      <c r="G239" s="131"/>
      <c r="H239" s="352"/>
    </row>
    <row r="240" spans="2:9" ht="34.5" customHeight="1" x14ac:dyDescent="0.2">
      <c r="B240" s="460" t="s">
        <v>251</v>
      </c>
      <c r="C240" s="457"/>
      <c r="D240" s="457"/>
      <c r="E240" s="457"/>
      <c r="F240" s="457"/>
      <c r="G240" s="457"/>
      <c r="H240" s="332"/>
      <c r="I240" s="42"/>
    </row>
    <row r="241" spans="2:8" ht="71.25" customHeight="1" x14ac:dyDescent="0.2">
      <c r="B241" s="270" t="s">
        <v>32</v>
      </c>
      <c r="C241" s="270" t="s">
        <v>33</v>
      </c>
      <c r="D241" s="306" t="s">
        <v>194</v>
      </c>
      <c r="E241" s="306" t="s">
        <v>195</v>
      </c>
      <c r="F241" s="270" t="s">
        <v>34</v>
      </c>
      <c r="G241" s="45"/>
    </row>
    <row r="242" spans="2:8" ht="13.5" customHeight="1" x14ac:dyDescent="0.2">
      <c r="B242" s="43">
        <v>1</v>
      </c>
      <c r="C242" s="43">
        <v>2</v>
      </c>
      <c r="D242" s="44">
        <v>3</v>
      </c>
      <c r="E242" s="44">
        <v>4</v>
      </c>
      <c r="F242" s="43">
        <v>5</v>
      </c>
      <c r="G242" s="45"/>
    </row>
    <row r="243" spans="2:8" ht="12.95" customHeight="1" x14ac:dyDescent="0.2">
      <c r="B243" s="156">
        <v>1</v>
      </c>
      <c r="C243" s="166" t="s">
        <v>140</v>
      </c>
      <c r="D243" s="217">
        <v>49019968</v>
      </c>
      <c r="E243" s="217">
        <v>45891407</v>
      </c>
      <c r="F243" s="169">
        <f t="shared" ref="F243:F267" si="23">E243/D243</f>
        <v>0.93617782451428777</v>
      </c>
      <c r="G243" s="130"/>
      <c r="H243" s="356"/>
    </row>
    <row r="244" spans="2:8" ht="12.95" customHeight="1" x14ac:dyDescent="0.2">
      <c r="B244" s="156">
        <v>2</v>
      </c>
      <c r="C244" s="166" t="s">
        <v>141</v>
      </c>
      <c r="D244" s="217">
        <v>16412972</v>
      </c>
      <c r="E244" s="217">
        <v>15753814</v>
      </c>
      <c r="F244" s="169">
        <f t="shared" si="23"/>
        <v>0.95983920523351896</v>
      </c>
      <c r="G244" s="130"/>
      <c r="H244" s="356"/>
    </row>
    <row r="245" spans="2:8" ht="12.95" customHeight="1" x14ac:dyDescent="0.2">
      <c r="B245" s="156">
        <v>3</v>
      </c>
      <c r="C245" s="166" t="s">
        <v>142</v>
      </c>
      <c r="D245" s="217">
        <v>12545060</v>
      </c>
      <c r="E245" s="217">
        <v>12066554</v>
      </c>
      <c r="F245" s="169">
        <f t="shared" si="23"/>
        <v>0.96185701782215471</v>
      </c>
      <c r="G245" s="130"/>
      <c r="H245" s="356"/>
    </row>
    <row r="246" spans="2:8" ht="12.95" customHeight="1" x14ac:dyDescent="0.2">
      <c r="B246" s="156">
        <v>4</v>
      </c>
      <c r="C246" s="166" t="s">
        <v>143</v>
      </c>
      <c r="D246" s="217">
        <v>34191194</v>
      </c>
      <c r="E246" s="217">
        <v>33322098</v>
      </c>
      <c r="F246" s="169">
        <f t="shared" si="23"/>
        <v>0.97458129131144122</v>
      </c>
      <c r="G246" s="130"/>
      <c r="H246" s="356"/>
    </row>
    <row r="247" spans="2:8" ht="12.95" customHeight="1" x14ac:dyDescent="0.2">
      <c r="B247" s="156">
        <v>5</v>
      </c>
      <c r="C247" s="166" t="s">
        <v>144</v>
      </c>
      <c r="D247" s="217">
        <v>17986248</v>
      </c>
      <c r="E247" s="217">
        <v>17757007</v>
      </c>
      <c r="F247" s="169">
        <f t="shared" si="23"/>
        <v>0.98725465144259106</v>
      </c>
      <c r="G247" s="130"/>
      <c r="H247" s="356"/>
    </row>
    <row r="248" spans="2:8" ht="12.95" customHeight="1" x14ac:dyDescent="0.2">
      <c r="B248" s="156">
        <v>6</v>
      </c>
      <c r="C248" s="166" t="s">
        <v>145</v>
      </c>
      <c r="D248" s="217">
        <v>32361886</v>
      </c>
      <c r="E248" s="217">
        <v>32354798</v>
      </c>
      <c r="F248" s="169">
        <f t="shared" si="23"/>
        <v>0.99978097691834156</v>
      </c>
      <c r="G248" s="130"/>
      <c r="H248" s="356"/>
    </row>
    <row r="249" spans="2:8" ht="12.95" customHeight="1" x14ac:dyDescent="0.2">
      <c r="B249" s="156">
        <v>7</v>
      </c>
      <c r="C249" s="166" t="s">
        <v>146</v>
      </c>
      <c r="D249" s="217">
        <v>23634446</v>
      </c>
      <c r="E249" s="217">
        <v>24184692</v>
      </c>
      <c r="F249" s="169">
        <f t="shared" si="23"/>
        <v>1.023281527309758</v>
      </c>
      <c r="G249" s="130"/>
      <c r="H249" s="356"/>
    </row>
    <row r="250" spans="2:8" ht="12.95" customHeight="1" x14ac:dyDescent="0.2">
      <c r="B250" s="156">
        <v>8</v>
      </c>
      <c r="C250" s="166" t="s">
        <v>147</v>
      </c>
      <c r="D250" s="217">
        <v>46502828</v>
      </c>
      <c r="E250" s="217">
        <v>42644042</v>
      </c>
      <c r="F250" s="169">
        <f t="shared" si="23"/>
        <v>0.91702040142590902</v>
      </c>
      <c r="G250" s="130"/>
      <c r="H250" s="356"/>
    </row>
    <row r="251" spans="2:8" ht="12.95" customHeight="1" x14ac:dyDescent="0.2">
      <c r="B251" s="156">
        <v>9</v>
      </c>
      <c r="C251" s="166" t="s">
        <v>148</v>
      </c>
      <c r="D251" s="217">
        <v>61896498</v>
      </c>
      <c r="E251" s="217">
        <v>66910904</v>
      </c>
      <c r="F251" s="169">
        <f t="shared" si="23"/>
        <v>1.0810127577815469</v>
      </c>
      <c r="G251" s="130"/>
      <c r="H251" s="356"/>
    </row>
    <row r="252" spans="2:8" ht="12.95" customHeight="1" x14ac:dyDescent="0.2">
      <c r="B252" s="156">
        <v>10</v>
      </c>
      <c r="C252" s="166" t="s">
        <v>149</v>
      </c>
      <c r="D252" s="217">
        <v>20960080</v>
      </c>
      <c r="E252" s="217">
        <v>22212632</v>
      </c>
      <c r="F252" s="169">
        <f t="shared" si="23"/>
        <v>1.059758932217816</v>
      </c>
      <c r="G252" s="130"/>
      <c r="H252" s="356"/>
    </row>
    <row r="253" spans="2:8" ht="12.95" customHeight="1" x14ac:dyDescent="0.2">
      <c r="B253" s="156">
        <v>11</v>
      </c>
      <c r="C253" s="166" t="s">
        <v>150</v>
      </c>
      <c r="D253" s="217">
        <v>30286198</v>
      </c>
      <c r="E253" s="217">
        <v>34281917</v>
      </c>
      <c r="F253" s="169">
        <f t="shared" si="23"/>
        <v>1.1319320107462811</v>
      </c>
      <c r="G253" s="130"/>
      <c r="H253" s="356"/>
    </row>
    <row r="254" spans="2:8" ht="12.95" customHeight="1" x14ac:dyDescent="0.2">
      <c r="B254" s="156">
        <v>12</v>
      </c>
      <c r="C254" s="166" t="s">
        <v>151</v>
      </c>
      <c r="D254" s="217">
        <v>36240212</v>
      </c>
      <c r="E254" s="217">
        <v>35785592</v>
      </c>
      <c r="F254" s="169">
        <f t="shared" si="23"/>
        <v>0.98745537139793771</v>
      </c>
      <c r="G254" s="130"/>
      <c r="H254" s="356"/>
    </row>
    <row r="255" spans="2:8" ht="12.95" customHeight="1" x14ac:dyDescent="0.2">
      <c r="B255" s="156">
        <v>13</v>
      </c>
      <c r="C255" s="166" t="s">
        <v>152</v>
      </c>
      <c r="D255" s="217">
        <v>15975838</v>
      </c>
      <c r="E255" s="217">
        <v>15809411</v>
      </c>
      <c r="F255" s="169">
        <f t="shared" si="23"/>
        <v>0.98958258089497397</v>
      </c>
      <c r="G255" s="130"/>
      <c r="H255" s="356"/>
    </row>
    <row r="256" spans="2:8" ht="12.95" customHeight="1" x14ac:dyDescent="0.2">
      <c r="B256" s="156">
        <v>14</v>
      </c>
      <c r="C256" s="166" t="s">
        <v>153</v>
      </c>
      <c r="D256" s="217">
        <v>18354294</v>
      </c>
      <c r="E256" s="217">
        <v>17525514</v>
      </c>
      <c r="F256" s="169">
        <f t="shared" si="23"/>
        <v>0.95484544379642167</v>
      </c>
      <c r="G256" s="130"/>
      <c r="H256" s="356"/>
    </row>
    <row r="257" spans="2:8" ht="12.95" customHeight="1" x14ac:dyDescent="0.2">
      <c r="B257" s="156">
        <v>15</v>
      </c>
      <c r="C257" s="166" t="s">
        <v>154</v>
      </c>
      <c r="D257" s="217">
        <v>35478974</v>
      </c>
      <c r="E257" s="217">
        <v>34657838</v>
      </c>
      <c r="F257" s="169">
        <f t="shared" si="23"/>
        <v>0.97685570050588277</v>
      </c>
      <c r="G257" s="130"/>
      <c r="H257" s="356"/>
    </row>
    <row r="258" spans="2:8" ht="12.95" customHeight="1" x14ac:dyDescent="0.2">
      <c r="B258" s="156">
        <v>16</v>
      </c>
      <c r="C258" s="166" t="s">
        <v>155</v>
      </c>
      <c r="D258" s="217">
        <v>57891680</v>
      </c>
      <c r="E258" s="217">
        <v>58216034</v>
      </c>
      <c r="F258" s="169">
        <f t="shared" si="23"/>
        <v>1.0056027740082858</v>
      </c>
      <c r="G258" s="130"/>
      <c r="H258" s="356"/>
    </row>
    <row r="259" spans="2:8" ht="12.95" customHeight="1" x14ac:dyDescent="0.2">
      <c r="B259" s="156">
        <v>17</v>
      </c>
      <c r="C259" s="166" t="s">
        <v>156</v>
      </c>
      <c r="D259" s="217">
        <v>39816532</v>
      </c>
      <c r="E259" s="217">
        <v>37949253</v>
      </c>
      <c r="F259" s="169">
        <f t="shared" si="23"/>
        <v>0.95310292217313153</v>
      </c>
      <c r="G259" s="130"/>
      <c r="H259" s="356"/>
    </row>
    <row r="260" spans="2:8" ht="12.95" customHeight="1" x14ac:dyDescent="0.2">
      <c r="B260" s="156">
        <v>18</v>
      </c>
      <c r="C260" s="166" t="s">
        <v>157</v>
      </c>
      <c r="D260" s="217">
        <v>32260794</v>
      </c>
      <c r="E260" s="217">
        <v>31925855</v>
      </c>
      <c r="F260" s="169">
        <f t="shared" si="23"/>
        <v>0.98961776948205304</v>
      </c>
      <c r="G260" s="130"/>
      <c r="H260" s="356"/>
    </row>
    <row r="261" spans="2:8" ht="12.95" customHeight="1" x14ac:dyDescent="0.2">
      <c r="B261" s="156">
        <v>19</v>
      </c>
      <c r="C261" s="166" t="s">
        <v>158</v>
      </c>
      <c r="D261" s="217">
        <v>30036008</v>
      </c>
      <c r="E261" s="217">
        <v>31291099</v>
      </c>
      <c r="F261" s="169">
        <f t="shared" si="23"/>
        <v>1.0417862120691936</v>
      </c>
      <c r="G261" s="130"/>
      <c r="H261" s="356"/>
    </row>
    <row r="262" spans="2:8" ht="12.95" customHeight="1" x14ac:dyDescent="0.2">
      <c r="B262" s="156">
        <v>20</v>
      </c>
      <c r="C262" s="166" t="s">
        <v>159</v>
      </c>
      <c r="D262" s="217">
        <v>21028660</v>
      </c>
      <c r="E262" s="217">
        <v>19646028</v>
      </c>
      <c r="F262" s="169">
        <f t="shared" si="23"/>
        <v>0.93425011389218338</v>
      </c>
      <c r="G262" s="130"/>
      <c r="H262" s="356"/>
    </row>
    <row r="263" spans="2:8" ht="12.95" customHeight="1" x14ac:dyDescent="0.2">
      <c r="B263" s="156">
        <v>21</v>
      </c>
      <c r="C263" s="166" t="s">
        <v>160</v>
      </c>
      <c r="D263" s="217">
        <v>30677866</v>
      </c>
      <c r="E263" s="217">
        <v>30856160</v>
      </c>
      <c r="F263" s="169">
        <f t="shared" si="23"/>
        <v>1.005811812334013</v>
      </c>
      <c r="G263" s="130"/>
      <c r="H263" s="356"/>
    </row>
    <row r="264" spans="2:8" ht="12.95" customHeight="1" x14ac:dyDescent="0.2">
      <c r="B264" s="156">
        <v>22</v>
      </c>
      <c r="C264" s="166" t="s">
        <v>161</v>
      </c>
      <c r="D264" s="217">
        <v>24163782</v>
      </c>
      <c r="E264" s="217">
        <v>21910531</v>
      </c>
      <c r="F264" s="169">
        <f t="shared" si="23"/>
        <v>0.90675089685877819</v>
      </c>
      <c r="G264" s="130"/>
      <c r="H264" s="356"/>
    </row>
    <row r="265" spans="2:8" ht="12.95" customHeight="1" x14ac:dyDescent="0.2">
      <c r="B265" s="156">
        <v>23</v>
      </c>
      <c r="C265" s="166" t="s">
        <v>162</v>
      </c>
      <c r="D265" s="217">
        <v>35595814</v>
      </c>
      <c r="E265" s="217">
        <v>36582177</v>
      </c>
      <c r="F265" s="169">
        <f t="shared" si="23"/>
        <v>1.0277100841126994</v>
      </c>
      <c r="G265" s="130"/>
      <c r="H265" s="356"/>
    </row>
    <row r="266" spans="2:8" ht="12.95" customHeight="1" x14ac:dyDescent="0.2">
      <c r="B266" s="156">
        <v>24</v>
      </c>
      <c r="C266" s="166" t="s">
        <v>163</v>
      </c>
      <c r="D266" s="217">
        <v>35926776</v>
      </c>
      <c r="E266" s="217">
        <v>36878497</v>
      </c>
      <c r="F266" s="169">
        <f t="shared" si="23"/>
        <v>1.026490576276591</v>
      </c>
      <c r="G266" s="130"/>
      <c r="H266" s="356"/>
    </row>
    <row r="267" spans="2:8" ht="16.5" customHeight="1" x14ac:dyDescent="0.2">
      <c r="B267" s="31"/>
      <c r="C267" s="1" t="s">
        <v>28</v>
      </c>
      <c r="D267" s="129">
        <v>759244608</v>
      </c>
      <c r="E267" s="129">
        <v>756413854</v>
      </c>
      <c r="F267" s="127">
        <f t="shared" si="23"/>
        <v>0.99627161790788776</v>
      </c>
      <c r="G267" s="39"/>
      <c r="H267" s="356"/>
    </row>
    <row r="268" spans="2:8" ht="16.5" customHeight="1" x14ac:dyDescent="0.2">
      <c r="B268" s="37"/>
      <c r="C268" s="2"/>
      <c r="D268" s="130"/>
      <c r="E268" s="130"/>
      <c r="F268" s="131"/>
      <c r="G268" s="39"/>
      <c r="H268" s="352"/>
    </row>
    <row r="269" spans="2:8" ht="15.75" customHeight="1" x14ac:dyDescent="0.2">
      <c r="B269" s="5" t="s">
        <v>100</v>
      </c>
    </row>
    <row r="270" spans="2:8" x14ac:dyDescent="0.2">
      <c r="B270" s="5"/>
    </row>
    <row r="271" spans="2:8" x14ac:dyDescent="0.2">
      <c r="B271" s="5" t="s">
        <v>35</v>
      </c>
    </row>
    <row r="272" spans="2:8" ht="33.75" customHeight="1" x14ac:dyDescent="0.2">
      <c r="B272" s="195" t="s">
        <v>21</v>
      </c>
      <c r="C272" s="195"/>
      <c r="D272" s="307" t="s">
        <v>36</v>
      </c>
      <c r="E272" s="307" t="s">
        <v>37</v>
      </c>
      <c r="F272" s="307" t="s">
        <v>6</v>
      </c>
      <c r="G272" s="307" t="s">
        <v>30</v>
      </c>
      <c r="H272" s="357"/>
    </row>
    <row r="273" spans="2:13" ht="16.5" customHeight="1" x14ac:dyDescent="0.2">
      <c r="B273" s="156">
        <v>1</v>
      </c>
      <c r="C273" s="156">
        <v>2</v>
      </c>
      <c r="D273" s="157">
        <v>3</v>
      </c>
      <c r="E273" s="157">
        <v>4</v>
      </c>
      <c r="F273" s="157" t="s">
        <v>38</v>
      </c>
      <c r="G273" s="157">
        <v>6</v>
      </c>
      <c r="H273" s="357"/>
    </row>
    <row r="274" spans="2:13" ht="27" customHeight="1" x14ac:dyDescent="0.2">
      <c r="B274" s="159">
        <v>1</v>
      </c>
      <c r="C274" s="160" t="s">
        <v>231</v>
      </c>
      <c r="D274" s="273">
        <v>4567.7999000000027</v>
      </c>
      <c r="E274" s="273">
        <v>4567.7999000000027</v>
      </c>
      <c r="F274" s="274">
        <f>E275-D275</f>
        <v>0</v>
      </c>
      <c r="G274" s="275">
        <v>0</v>
      </c>
      <c r="H274" s="357"/>
    </row>
    <row r="275" spans="2:13" ht="28.5" x14ac:dyDescent="0.2">
      <c r="B275" s="159">
        <v>2</v>
      </c>
      <c r="C275" s="160" t="s">
        <v>255</v>
      </c>
      <c r="D275" s="273">
        <v>88018.972749999986</v>
      </c>
      <c r="E275" s="273">
        <v>88018.972749999986</v>
      </c>
      <c r="F275" s="274">
        <f>E276-D276</f>
        <v>0</v>
      </c>
      <c r="G275" s="275">
        <v>0</v>
      </c>
      <c r="H275" s="357" t="s">
        <v>13</v>
      </c>
    </row>
    <row r="276" spans="2:13" ht="28.5" x14ac:dyDescent="0.2">
      <c r="B276" s="159">
        <v>3</v>
      </c>
      <c r="C276" s="160" t="s">
        <v>232</v>
      </c>
      <c r="D276" s="273">
        <v>83451.19</v>
      </c>
      <c r="E276" s="273">
        <v>83451.19</v>
      </c>
      <c r="F276" s="274">
        <f>E276-D276</f>
        <v>0</v>
      </c>
      <c r="G276" s="276">
        <f>F276/D276</f>
        <v>0</v>
      </c>
      <c r="H276" s="357" t="s">
        <v>13</v>
      </c>
    </row>
    <row r="277" spans="2:13" x14ac:dyDescent="0.2">
      <c r="B277" s="47"/>
    </row>
    <row r="278" spans="2:13" x14ac:dyDescent="0.2">
      <c r="B278" s="408" t="s">
        <v>233</v>
      </c>
      <c r="C278" s="408"/>
      <c r="D278" s="408"/>
      <c r="E278" s="408"/>
      <c r="F278" s="408"/>
      <c r="G278" s="408"/>
      <c r="H278" s="408"/>
      <c r="I278" s="408"/>
    </row>
    <row r="279" spans="2:13" x14ac:dyDescent="0.2">
      <c r="B279" s="42"/>
      <c r="C279" s="42"/>
      <c r="D279" s="42"/>
      <c r="E279" s="42"/>
      <c r="F279" s="52" t="s">
        <v>101</v>
      </c>
    </row>
    <row r="280" spans="2:13" ht="43.5" customHeight="1" x14ac:dyDescent="0.2">
      <c r="B280" s="53" t="s">
        <v>39</v>
      </c>
      <c r="C280" s="53" t="s">
        <v>40</v>
      </c>
      <c r="D280" s="54" t="s">
        <v>208</v>
      </c>
      <c r="E280" s="55" t="s">
        <v>234</v>
      </c>
      <c r="F280" s="54" t="s">
        <v>209</v>
      </c>
      <c r="G280" s="220"/>
      <c r="H280" s="220"/>
      <c r="I280" s="158"/>
    </row>
    <row r="281" spans="2:13" ht="15.75" customHeight="1" x14ac:dyDescent="0.2">
      <c r="B281" s="53">
        <v>1</v>
      </c>
      <c r="C281" s="53">
        <v>2</v>
      </c>
      <c r="D281" s="54">
        <v>3</v>
      </c>
      <c r="E281" s="55">
        <v>4</v>
      </c>
      <c r="F281" s="54">
        <v>5</v>
      </c>
      <c r="G281" s="220"/>
      <c r="H281" s="220"/>
      <c r="I281" s="158"/>
    </row>
    <row r="282" spans="2:13" ht="12.95" customHeight="1" x14ac:dyDescent="0.2">
      <c r="B282" s="156">
        <v>1</v>
      </c>
      <c r="C282" s="166" t="s">
        <v>140</v>
      </c>
      <c r="D282" s="333">
        <v>5695.7191999999995</v>
      </c>
      <c r="E282" s="333">
        <v>656.4109499999995</v>
      </c>
      <c r="F282" s="133">
        <f t="shared" ref="F282:F306" si="24">E282/D282</f>
        <v>0.11524636783358273</v>
      </c>
      <c r="G282" s="221"/>
      <c r="H282" s="358"/>
      <c r="I282" s="171"/>
      <c r="J282" s="171"/>
      <c r="K282" s="111"/>
      <c r="L282" s="111"/>
      <c r="M282" s="111"/>
    </row>
    <row r="283" spans="2:13" ht="12.95" customHeight="1" x14ac:dyDescent="0.2">
      <c r="B283" s="156">
        <v>2</v>
      </c>
      <c r="C283" s="166" t="s">
        <v>141</v>
      </c>
      <c r="D283" s="333">
        <v>1881.3906999999999</v>
      </c>
      <c r="E283" s="333">
        <v>107.66259999999988</v>
      </c>
      <c r="F283" s="133">
        <f t="shared" si="24"/>
        <v>5.7225009138186921E-2</v>
      </c>
      <c r="G283" s="221"/>
      <c r="H283" s="358"/>
      <c r="I283" s="171"/>
      <c r="J283" s="171"/>
      <c r="K283" s="111"/>
      <c r="L283" s="111"/>
      <c r="M283" s="111"/>
    </row>
    <row r="284" spans="2:13" ht="12.95" customHeight="1" x14ac:dyDescent="0.2">
      <c r="B284" s="156">
        <v>3</v>
      </c>
      <c r="C284" s="166" t="s">
        <v>142</v>
      </c>
      <c r="D284" s="333">
        <v>1462.1255999999998</v>
      </c>
      <c r="E284" s="333">
        <v>183.13859999999988</v>
      </c>
      <c r="F284" s="133">
        <f t="shared" si="24"/>
        <v>0.12525503964912446</v>
      </c>
      <c r="G284" s="221"/>
      <c r="H284" s="358"/>
      <c r="I284" s="171"/>
      <c r="J284" s="171"/>
      <c r="K284" s="111"/>
      <c r="L284" s="111"/>
      <c r="M284" s="111"/>
    </row>
    <row r="285" spans="2:13" ht="12.95" customHeight="1" x14ac:dyDescent="0.2">
      <c r="B285" s="156">
        <v>4</v>
      </c>
      <c r="C285" s="166" t="s">
        <v>143</v>
      </c>
      <c r="D285" s="333">
        <v>3886.8604</v>
      </c>
      <c r="E285" s="333">
        <v>252.10525000000007</v>
      </c>
      <c r="F285" s="133">
        <f t="shared" si="24"/>
        <v>6.4860896470580742E-2</v>
      </c>
      <c r="G285" s="221"/>
      <c r="H285" s="358"/>
      <c r="I285" s="171"/>
      <c r="J285" s="171"/>
      <c r="K285" s="111"/>
      <c r="L285" s="111"/>
      <c r="M285" s="111"/>
    </row>
    <row r="286" spans="2:13" ht="12.95" customHeight="1" x14ac:dyDescent="0.2">
      <c r="B286" s="156">
        <v>5</v>
      </c>
      <c r="C286" s="166" t="s">
        <v>144</v>
      </c>
      <c r="D286" s="333">
        <v>2076.9834000000001</v>
      </c>
      <c r="E286" s="333">
        <v>23.114450000000261</v>
      </c>
      <c r="F286" s="133">
        <f t="shared" si="24"/>
        <v>1.1128856398178368E-2</v>
      </c>
      <c r="G286" s="221"/>
      <c r="H286" s="358"/>
      <c r="I286" s="171"/>
      <c r="J286" s="171"/>
      <c r="K286" s="111"/>
      <c r="L286" s="111"/>
      <c r="M286" s="111"/>
    </row>
    <row r="287" spans="2:13" ht="12.95" customHeight="1" x14ac:dyDescent="0.2">
      <c r="B287" s="156">
        <v>6</v>
      </c>
      <c r="C287" s="166" t="s">
        <v>145</v>
      </c>
      <c r="D287" s="333">
        <v>3808.857</v>
      </c>
      <c r="E287" s="333">
        <v>-22.412650000000212</v>
      </c>
      <c r="F287" s="133">
        <f t="shared" si="24"/>
        <v>-5.8843506070194321E-3</v>
      </c>
      <c r="G287" s="221"/>
      <c r="H287" s="358"/>
      <c r="I287" s="171"/>
      <c r="J287" s="171"/>
      <c r="K287" s="111"/>
      <c r="L287" s="111"/>
      <c r="M287" s="111"/>
    </row>
    <row r="288" spans="2:13" ht="12.95" customHeight="1" x14ac:dyDescent="0.2">
      <c r="B288" s="156">
        <v>7</v>
      </c>
      <c r="C288" s="166" t="s">
        <v>146</v>
      </c>
      <c r="D288" s="333">
        <v>2834.9829</v>
      </c>
      <c r="E288" s="333">
        <v>36.131499999999733</v>
      </c>
      <c r="F288" s="133">
        <f t="shared" si="24"/>
        <v>1.2744874051973906E-2</v>
      </c>
      <c r="G288" s="221"/>
      <c r="H288" s="358"/>
      <c r="I288" s="171"/>
      <c r="J288" s="171"/>
      <c r="K288" s="111"/>
      <c r="L288" s="111"/>
      <c r="M288" s="111"/>
    </row>
    <row r="289" spans="2:13" ht="12.95" customHeight="1" x14ac:dyDescent="0.2">
      <c r="B289" s="156">
        <v>8</v>
      </c>
      <c r="C289" s="166" t="s">
        <v>147</v>
      </c>
      <c r="D289" s="333">
        <v>5343.5445500000005</v>
      </c>
      <c r="E289" s="333">
        <v>293.21585000000027</v>
      </c>
      <c r="F289" s="133">
        <f t="shared" si="24"/>
        <v>5.4872912026156913E-2</v>
      </c>
      <c r="G289" s="221"/>
      <c r="H289" s="358"/>
      <c r="I289" s="171"/>
      <c r="J289" s="171"/>
      <c r="K289" s="111"/>
      <c r="L289" s="111"/>
      <c r="M289" s="111"/>
    </row>
    <row r="290" spans="2:13" ht="12.95" customHeight="1" x14ac:dyDescent="0.2">
      <c r="B290" s="156">
        <v>9</v>
      </c>
      <c r="C290" s="166" t="s">
        <v>148</v>
      </c>
      <c r="D290" s="333">
        <v>7135.3552999999993</v>
      </c>
      <c r="E290" s="333">
        <v>-665.70240000000013</v>
      </c>
      <c r="F290" s="133">
        <f t="shared" si="24"/>
        <v>-9.329632120771901E-2</v>
      </c>
      <c r="G290" s="221"/>
      <c r="H290" s="358"/>
      <c r="I290" s="171"/>
      <c r="J290" s="171"/>
      <c r="K290" s="111"/>
      <c r="L290" s="111"/>
      <c r="M290" s="111"/>
    </row>
    <row r="291" spans="2:13" ht="12.95" customHeight="1" x14ac:dyDescent="0.2">
      <c r="B291" s="156">
        <v>10</v>
      </c>
      <c r="C291" s="166" t="s">
        <v>149</v>
      </c>
      <c r="D291" s="333">
        <v>2423.6426000000001</v>
      </c>
      <c r="E291" s="333">
        <v>416.94450000000006</v>
      </c>
      <c r="F291" s="133">
        <f t="shared" si="24"/>
        <v>0.17203217174017327</v>
      </c>
      <c r="G291" s="221"/>
      <c r="H291" s="358"/>
      <c r="I291" s="171"/>
      <c r="J291" s="171"/>
      <c r="K291" s="111"/>
      <c r="L291" s="111"/>
      <c r="M291" s="111"/>
    </row>
    <row r="292" spans="2:13" ht="12.95" customHeight="1" x14ac:dyDescent="0.2">
      <c r="B292" s="156">
        <v>11</v>
      </c>
      <c r="C292" s="166" t="s">
        <v>150</v>
      </c>
      <c r="D292" s="333">
        <v>3529.7317999999996</v>
      </c>
      <c r="E292" s="333">
        <v>880.09235000000103</v>
      </c>
      <c r="F292" s="133">
        <f t="shared" si="24"/>
        <v>0.24933689012859309</v>
      </c>
      <c r="G292" s="221"/>
      <c r="H292" s="358" t="s">
        <v>13</v>
      </c>
      <c r="I292" s="171"/>
      <c r="J292" s="171"/>
      <c r="K292" s="111"/>
      <c r="L292" s="111"/>
      <c r="M292" s="111"/>
    </row>
    <row r="293" spans="2:13" ht="12.95" customHeight="1" x14ac:dyDescent="0.2">
      <c r="B293" s="156">
        <v>12</v>
      </c>
      <c r="C293" s="166" t="s">
        <v>151</v>
      </c>
      <c r="D293" s="333">
        <v>4246.7176499999996</v>
      </c>
      <c r="E293" s="333">
        <v>564.08599999999979</v>
      </c>
      <c r="F293" s="133">
        <f t="shared" si="24"/>
        <v>0.13282870359888416</v>
      </c>
      <c r="G293" s="221"/>
      <c r="H293" s="358"/>
      <c r="I293" s="171"/>
      <c r="J293" s="171"/>
      <c r="K293" s="111"/>
      <c r="L293" s="111"/>
      <c r="M293" s="111"/>
    </row>
    <row r="294" spans="2:13" ht="12.95" customHeight="1" x14ac:dyDescent="0.2">
      <c r="B294" s="156">
        <v>13</v>
      </c>
      <c r="C294" s="166" t="s">
        <v>152</v>
      </c>
      <c r="D294" s="333">
        <v>1893.9128999999998</v>
      </c>
      <c r="E294" s="333">
        <v>292.06189999999958</v>
      </c>
      <c r="F294" s="133">
        <f t="shared" si="24"/>
        <v>0.15421084042460434</v>
      </c>
      <c r="G294" s="221"/>
      <c r="H294" s="358"/>
      <c r="I294" s="171"/>
      <c r="J294" s="171"/>
      <c r="K294" s="111"/>
      <c r="L294" s="111"/>
      <c r="M294" s="111"/>
    </row>
    <row r="295" spans="2:13" ht="12.95" customHeight="1" x14ac:dyDescent="0.2">
      <c r="B295" s="156">
        <v>14</v>
      </c>
      <c r="C295" s="166" t="s">
        <v>153</v>
      </c>
      <c r="D295" s="333">
        <v>2138.3117000000002</v>
      </c>
      <c r="E295" s="333">
        <v>275.94789999999989</v>
      </c>
      <c r="F295" s="133">
        <f t="shared" si="24"/>
        <v>0.12904942717191317</v>
      </c>
      <c r="G295" s="221"/>
      <c r="H295" s="358"/>
      <c r="I295" s="171"/>
      <c r="J295" s="171"/>
      <c r="K295" s="111"/>
      <c r="L295" s="111"/>
      <c r="M295" s="111"/>
    </row>
    <row r="296" spans="2:13" ht="12.95" customHeight="1" x14ac:dyDescent="0.2">
      <c r="B296" s="156">
        <v>15</v>
      </c>
      <c r="C296" s="166" t="s">
        <v>154</v>
      </c>
      <c r="D296" s="333">
        <v>4106.2782999999999</v>
      </c>
      <c r="E296" s="333">
        <v>353.36550000000102</v>
      </c>
      <c r="F296" s="133">
        <f t="shared" si="24"/>
        <v>8.6054932029327152E-2</v>
      </c>
      <c r="G296" s="221"/>
      <c r="H296" s="358"/>
      <c r="I296" s="171"/>
      <c r="J296" s="171"/>
      <c r="K296" s="111"/>
      <c r="L296" s="111"/>
      <c r="M296" s="111"/>
    </row>
    <row r="297" spans="2:13" ht="12.95" customHeight="1" x14ac:dyDescent="0.2">
      <c r="B297" s="156">
        <v>16</v>
      </c>
      <c r="C297" s="166" t="s">
        <v>155</v>
      </c>
      <c r="D297" s="333">
        <v>6610.1214</v>
      </c>
      <c r="E297" s="333">
        <v>826.76044999999976</v>
      </c>
      <c r="F297" s="133">
        <f t="shared" si="24"/>
        <v>0.12507492676306969</v>
      </c>
      <c r="G297" s="221"/>
      <c r="H297" s="358"/>
      <c r="I297" s="171"/>
      <c r="J297" s="171"/>
      <c r="K297" s="111"/>
      <c r="L297" s="111"/>
      <c r="M297" s="111"/>
    </row>
    <row r="298" spans="2:13" ht="12.95" customHeight="1" x14ac:dyDescent="0.2">
      <c r="B298" s="156">
        <v>17</v>
      </c>
      <c r="C298" s="166" t="s">
        <v>156</v>
      </c>
      <c r="D298" s="333">
        <v>4665.8022000000001</v>
      </c>
      <c r="E298" s="333">
        <v>101.95200000000091</v>
      </c>
      <c r="F298" s="133">
        <f t="shared" si="24"/>
        <v>2.1850904866906041E-2</v>
      </c>
      <c r="G298" s="221"/>
      <c r="H298" s="358"/>
      <c r="I298" s="171"/>
      <c r="J298" s="171"/>
      <c r="K298" s="111"/>
      <c r="L298" s="111"/>
      <c r="M298" s="111"/>
    </row>
    <row r="299" spans="2:13" ht="12.95" customHeight="1" x14ac:dyDescent="0.2">
      <c r="B299" s="156">
        <v>18</v>
      </c>
      <c r="C299" s="166" t="s">
        <v>157</v>
      </c>
      <c r="D299" s="333">
        <v>3801.1734999999999</v>
      </c>
      <c r="E299" s="333">
        <v>470.52779999999984</v>
      </c>
      <c r="F299" s="133">
        <f t="shared" si="24"/>
        <v>0.12378487853816719</v>
      </c>
      <c r="G299" s="221"/>
      <c r="H299" s="358"/>
      <c r="I299" s="171"/>
      <c r="J299" s="171"/>
      <c r="K299" s="111"/>
      <c r="L299" s="111"/>
      <c r="M299" s="111"/>
    </row>
    <row r="300" spans="2:13" ht="12.95" customHeight="1" x14ac:dyDescent="0.2">
      <c r="B300" s="156">
        <v>19</v>
      </c>
      <c r="C300" s="166" t="s">
        <v>158</v>
      </c>
      <c r="D300" s="333">
        <v>3468.7015499999998</v>
      </c>
      <c r="E300" s="333">
        <v>-34.818299999999226</v>
      </c>
      <c r="F300" s="133">
        <f t="shared" si="24"/>
        <v>-1.0037848312432422E-2</v>
      </c>
      <c r="G300" s="221"/>
      <c r="H300" s="358"/>
      <c r="I300" s="171"/>
      <c r="J300" s="171"/>
      <c r="K300" s="111"/>
      <c r="L300" s="111"/>
      <c r="M300" s="111"/>
    </row>
    <row r="301" spans="2:13" ht="12.95" customHeight="1" x14ac:dyDescent="0.2">
      <c r="B301" s="156">
        <v>20</v>
      </c>
      <c r="C301" s="166" t="s">
        <v>159</v>
      </c>
      <c r="D301" s="333">
        <v>2419.7309999999998</v>
      </c>
      <c r="E301" s="333">
        <v>25.033000000000243</v>
      </c>
      <c r="F301" s="133">
        <f t="shared" si="24"/>
        <v>1.0345364836008732E-2</v>
      </c>
      <c r="G301" s="221"/>
      <c r="H301" s="358"/>
      <c r="I301" s="171"/>
      <c r="J301" s="171"/>
      <c r="K301" s="111"/>
      <c r="L301" s="111"/>
      <c r="M301" s="111"/>
    </row>
    <row r="302" spans="2:13" ht="12.95" customHeight="1" x14ac:dyDescent="0.2">
      <c r="B302" s="156">
        <v>21</v>
      </c>
      <c r="C302" s="166" t="s">
        <v>160</v>
      </c>
      <c r="D302" s="333">
        <v>3551.3611000000001</v>
      </c>
      <c r="E302" s="333">
        <v>-150.87909999999943</v>
      </c>
      <c r="F302" s="133">
        <f t="shared" si="24"/>
        <v>-4.2484865872974571E-2</v>
      </c>
      <c r="G302" s="221"/>
      <c r="H302" s="358"/>
      <c r="I302" s="171"/>
      <c r="J302" s="171"/>
      <c r="K302" s="111"/>
      <c r="L302" s="111"/>
      <c r="M302" s="111"/>
    </row>
    <row r="303" spans="2:13" ht="12.95" customHeight="1" x14ac:dyDescent="0.2">
      <c r="B303" s="156">
        <v>22</v>
      </c>
      <c r="C303" s="166" t="s">
        <v>161</v>
      </c>
      <c r="D303" s="333">
        <v>2775.8589000000002</v>
      </c>
      <c r="E303" s="333">
        <v>-188.47169999999983</v>
      </c>
      <c r="F303" s="133">
        <f t="shared" si="24"/>
        <v>-6.7896714778982389E-2</v>
      </c>
      <c r="G303" s="221"/>
      <c r="H303" s="358"/>
      <c r="I303" s="171"/>
      <c r="J303" s="171"/>
      <c r="K303" s="111"/>
      <c r="L303" s="111"/>
      <c r="M303" s="111"/>
    </row>
    <row r="304" spans="2:13" ht="12.95" customHeight="1" x14ac:dyDescent="0.2">
      <c r="B304" s="156">
        <v>23</v>
      </c>
      <c r="C304" s="166" t="s">
        <v>162</v>
      </c>
      <c r="D304" s="333">
        <v>4075.5716000000002</v>
      </c>
      <c r="E304" s="333">
        <v>-283.50805000000173</v>
      </c>
      <c r="F304" s="133">
        <f t="shared" si="24"/>
        <v>-6.9562770041876262E-2</v>
      </c>
      <c r="G304" s="221"/>
      <c r="H304" s="358"/>
      <c r="I304" s="171"/>
      <c r="J304" s="171"/>
      <c r="K304" s="111"/>
      <c r="L304" s="111"/>
      <c r="M304" s="111"/>
    </row>
    <row r="305" spans="2:13" ht="12.95" customHeight="1" x14ac:dyDescent="0.2">
      <c r="B305" s="156">
        <v>24</v>
      </c>
      <c r="C305" s="166" t="s">
        <v>163</v>
      </c>
      <c r="D305" s="333">
        <v>4186.2375000000002</v>
      </c>
      <c r="E305" s="333">
        <v>155.04150000000004</v>
      </c>
      <c r="F305" s="133">
        <f t="shared" si="24"/>
        <v>3.7036001899080032E-2</v>
      </c>
      <c r="G305" s="221"/>
      <c r="H305" s="358"/>
      <c r="I305" s="171"/>
      <c r="J305" s="171"/>
      <c r="K305" s="111"/>
      <c r="L305" s="111"/>
      <c r="M305" s="111"/>
    </row>
    <row r="306" spans="2:13" ht="12.95" customHeight="1" x14ac:dyDescent="0.2">
      <c r="B306" s="31"/>
      <c r="C306" s="1" t="s">
        <v>28</v>
      </c>
      <c r="D306" s="277">
        <f>SUM(D282:D305)</f>
        <v>88018.972749999986</v>
      </c>
      <c r="E306" s="277">
        <f>SUM(E282:E305)</f>
        <v>4567.7999000000027</v>
      </c>
      <c r="F306" s="132">
        <f t="shared" si="24"/>
        <v>5.1895628377462553E-2</v>
      </c>
      <c r="G306" s="221"/>
      <c r="H306" s="358"/>
      <c r="I306" s="171"/>
      <c r="J306" s="171"/>
      <c r="K306" s="111"/>
      <c r="L306" s="111"/>
      <c r="M306" s="111"/>
    </row>
    <row r="307" spans="2:13" x14ac:dyDescent="0.2">
      <c r="B307" s="37"/>
      <c r="C307" s="2"/>
      <c r="D307" s="58"/>
      <c r="E307" s="22"/>
      <c r="F307" s="59"/>
      <c r="G307" s="222"/>
      <c r="H307" s="359"/>
      <c r="I307" s="222"/>
    </row>
    <row r="308" spans="2:13" x14ac:dyDescent="0.2">
      <c r="B308" s="37"/>
      <c r="C308" s="2"/>
      <c r="D308" s="58"/>
      <c r="E308" s="22"/>
      <c r="F308" s="59"/>
      <c r="G308" s="22"/>
      <c r="H308" s="360"/>
      <c r="I308" s="22"/>
    </row>
    <row r="309" spans="2:13" ht="30.75" customHeight="1" x14ac:dyDescent="0.2">
      <c r="B309" s="456" t="s">
        <v>256</v>
      </c>
      <c r="C309" s="456"/>
      <c r="D309" s="456"/>
      <c r="E309" s="456"/>
      <c r="F309" s="456"/>
      <c r="G309" s="42"/>
      <c r="H309" s="332"/>
    </row>
    <row r="310" spans="2:13" x14ac:dyDescent="0.2">
      <c r="B310" s="42"/>
      <c r="C310" s="42"/>
      <c r="D310" s="42"/>
      <c r="E310" s="42"/>
      <c r="F310" s="52" t="s">
        <v>101</v>
      </c>
    </row>
    <row r="311" spans="2:13" ht="63" customHeight="1" x14ac:dyDescent="0.2">
      <c r="B311" s="53" t="s">
        <v>39</v>
      </c>
      <c r="C311" s="53" t="s">
        <v>40</v>
      </c>
      <c r="D311" s="54" t="s">
        <v>208</v>
      </c>
      <c r="E311" s="55" t="s">
        <v>257</v>
      </c>
      <c r="F311" s="54" t="s">
        <v>210</v>
      </c>
      <c r="G311" s="56"/>
      <c r="H311" s="57"/>
    </row>
    <row r="312" spans="2:13" ht="12.75" customHeight="1" x14ac:dyDescent="0.2">
      <c r="B312" s="53">
        <v>1</v>
      </c>
      <c r="C312" s="53">
        <v>2</v>
      </c>
      <c r="D312" s="54">
        <v>3</v>
      </c>
      <c r="E312" s="55">
        <v>4</v>
      </c>
      <c r="F312" s="54">
        <v>5</v>
      </c>
      <c r="G312" s="56"/>
      <c r="H312" s="57"/>
    </row>
    <row r="313" spans="2:13" ht="12.95" customHeight="1" x14ac:dyDescent="0.2">
      <c r="B313" s="156">
        <v>1</v>
      </c>
      <c r="C313" s="166" t="s">
        <v>140</v>
      </c>
      <c r="D313" s="333">
        <f>D282</f>
        <v>5695.7191999999995</v>
      </c>
      <c r="E313" s="334">
        <v>782.49409299999979</v>
      </c>
      <c r="F313" s="133">
        <f t="shared" ref="F313:F337" si="25">E313/D313</f>
        <v>0.1373828423634367</v>
      </c>
      <c r="G313" s="130"/>
      <c r="H313" s="352"/>
    </row>
    <row r="314" spans="2:13" ht="12.95" customHeight="1" x14ac:dyDescent="0.2">
      <c r="B314" s="156">
        <v>2</v>
      </c>
      <c r="C314" s="166" t="s">
        <v>141</v>
      </c>
      <c r="D314" s="333">
        <f t="shared" ref="D314:D336" si="26">D283</f>
        <v>1881.3906999999999</v>
      </c>
      <c r="E314" s="334">
        <v>46.55624999999975</v>
      </c>
      <c r="F314" s="133">
        <f t="shared" si="25"/>
        <v>2.4745657560654336E-2</v>
      </c>
      <c r="G314" s="130"/>
      <c r="H314" s="352"/>
    </row>
    <row r="315" spans="2:13" ht="12.95" customHeight="1" x14ac:dyDescent="0.2">
      <c r="B315" s="156">
        <v>3</v>
      </c>
      <c r="C315" s="166" t="s">
        <v>142</v>
      </c>
      <c r="D315" s="333">
        <f t="shared" si="26"/>
        <v>1462.1255999999998</v>
      </c>
      <c r="E315" s="334">
        <v>169.78749999999991</v>
      </c>
      <c r="F315" s="133">
        <f t="shared" si="25"/>
        <v>0.11612374477267885</v>
      </c>
      <c r="G315" s="130"/>
      <c r="H315" s="352"/>
    </row>
    <row r="316" spans="2:13" ht="12.95" customHeight="1" x14ac:dyDescent="0.2">
      <c r="B316" s="156">
        <v>4</v>
      </c>
      <c r="C316" s="166" t="s">
        <v>143</v>
      </c>
      <c r="D316" s="333">
        <f t="shared" si="26"/>
        <v>3886.8604</v>
      </c>
      <c r="E316" s="334">
        <v>171.5450000000003</v>
      </c>
      <c r="F316" s="133">
        <f t="shared" si="25"/>
        <v>4.4134592536433856E-2</v>
      </c>
      <c r="G316" s="130"/>
      <c r="H316" s="352"/>
    </row>
    <row r="317" spans="2:13" ht="12.95" customHeight="1" x14ac:dyDescent="0.2">
      <c r="B317" s="156">
        <v>5</v>
      </c>
      <c r="C317" s="166" t="s">
        <v>144</v>
      </c>
      <c r="D317" s="333">
        <f t="shared" si="26"/>
        <v>2076.9834000000001</v>
      </c>
      <c r="E317" s="334">
        <v>-63.986149999999611</v>
      </c>
      <c r="F317" s="133">
        <f t="shared" si="25"/>
        <v>-3.0807251516790944E-2</v>
      </c>
      <c r="G317" s="130"/>
      <c r="H317" s="352"/>
    </row>
    <row r="318" spans="2:13" ht="12.95" customHeight="1" x14ac:dyDescent="0.2">
      <c r="B318" s="156">
        <v>6</v>
      </c>
      <c r="C318" s="166" t="s">
        <v>145</v>
      </c>
      <c r="D318" s="333">
        <f t="shared" si="26"/>
        <v>3808.857</v>
      </c>
      <c r="E318" s="334">
        <v>-89.557650000000194</v>
      </c>
      <c r="F318" s="133">
        <f t="shared" si="25"/>
        <v>-2.3512998781524273E-2</v>
      </c>
      <c r="G318" s="130"/>
      <c r="H318" s="352"/>
    </row>
    <row r="319" spans="2:13" ht="12.95" customHeight="1" x14ac:dyDescent="0.2">
      <c r="B319" s="156">
        <v>7</v>
      </c>
      <c r="C319" s="166" t="s">
        <v>146</v>
      </c>
      <c r="D319" s="333">
        <f t="shared" si="26"/>
        <v>2834.9829</v>
      </c>
      <c r="E319" s="334">
        <v>-120.32850000000008</v>
      </c>
      <c r="F319" s="133">
        <f t="shared" si="25"/>
        <v>-4.2444171356377521E-2</v>
      </c>
      <c r="G319" s="130"/>
      <c r="H319" s="352"/>
    </row>
    <row r="320" spans="2:13" ht="12.95" customHeight="1" x14ac:dyDescent="0.2">
      <c r="B320" s="156">
        <v>8</v>
      </c>
      <c r="C320" s="166" t="s">
        <v>147</v>
      </c>
      <c r="D320" s="333">
        <f t="shared" si="26"/>
        <v>5343.5445500000005</v>
      </c>
      <c r="E320" s="334">
        <v>347.17885000000069</v>
      </c>
      <c r="F320" s="133">
        <f t="shared" si="25"/>
        <v>6.4971639471032516E-2</v>
      </c>
      <c r="G320" s="130"/>
      <c r="H320" s="352"/>
    </row>
    <row r="321" spans="2:8" ht="12.95" customHeight="1" x14ac:dyDescent="0.2">
      <c r="B321" s="156">
        <v>9</v>
      </c>
      <c r="C321" s="166" t="s">
        <v>148</v>
      </c>
      <c r="D321" s="333">
        <f t="shared" si="26"/>
        <v>7135.3552999999993</v>
      </c>
      <c r="E321" s="334">
        <v>-1634.5074000000004</v>
      </c>
      <c r="F321" s="133">
        <f t="shared" si="25"/>
        <v>-0.22907162030179501</v>
      </c>
      <c r="G321" s="130"/>
      <c r="H321" s="352"/>
    </row>
    <row r="322" spans="2:8" ht="12.95" customHeight="1" x14ac:dyDescent="0.2">
      <c r="B322" s="156">
        <v>10</v>
      </c>
      <c r="C322" s="166" t="s">
        <v>149</v>
      </c>
      <c r="D322" s="333">
        <f t="shared" si="26"/>
        <v>2423.6426000000001</v>
      </c>
      <c r="E322" s="334">
        <v>452.6825</v>
      </c>
      <c r="F322" s="133">
        <f t="shared" si="25"/>
        <v>0.1867777452005506</v>
      </c>
      <c r="G322" s="130"/>
      <c r="H322" s="352"/>
    </row>
    <row r="323" spans="2:8" ht="12.95" customHeight="1" x14ac:dyDescent="0.2">
      <c r="B323" s="156">
        <v>11</v>
      </c>
      <c r="C323" s="166" t="s">
        <v>150</v>
      </c>
      <c r="D323" s="333">
        <f t="shared" si="26"/>
        <v>3529.7317999999996</v>
      </c>
      <c r="E323" s="334">
        <v>639.27395000000024</v>
      </c>
      <c r="F323" s="133">
        <f t="shared" si="25"/>
        <v>0.18111119660706243</v>
      </c>
      <c r="G323" s="130"/>
      <c r="H323" s="352"/>
    </row>
    <row r="324" spans="2:8" ht="12.95" customHeight="1" x14ac:dyDescent="0.2">
      <c r="B324" s="156">
        <v>12</v>
      </c>
      <c r="C324" s="166" t="s">
        <v>151</v>
      </c>
      <c r="D324" s="333">
        <f t="shared" si="26"/>
        <v>4246.7176499999996</v>
      </c>
      <c r="E324" s="334">
        <v>804.12200000000053</v>
      </c>
      <c r="F324" s="133">
        <f t="shared" si="25"/>
        <v>0.18935141591059171</v>
      </c>
      <c r="G324" s="130"/>
      <c r="H324" s="352"/>
    </row>
    <row r="325" spans="2:8" ht="12.95" customHeight="1" x14ac:dyDescent="0.2">
      <c r="B325" s="156">
        <v>13</v>
      </c>
      <c r="C325" s="166" t="s">
        <v>152</v>
      </c>
      <c r="D325" s="333">
        <f t="shared" si="26"/>
        <v>1893.9128999999998</v>
      </c>
      <c r="E325" s="334">
        <v>361.39474999999948</v>
      </c>
      <c r="F325" s="133">
        <f t="shared" si="25"/>
        <v>0.19081909733018848</v>
      </c>
      <c r="G325" s="130"/>
      <c r="H325" s="352"/>
    </row>
    <row r="326" spans="2:8" ht="12.95" customHeight="1" x14ac:dyDescent="0.2">
      <c r="B326" s="156">
        <v>14</v>
      </c>
      <c r="C326" s="166" t="s">
        <v>153</v>
      </c>
      <c r="D326" s="333">
        <f t="shared" si="26"/>
        <v>2138.3117000000002</v>
      </c>
      <c r="E326" s="334">
        <v>384.31790000000001</v>
      </c>
      <c r="F326" s="133">
        <f t="shared" si="25"/>
        <v>0.17972959695258647</v>
      </c>
      <c r="G326" s="130"/>
      <c r="H326" s="352"/>
    </row>
    <row r="327" spans="2:8" ht="12.95" customHeight="1" x14ac:dyDescent="0.2">
      <c r="B327" s="156">
        <v>15</v>
      </c>
      <c r="C327" s="166" t="s">
        <v>154</v>
      </c>
      <c r="D327" s="333">
        <f t="shared" si="26"/>
        <v>4106.2782999999999</v>
      </c>
      <c r="E327" s="334">
        <v>334.65550000000144</v>
      </c>
      <c r="F327" s="133">
        <f t="shared" si="25"/>
        <v>8.1498494634423935E-2</v>
      </c>
      <c r="G327" s="130"/>
      <c r="H327" s="352"/>
    </row>
    <row r="328" spans="2:8" ht="12.95" customHeight="1" x14ac:dyDescent="0.2">
      <c r="B328" s="156">
        <v>16</v>
      </c>
      <c r="C328" s="166" t="s">
        <v>155</v>
      </c>
      <c r="D328" s="333">
        <f t="shared" si="26"/>
        <v>6610.1214</v>
      </c>
      <c r="E328" s="334">
        <v>35.41045000000031</v>
      </c>
      <c r="F328" s="133">
        <f t="shared" si="25"/>
        <v>5.3570044870885894E-3</v>
      </c>
      <c r="G328" s="130"/>
      <c r="H328" s="352"/>
    </row>
    <row r="329" spans="2:8" ht="12.95" customHeight="1" x14ac:dyDescent="0.2">
      <c r="B329" s="156">
        <v>17</v>
      </c>
      <c r="C329" s="166" t="s">
        <v>156</v>
      </c>
      <c r="D329" s="333">
        <f t="shared" si="26"/>
        <v>4665.8022000000001</v>
      </c>
      <c r="E329" s="334">
        <v>207.36770000000092</v>
      </c>
      <c r="F329" s="133">
        <f t="shared" si="25"/>
        <v>4.4444168679075365E-2</v>
      </c>
      <c r="G329" s="130"/>
      <c r="H329" s="352"/>
    </row>
    <row r="330" spans="2:8" ht="12.95" customHeight="1" x14ac:dyDescent="0.2">
      <c r="B330" s="156">
        <v>18</v>
      </c>
      <c r="C330" s="166" t="s">
        <v>157</v>
      </c>
      <c r="D330" s="333">
        <f t="shared" si="26"/>
        <v>3801.1734999999999</v>
      </c>
      <c r="E330" s="334">
        <v>564.89779999999928</v>
      </c>
      <c r="F330" s="133">
        <f t="shared" si="25"/>
        <v>0.14861142223579094</v>
      </c>
      <c r="G330" s="130"/>
      <c r="H330" s="352"/>
    </row>
    <row r="331" spans="2:8" ht="12.95" customHeight="1" x14ac:dyDescent="0.2">
      <c r="B331" s="156">
        <v>19</v>
      </c>
      <c r="C331" s="166" t="s">
        <v>158</v>
      </c>
      <c r="D331" s="333">
        <f t="shared" si="26"/>
        <v>3468.7015499999998</v>
      </c>
      <c r="E331" s="334">
        <v>-248.41799999999944</v>
      </c>
      <c r="F331" s="133">
        <f t="shared" si="25"/>
        <v>-7.1617000315290738E-2</v>
      </c>
      <c r="G331" s="130"/>
      <c r="H331" s="352"/>
    </row>
    <row r="332" spans="2:8" ht="12.95" customHeight="1" x14ac:dyDescent="0.2">
      <c r="B332" s="156">
        <v>20</v>
      </c>
      <c r="C332" s="166" t="s">
        <v>159</v>
      </c>
      <c r="D332" s="333">
        <f t="shared" si="26"/>
        <v>2419.7309999999998</v>
      </c>
      <c r="E332" s="334">
        <v>-66.42699999999968</v>
      </c>
      <c r="F332" s="133">
        <f t="shared" si="25"/>
        <v>-2.7452225061380661E-2</v>
      </c>
      <c r="G332" s="130"/>
      <c r="H332" s="352"/>
    </row>
    <row r="333" spans="2:8" ht="12.95" customHeight="1" x14ac:dyDescent="0.2">
      <c r="B333" s="156">
        <v>21</v>
      </c>
      <c r="C333" s="166" t="s">
        <v>160</v>
      </c>
      <c r="D333" s="333">
        <f t="shared" si="26"/>
        <v>3551.3611000000001</v>
      </c>
      <c r="E333" s="334">
        <v>-524.36609999999973</v>
      </c>
      <c r="F333" s="133">
        <f t="shared" si="25"/>
        <v>-0.14765214948150435</v>
      </c>
      <c r="G333" s="130"/>
      <c r="H333" s="352"/>
    </row>
    <row r="334" spans="2:8" ht="12.95" customHeight="1" x14ac:dyDescent="0.2">
      <c r="B334" s="156">
        <v>22</v>
      </c>
      <c r="C334" s="166" t="s">
        <v>161</v>
      </c>
      <c r="D334" s="333">
        <f t="shared" si="26"/>
        <v>2775.8589000000002</v>
      </c>
      <c r="E334" s="334">
        <v>-172.69669999999962</v>
      </c>
      <c r="F334" s="133">
        <f t="shared" si="25"/>
        <v>-6.2213789036611199E-2</v>
      </c>
      <c r="G334" s="130"/>
      <c r="H334" s="352"/>
    </row>
    <row r="335" spans="2:8" ht="12.95" customHeight="1" x14ac:dyDescent="0.2">
      <c r="B335" s="156">
        <v>23</v>
      </c>
      <c r="C335" s="166" t="s">
        <v>162</v>
      </c>
      <c r="D335" s="333">
        <f t="shared" si="26"/>
        <v>4075.5716000000002</v>
      </c>
      <c r="E335" s="334">
        <v>-620.7566500000014</v>
      </c>
      <c r="F335" s="133">
        <f t="shared" si="25"/>
        <v>-0.15231155551285158</v>
      </c>
      <c r="G335" s="130"/>
      <c r="H335" s="352"/>
    </row>
    <row r="336" spans="2:8" ht="12.95" customHeight="1" x14ac:dyDescent="0.2">
      <c r="B336" s="156">
        <v>24</v>
      </c>
      <c r="C336" s="166" t="s">
        <v>163</v>
      </c>
      <c r="D336" s="333">
        <f t="shared" si="26"/>
        <v>4186.2375000000002</v>
      </c>
      <c r="E336" s="334">
        <v>-523.06850000000054</v>
      </c>
      <c r="F336" s="133">
        <f t="shared" si="25"/>
        <v>-0.12494955195446998</v>
      </c>
      <c r="G336" s="130"/>
      <c r="H336" s="352"/>
    </row>
    <row r="337" spans="2:11" ht="12.95" customHeight="1" x14ac:dyDescent="0.2">
      <c r="B337" s="31"/>
      <c r="C337" s="1" t="s">
        <v>28</v>
      </c>
      <c r="D337" s="281">
        <f>SUM(D313:D336)</f>
        <v>88018.972749999986</v>
      </c>
      <c r="E337" s="281">
        <f>SUM(E313:E336)</f>
        <v>1237.5715930000024</v>
      </c>
      <c r="F337" s="132">
        <f t="shared" si="25"/>
        <v>1.4060282167971594E-2</v>
      </c>
      <c r="G337" s="39"/>
      <c r="H337" s="352"/>
    </row>
    <row r="338" spans="2:11" ht="12.95" customHeight="1" x14ac:dyDescent="0.2">
      <c r="B338" s="37"/>
      <c r="C338" s="2"/>
      <c r="D338" s="282"/>
      <c r="E338" s="282"/>
      <c r="F338" s="283"/>
      <c r="G338" s="39"/>
      <c r="H338" s="352"/>
    </row>
    <row r="339" spans="2:11" ht="13.5" customHeight="1" x14ac:dyDescent="0.2">
      <c r="B339" s="5" t="s">
        <v>42</v>
      </c>
    </row>
    <row r="340" spans="2:11" ht="13.5" customHeight="1" x14ac:dyDescent="0.2">
      <c r="B340" s="5"/>
      <c r="G340" s="60" t="s">
        <v>43</v>
      </c>
    </row>
    <row r="341" spans="2:11" ht="29.25" customHeight="1" x14ac:dyDescent="0.2">
      <c r="B341" s="43" t="s">
        <v>41</v>
      </c>
      <c r="C341" s="43" t="s">
        <v>136</v>
      </c>
      <c r="D341" s="43" t="s">
        <v>196</v>
      </c>
      <c r="E341" s="61" t="s">
        <v>44</v>
      </c>
      <c r="F341" s="43" t="s">
        <v>45</v>
      </c>
      <c r="G341" s="43"/>
    </row>
    <row r="342" spans="2:11" ht="15.75" customHeight="1" x14ac:dyDescent="0.2">
      <c r="B342" s="62">
        <f>D337</f>
        <v>88018.972749999986</v>
      </c>
      <c r="C342" s="63">
        <f>E306</f>
        <v>4567.7999000000027</v>
      </c>
      <c r="D342" s="62">
        <f>F373</f>
        <v>83451.19</v>
      </c>
      <c r="E342" s="62">
        <f>C342+D342</f>
        <v>88018.9899</v>
      </c>
      <c r="F342" s="64">
        <f>E342/B342</f>
        <v>1.0000001948443555</v>
      </c>
      <c r="G342" s="62"/>
    </row>
    <row r="343" spans="2:11" ht="13.5" customHeight="1" x14ac:dyDescent="0.2">
      <c r="B343" s="65" t="s">
        <v>211</v>
      </c>
      <c r="C343" s="66"/>
      <c r="D343" s="67"/>
      <c r="E343" s="67"/>
      <c r="F343" s="68"/>
      <c r="G343" s="69"/>
      <c r="H343" s="361"/>
      <c r="I343" s="6" t="s">
        <v>13</v>
      </c>
    </row>
    <row r="344" spans="2:11" ht="13.5" customHeight="1" x14ac:dyDescent="0.2"/>
    <row r="345" spans="2:11" ht="13.5" customHeight="1" x14ac:dyDescent="0.2">
      <c r="B345" s="408" t="s">
        <v>212</v>
      </c>
      <c r="C345" s="408"/>
      <c r="D345" s="408"/>
      <c r="E345" s="408"/>
      <c r="F345" s="408"/>
      <c r="G345" s="408"/>
      <c r="H345" s="408"/>
      <c r="I345" s="6" t="s">
        <v>13</v>
      </c>
    </row>
    <row r="346" spans="2:11" ht="13.5" customHeight="1" x14ac:dyDescent="0.2">
      <c r="H346" s="330" t="s">
        <v>43</v>
      </c>
    </row>
    <row r="347" spans="2:11" ht="39" customHeight="1" x14ac:dyDescent="0.2">
      <c r="B347" s="70" t="s">
        <v>21</v>
      </c>
      <c r="C347" s="70" t="s">
        <v>33</v>
      </c>
      <c r="D347" s="70" t="s">
        <v>41</v>
      </c>
      <c r="E347" s="71" t="s">
        <v>235</v>
      </c>
      <c r="F347" s="71" t="s">
        <v>46</v>
      </c>
      <c r="G347" s="70" t="s">
        <v>44</v>
      </c>
      <c r="H347" s="70" t="s">
        <v>45</v>
      </c>
    </row>
    <row r="348" spans="2:11" ht="14.25" customHeight="1" x14ac:dyDescent="0.2">
      <c r="B348" s="70">
        <v>1</v>
      </c>
      <c r="C348" s="70">
        <v>2</v>
      </c>
      <c r="D348" s="70">
        <v>3</v>
      </c>
      <c r="E348" s="71">
        <v>4</v>
      </c>
      <c r="F348" s="71">
        <v>5</v>
      </c>
      <c r="G348" s="70">
        <v>6</v>
      </c>
      <c r="H348" s="27">
        <v>7</v>
      </c>
    </row>
    <row r="349" spans="2:11" ht="12.95" customHeight="1" x14ac:dyDescent="0.2">
      <c r="B349" s="156">
        <v>1</v>
      </c>
      <c r="C349" s="166" t="s">
        <v>140</v>
      </c>
      <c r="D349" s="333">
        <f>D282</f>
        <v>5695.7191999999995</v>
      </c>
      <c r="E349" s="333">
        <f>E282</f>
        <v>656.4109499999995</v>
      </c>
      <c r="F349" s="334">
        <v>5411.2800000000007</v>
      </c>
      <c r="G349" s="135">
        <f>E349+F349</f>
        <v>6067.6909500000002</v>
      </c>
      <c r="H349" s="138">
        <f>G349/D349</f>
        <v>1.0653072486438588</v>
      </c>
      <c r="J349" s="218"/>
      <c r="K349" s="28"/>
    </row>
    <row r="350" spans="2:11" ht="12.95" customHeight="1" x14ac:dyDescent="0.2">
      <c r="B350" s="156">
        <v>2</v>
      </c>
      <c r="C350" s="166" t="s">
        <v>141</v>
      </c>
      <c r="D350" s="333">
        <f t="shared" ref="D350:E372" si="27">D283</f>
        <v>1881.3906999999999</v>
      </c>
      <c r="E350" s="333">
        <f t="shared" si="27"/>
        <v>107.66259999999988</v>
      </c>
      <c r="F350" s="334">
        <v>1722.25</v>
      </c>
      <c r="G350" s="135">
        <f t="shared" ref="G350:G372" si="28">E350+F350</f>
        <v>1829.9125999999999</v>
      </c>
      <c r="H350" s="138">
        <f t="shared" ref="H350:H372" si="29">G350/D350</f>
        <v>0.97263827231632427</v>
      </c>
      <c r="J350" s="218"/>
      <c r="K350" s="28"/>
    </row>
    <row r="351" spans="2:11" ht="12.95" customHeight="1" x14ac:dyDescent="0.2">
      <c r="B351" s="156">
        <v>3</v>
      </c>
      <c r="C351" s="166" t="s">
        <v>142</v>
      </c>
      <c r="D351" s="333">
        <f t="shared" si="27"/>
        <v>1462.1255999999998</v>
      </c>
      <c r="E351" s="333">
        <f t="shared" si="27"/>
        <v>183.13859999999988</v>
      </c>
      <c r="F351" s="334">
        <v>1417.0700000000002</v>
      </c>
      <c r="G351" s="135">
        <f t="shared" si="28"/>
        <v>1600.2085999999999</v>
      </c>
      <c r="H351" s="138">
        <f t="shared" si="29"/>
        <v>1.0944399031109229</v>
      </c>
      <c r="J351" s="218"/>
      <c r="K351" s="28"/>
    </row>
    <row r="352" spans="2:11" ht="12.95" customHeight="1" x14ac:dyDescent="0.2">
      <c r="B352" s="156">
        <v>4</v>
      </c>
      <c r="C352" s="166" t="s">
        <v>143</v>
      </c>
      <c r="D352" s="333">
        <f t="shared" si="27"/>
        <v>3886.8604</v>
      </c>
      <c r="E352" s="333">
        <f t="shared" si="27"/>
        <v>252.10525000000007</v>
      </c>
      <c r="F352" s="334">
        <v>3735.83</v>
      </c>
      <c r="G352" s="135">
        <f t="shared" si="28"/>
        <v>3987.93525</v>
      </c>
      <c r="H352" s="138">
        <f t="shared" si="29"/>
        <v>1.0260042398229687</v>
      </c>
      <c r="J352" s="218"/>
      <c r="K352" s="28"/>
    </row>
    <row r="353" spans="2:11" ht="12.95" customHeight="1" x14ac:dyDescent="0.2">
      <c r="B353" s="156">
        <v>5</v>
      </c>
      <c r="C353" s="166" t="s">
        <v>144</v>
      </c>
      <c r="D353" s="333">
        <f t="shared" si="27"/>
        <v>2076.9834000000001</v>
      </c>
      <c r="E353" s="333">
        <f t="shared" si="27"/>
        <v>23.114450000000261</v>
      </c>
      <c r="F353" s="334">
        <v>1937.3899999999999</v>
      </c>
      <c r="G353" s="135">
        <f t="shared" si="28"/>
        <v>1960.5044500000001</v>
      </c>
      <c r="H353" s="138">
        <f t="shared" si="29"/>
        <v>0.94391917142910242</v>
      </c>
      <c r="J353" s="218"/>
      <c r="K353" s="28"/>
    </row>
    <row r="354" spans="2:11" ht="12.95" customHeight="1" x14ac:dyDescent="0.2">
      <c r="B354" s="156">
        <v>6</v>
      </c>
      <c r="C354" s="166" t="s">
        <v>145</v>
      </c>
      <c r="D354" s="333">
        <f t="shared" si="27"/>
        <v>3808.857</v>
      </c>
      <c r="E354" s="333">
        <f t="shared" si="27"/>
        <v>-22.412650000000212</v>
      </c>
      <c r="F354" s="334">
        <v>3706.81</v>
      </c>
      <c r="G354" s="135">
        <f t="shared" si="28"/>
        <v>3684.3973499999997</v>
      </c>
      <c r="H354" s="138">
        <f t="shared" si="29"/>
        <v>0.96732362228353541</v>
      </c>
      <c r="J354" s="218"/>
      <c r="K354" s="28"/>
    </row>
    <row r="355" spans="2:11" ht="12.95" customHeight="1" x14ac:dyDescent="0.2">
      <c r="B355" s="156">
        <v>7</v>
      </c>
      <c r="C355" s="166" t="s">
        <v>146</v>
      </c>
      <c r="D355" s="333">
        <f t="shared" si="27"/>
        <v>2834.9829</v>
      </c>
      <c r="E355" s="333">
        <f t="shared" si="27"/>
        <v>36.131499999999733</v>
      </c>
      <c r="F355" s="334">
        <v>2725.15</v>
      </c>
      <c r="G355" s="135">
        <f t="shared" si="28"/>
        <v>2761.2815000000001</v>
      </c>
      <c r="H355" s="138">
        <f t="shared" si="29"/>
        <v>0.97400287670165486</v>
      </c>
      <c r="J355" s="218"/>
      <c r="K355" s="28"/>
    </row>
    <row r="356" spans="2:11" ht="12.95" customHeight="1" x14ac:dyDescent="0.2">
      <c r="B356" s="156">
        <v>8</v>
      </c>
      <c r="C356" s="166" t="s">
        <v>147</v>
      </c>
      <c r="D356" s="333">
        <f t="shared" si="27"/>
        <v>5343.5445500000005</v>
      </c>
      <c r="E356" s="333">
        <f t="shared" si="27"/>
        <v>293.21585000000027</v>
      </c>
      <c r="F356" s="334">
        <v>4932.1400000000003</v>
      </c>
      <c r="G356" s="135">
        <f t="shared" si="28"/>
        <v>5225.3558500000008</v>
      </c>
      <c r="H356" s="138">
        <f t="shared" si="29"/>
        <v>0.97788196600700195</v>
      </c>
      <c r="J356" s="218"/>
      <c r="K356" s="28"/>
    </row>
    <row r="357" spans="2:11" ht="12.95" customHeight="1" x14ac:dyDescent="0.2">
      <c r="B357" s="156">
        <v>9</v>
      </c>
      <c r="C357" s="166" t="s">
        <v>148</v>
      </c>
      <c r="D357" s="333">
        <f t="shared" si="27"/>
        <v>7135.3552999999993</v>
      </c>
      <c r="E357" s="333">
        <f t="shared" si="27"/>
        <v>-665.70240000000013</v>
      </c>
      <c r="F357" s="334">
        <v>6732.96</v>
      </c>
      <c r="G357" s="135">
        <f t="shared" si="28"/>
        <v>6067.2575999999999</v>
      </c>
      <c r="H357" s="138">
        <f t="shared" si="29"/>
        <v>0.85030910794309011</v>
      </c>
      <c r="J357" s="218"/>
      <c r="K357" s="28"/>
    </row>
    <row r="358" spans="2:11" ht="12.95" customHeight="1" x14ac:dyDescent="0.2">
      <c r="B358" s="156">
        <v>10</v>
      </c>
      <c r="C358" s="166" t="s">
        <v>149</v>
      </c>
      <c r="D358" s="333">
        <f t="shared" si="27"/>
        <v>2423.6426000000001</v>
      </c>
      <c r="E358" s="333">
        <f t="shared" si="27"/>
        <v>416.94450000000006</v>
      </c>
      <c r="F358" s="334">
        <v>2483.1</v>
      </c>
      <c r="G358" s="135">
        <f t="shared" si="28"/>
        <v>2900.0445</v>
      </c>
      <c r="H358" s="138">
        <f t="shared" si="29"/>
        <v>1.1965644191928297</v>
      </c>
      <c r="J358" s="218"/>
      <c r="K358" s="28"/>
    </row>
    <row r="359" spans="2:11" ht="12.95" customHeight="1" x14ac:dyDescent="0.2">
      <c r="B359" s="156">
        <v>11</v>
      </c>
      <c r="C359" s="166" t="s">
        <v>150</v>
      </c>
      <c r="D359" s="333">
        <f t="shared" si="27"/>
        <v>3529.7317999999996</v>
      </c>
      <c r="E359" s="333">
        <f t="shared" si="27"/>
        <v>880.09235000000103</v>
      </c>
      <c r="F359" s="334">
        <v>3646.0099999999993</v>
      </c>
      <c r="G359" s="135">
        <f t="shared" si="28"/>
        <v>4526.1023500000001</v>
      </c>
      <c r="H359" s="138">
        <f t="shared" si="29"/>
        <v>1.2822793930122398</v>
      </c>
      <c r="J359" s="218"/>
      <c r="K359" s="28"/>
    </row>
    <row r="360" spans="2:11" ht="12.95" customHeight="1" x14ac:dyDescent="0.2">
      <c r="B360" s="156">
        <v>12</v>
      </c>
      <c r="C360" s="166" t="s">
        <v>151</v>
      </c>
      <c r="D360" s="333">
        <f t="shared" si="27"/>
        <v>4246.7176499999996</v>
      </c>
      <c r="E360" s="333">
        <f t="shared" si="27"/>
        <v>564.08599999999979</v>
      </c>
      <c r="F360" s="334">
        <v>4388.92</v>
      </c>
      <c r="G360" s="135">
        <f t="shared" si="28"/>
        <v>4953.0059999999994</v>
      </c>
      <c r="H360" s="138">
        <f t="shared" si="29"/>
        <v>1.1663139413094723</v>
      </c>
      <c r="J360" s="218"/>
      <c r="K360" s="28"/>
    </row>
    <row r="361" spans="2:11" ht="12.95" customHeight="1" x14ac:dyDescent="0.2">
      <c r="B361" s="156">
        <v>13</v>
      </c>
      <c r="C361" s="166" t="s">
        <v>152</v>
      </c>
      <c r="D361" s="333">
        <f t="shared" si="27"/>
        <v>1893.9128999999998</v>
      </c>
      <c r="E361" s="333">
        <f t="shared" si="27"/>
        <v>292.06189999999958</v>
      </c>
      <c r="F361" s="334">
        <v>1917.27</v>
      </c>
      <c r="G361" s="135">
        <f t="shared" si="28"/>
        <v>2209.3318999999997</v>
      </c>
      <c r="H361" s="138">
        <f t="shared" si="29"/>
        <v>1.1665435617445765</v>
      </c>
      <c r="J361" s="218"/>
      <c r="K361" s="28"/>
    </row>
    <row r="362" spans="2:11" ht="12.95" customHeight="1" x14ac:dyDescent="0.2">
      <c r="B362" s="156">
        <v>14</v>
      </c>
      <c r="C362" s="166" t="s">
        <v>153</v>
      </c>
      <c r="D362" s="333">
        <f t="shared" si="27"/>
        <v>2138.3117000000002</v>
      </c>
      <c r="E362" s="333">
        <f t="shared" si="27"/>
        <v>275.94789999999989</v>
      </c>
      <c r="F362" s="334">
        <v>2135.48</v>
      </c>
      <c r="G362" s="135">
        <f t="shared" si="28"/>
        <v>2411.4278999999997</v>
      </c>
      <c r="H362" s="138">
        <f t="shared" si="29"/>
        <v>1.1277251581235792</v>
      </c>
      <c r="J362" s="218"/>
      <c r="K362" s="28"/>
    </row>
    <row r="363" spans="2:11" ht="12.95" customHeight="1" x14ac:dyDescent="0.2">
      <c r="B363" s="156">
        <v>15</v>
      </c>
      <c r="C363" s="166" t="s">
        <v>154</v>
      </c>
      <c r="D363" s="333">
        <f t="shared" si="27"/>
        <v>4106.2782999999999</v>
      </c>
      <c r="E363" s="333">
        <f t="shared" si="27"/>
        <v>353.36550000000102</v>
      </c>
      <c r="F363" s="334">
        <v>3884.8900000000003</v>
      </c>
      <c r="G363" s="135">
        <f t="shared" si="28"/>
        <v>4238.2555000000011</v>
      </c>
      <c r="H363" s="138">
        <f t="shared" si="29"/>
        <v>1.0321403447009427</v>
      </c>
      <c r="J363" s="218"/>
      <c r="K363" s="28"/>
    </row>
    <row r="364" spans="2:11" ht="12.95" customHeight="1" x14ac:dyDescent="0.2">
      <c r="B364" s="156">
        <v>16</v>
      </c>
      <c r="C364" s="166" t="s">
        <v>155</v>
      </c>
      <c r="D364" s="333">
        <f t="shared" si="27"/>
        <v>6610.1214</v>
      </c>
      <c r="E364" s="333">
        <f t="shared" si="27"/>
        <v>826.76044999999976</v>
      </c>
      <c r="F364" s="334">
        <v>5831.13</v>
      </c>
      <c r="G364" s="135">
        <f t="shared" si="28"/>
        <v>6657.8904499999999</v>
      </c>
      <c r="H364" s="138">
        <f t="shared" si="29"/>
        <v>1.007226652448471</v>
      </c>
      <c r="J364" s="218"/>
      <c r="K364" s="28"/>
    </row>
    <row r="365" spans="2:11" ht="12.95" customHeight="1" x14ac:dyDescent="0.2">
      <c r="B365" s="156">
        <v>17</v>
      </c>
      <c r="C365" s="166" t="s">
        <v>156</v>
      </c>
      <c r="D365" s="333">
        <f t="shared" si="27"/>
        <v>4665.8022000000001</v>
      </c>
      <c r="E365" s="333">
        <f t="shared" si="27"/>
        <v>101.95200000000091</v>
      </c>
      <c r="F365" s="334">
        <v>4526.08</v>
      </c>
      <c r="G365" s="135">
        <f t="shared" si="28"/>
        <v>4628.0320000000011</v>
      </c>
      <c r="H365" s="138">
        <f t="shared" si="29"/>
        <v>0.99190488615226791</v>
      </c>
      <c r="J365" s="218"/>
      <c r="K365" s="28"/>
    </row>
    <row r="366" spans="2:11" ht="12.95" customHeight="1" x14ac:dyDescent="0.2">
      <c r="B366" s="156">
        <v>18</v>
      </c>
      <c r="C366" s="166" t="s">
        <v>157</v>
      </c>
      <c r="D366" s="333">
        <f t="shared" si="27"/>
        <v>3801.1734999999999</v>
      </c>
      <c r="E366" s="333">
        <f t="shared" si="27"/>
        <v>470.52779999999984</v>
      </c>
      <c r="F366" s="334">
        <v>3807.04</v>
      </c>
      <c r="G366" s="135">
        <f t="shared" si="28"/>
        <v>4277.5677999999998</v>
      </c>
      <c r="H366" s="138">
        <f t="shared" si="29"/>
        <v>1.1253282177201329</v>
      </c>
      <c r="J366" s="218"/>
      <c r="K366" s="28"/>
    </row>
    <row r="367" spans="2:11" ht="12.95" customHeight="1" x14ac:dyDescent="0.2">
      <c r="B367" s="156">
        <v>19</v>
      </c>
      <c r="C367" s="166" t="s">
        <v>158</v>
      </c>
      <c r="D367" s="333">
        <f t="shared" si="27"/>
        <v>3468.7015499999998</v>
      </c>
      <c r="E367" s="333">
        <f t="shared" si="27"/>
        <v>-34.818299999999226</v>
      </c>
      <c r="F367" s="334">
        <v>3348.64</v>
      </c>
      <c r="G367" s="135">
        <f t="shared" si="28"/>
        <v>3313.8217000000004</v>
      </c>
      <c r="H367" s="138">
        <f t="shared" si="29"/>
        <v>0.9553493294918961</v>
      </c>
      <c r="J367" s="218"/>
      <c r="K367" s="28"/>
    </row>
    <row r="368" spans="2:11" ht="12.95" customHeight="1" x14ac:dyDescent="0.2">
      <c r="B368" s="156">
        <v>20</v>
      </c>
      <c r="C368" s="166" t="s">
        <v>159</v>
      </c>
      <c r="D368" s="333">
        <f t="shared" si="27"/>
        <v>2419.7309999999998</v>
      </c>
      <c r="E368" s="333">
        <f t="shared" si="27"/>
        <v>25.033000000000243</v>
      </c>
      <c r="F368" s="334">
        <v>2163.66</v>
      </c>
      <c r="G368" s="135">
        <f t="shared" si="28"/>
        <v>2188.6930000000002</v>
      </c>
      <c r="H368" s="138">
        <f t="shared" si="29"/>
        <v>0.90451913869764877</v>
      </c>
      <c r="J368" s="218"/>
      <c r="K368" s="28"/>
    </row>
    <row r="369" spans="2:11" ht="12.95" customHeight="1" x14ac:dyDescent="0.2">
      <c r="B369" s="156">
        <v>21</v>
      </c>
      <c r="C369" s="166" t="s">
        <v>160</v>
      </c>
      <c r="D369" s="333">
        <f t="shared" si="27"/>
        <v>3551.3611000000001</v>
      </c>
      <c r="E369" s="333">
        <f t="shared" si="27"/>
        <v>-150.87909999999943</v>
      </c>
      <c r="F369" s="334">
        <v>3101.98</v>
      </c>
      <c r="G369" s="135">
        <f t="shared" si="28"/>
        <v>2951.1009000000004</v>
      </c>
      <c r="H369" s="138">
        <f t="shared" si="29"/>
        <v>0.83097742440215394</v>
      </c>
      <c r="J369" s="218"/>
      <c r="K369" s="28"/>
    </row>
    <row r="370" spans="2:11" ht="12.95" customHeight="1" x14ac:dyDescent="0.2">
      <c r="B370" s="156">
        <v>22</v>
      </c>
      <c r="C370" s="166" t="s">
        <v>161</v>
      </c>
      <c r="D370" s="333">
        <f t="shared" si="27"/>
        <v>2775.8589000000002</v>
      </c>
      <c r="E370" s="333">
        <f t="shared" si="27"/>
        <v>-188.47169999999983</v>
      </c>
      <c r="F370" s="334">
        <v>2465.0500000000002</v>
      </c>
      <c r="G370" s="135">
        <f t="shared" si="28"/>
        <v>2276.5783000000001</v>
      </c>
      <c r="H370" s="138">
        <f t="shared" si="29"/>
        <v>0.82013473379356561</v>
      </c>
      <c r="J370" s="218"/>
      <c r="K370" s="28"/>
    </row>
    <row r="371" spans="2:11" ht="12.95" customHeight="1" x14ac:dyDescent="0.2">
      <c r="B371" s="156">
        <v>23</v>
      </c>
      <c r="C371" s="166" t="s">
        <v>162</v>
      </c>
      <c r="D371" s="333">
        <f t="shared" si="27"/>
        <v>4075.5716000000002</v>
      </c>
      <c r="E371" s="333">
        <f t="shared" si="27"/>
        <v>-283.50805000000173</v>
      </c>
      <c r="F371" s="334">
        <v>3821.12</v>
      </c>
      <c r="G371" s="135">
        <f t="shared" si="28"/>
        <v>3537.6119499999982</v>
      </c>
      <c r="H371" s="138">
        <f t="shared" si="29"/>
        <v>0.86800387705125781</v>
      </c>
      <c r="J371" s="218"/>
      <c r="K371" s="28"/>
    </row>
    <row r="372" spans="2:11" ht="12.95" customHeight="1" x14ac:dyDescent="0.2">
      <c r="B372" s="156">
        <v>24</v>
      </c>
      <c r="C372" s="166" t="s">
        <v>163</v>
      </c>
      <c r="D372" s="333">
        <f t="shared" si="27"/>
        <v>4186.2375000000002</v>
      </c>
      <c r="E372" s="333">
        <f t="shared" si="27"/>
        <v>155.04150000000004</v>
      </c>
      <c r="F372" s="334">
        <v>3609.9399999999996</v>
      </c>
      <c r="G372" s="135">
        <f t="shared" si="28"/>
        <v>3764.9814999999999</v>
      </c>
      <c r="H372" s="138">
        <f t="shared" si="29"/>
        <v>0.89937121341061033</v>
      </c>
      <c r="J372" s="218"/>
      <c r="K372" s="28"/>
    </row>
    <row r="373" spans="2:11" ht="12.95" customHeight="1" x14ac:dyDescent="0.2">
      <c r="B373" s="31"/>
      <c r="C373" s="1" t="s">
        <v>28</v>
      </c>
      <c r="D373" s="277">
        <f>SUM(D349:D372)</f>
        <v>88018.972749999986</v>
      </c>
      <c r="E373" s="277">
        <f>SUM(E349:E372)</f>
        <v>4567.7999000000027</v>
      </c>
      <c r="F373" s="277">
        <f>SUM(F349:F372)</f>
        <v>83451.19</v>
      </c>
      <c r="G373" s="134">
        <f>E373+F373</f>
        <v>88018.9899</v>
      </c>
      <c r="H373" s="24">
        <f>G373/D373</f>
        <v>1.0000001948443555</v>
      </c>
      <c r="J373" s="218"/>
      <c r="K373" s="28"/>
    </row>
    <row r="374" spans="2:11" ht="5.25" customHeight="1" x14ac:dyDescent="0.2">
      <c r="B374" s="72"/>
    </row>
    <row r="375" spans="2:11" x14ac:dyDescent="0.2">
      <c r="B375" s="408" t="s">
        <v>47</v>
      </c>
      <c r="C375" s="408"/>
      <c r="D375" s="408"/>
      <c r="E375" s="408"/>
      <c r="F375" s="408"/>
      <c r="I375" s="28"/>
    </row>
    <row r="376" spans="2:11" ht="6.75" customHeight="1" x14ac:dyDescent="0.2">
      <c r="B376" s="5"/>
      <c r="H376" s="330" t="s">
        <v>13</v>
      </c>
    </row>
    <row r="377" spans="2:11" x14ac:dyDescent="0.2">
      <c r="B377" s="27" t="s">
        <v>41</v>
      </c>
      <c r="C377" s="27" t="s">
        <v>48</v>
      </c>
      <c r="D377" s="27" t="s">
        <v>49</v>
      </c>
      <c r="E377" s="27" t="s">
        <v>50</v>
      </c>
      <c r="F377" s="27" t="s">
        <v>51</v>
      </c>
    </row>
    <row r="378" spans="2:11" ht="18.75" customHeight="1" x14ac:dyDescent="0.2">
      <c r="B378" s="46">
        <f>D373</f>
        <v>88018.972749999986</v>
      </c>
      <c r="C378" s="46">
        <f>G373</f>
        <v>88018.9899</v>
      </c>
      <c r="D378" s="36">
        <f>C378/B378</f>
        <v>1.0000001948443555</v>
      </c>
      <c r="E378" s="46">
        <f>E408</f>
        <v>86781.418307</v>
      </c>
      <c r="F378" s="36">
        <f>E378/B378</f>
        <v>0.98593991267638392</v>
      </c>
      <c r="I378" s="6" t="s">
        <v>13</v>
      </c>
    </row>
    <row r="379" spans="2:11" ht="7.5" customHeight="1" x14ac:dyDescent="0.2">
      <c r="B379" s="5"/>
      <c r="H379" s="330" t="s">
        <v>13</v>
      </c>
    </row>
    <row r="380" spans="2:11" x14ac:dyDescent="0.2">
      <c r="B380" s="408" t="s">
        <v>213</v>
      </c>
      <c r="C380" s="408"/>
      <c r="D380" s="408"/>
      <c r="E380" s="408"/>
      <c r="F380" s="408"/>
      <c r="G380" s="408"/>
    </row>
    <row r="381" spans="2:11" ht="6.75" customHeight="1" x14ac:dyDescent="0.2">
      <c r="B381" s="5"/>
    </row>
    <row r="382" spans="2:11" x14ac:dyDescent="0.2">
      <c r="B382" s="43" t="s">
        <v>21</v>
      </c>
      <c r="C382" s="43" t="s">
        <v>33</v>
      </c>
      <c r="D382" s="70" t="s">
        <v>41</v>
      </c>
      <c r="E382" s="43" t="s">
        <v>50</v>
      </c>
      <c r="F382" s="13" t="s">
        <v>51</v>
      </c>
    </row>
    <row r="383" spans="2:11" x14ac:dyDescent="0.2">
      <c r="B383" s="73">
        <v>1</v>
      </c>
      <c r="C383" s="73">
        <v>2</v>
      </c>
      <c r="D383" s="74">
        <v>3</v>
      </c>
      <c r="E383" s="73">
        <v>4</v>
      </c>
      <c r="F383" s="75">
        <v>5</v>
      </c>
    </row>
    <row r="384" spans="2:11" ht="12.95" customHeight="1" x14ac:dyDescent="0.2">
      <c r="B384" s="156">
        <v>1</v>
      </c>
      <c r="C384" s="166" t="s">
        <v>140</v>
      </c>
      <c r="D384" s="333">
        <f>D282</f>
        <v>5695.7191999999995</v>
      </c>
      <c r="E384" s="334">
        <v>5285.1968569999999</v>
      </c>
      <c r="F384" s="133">
        <f t="shared" ref="F384:F408" si="30">E384/D384</f>
        <v>0.92792440628042205</v>
      </c>
      <c r="G384" s="130"/>
      <c r="H384" s="352"/>
    </row>
    <row r="385" spans="2:8" ht="12.95" customHeight="1" x14ac:dyDescent="0.2">
      <c r="B385" s="156">
        <v>2</v>
      </c>
      <c r="C385" s="166" t="s">
        <v>141</v>
      </c>
      <c r="D385" s="333">
        <f t="shared" ref="D385:D407" si="31">D283</f>
        <v>1881.3906999999999</v>
      </c>
      <c r="E385" s="334">
        <v>1783.35635</v>
      </c>
      <c r="F385" s="133">
        <f t="shared" si="30"/>
        <v>0.94789261475566988</v>
      </c>
      <c r="G385" s="130"/>
      <c r="H385" s="352"/>
    </row>
    <row r="386" spans="2:8" ht="12.95" customHeight="1" x14ac:dyDescent="0.2">
      <c r="B386" s="156">
        <v>3</v>
      </c>
      <c r="C386" s="166" t="s">
        <v>142</v>
      </c>
      <c r="D386" s="333">
        <f t="shared" si="31"/>
        <v>1462.1255999999998</v>
      </c>
      <c r="E386" s="334">
        <v>1430.4211</v>
      </c>
      <c r="F386" s="133">
        <f t="shared" si="30"/>
        <v>0.97831615833824415</v>
      </c>
      <c r="G386" s="130"/>
      <c r="H386" s="352"/>
    </row>
    <row r="387" spans="2:8" ht="12.95" customHeight="1" x14ac:dyDescent="0.2">
      <c r="B387" s="156">
        <v>4</v>
      </c>
      <c r="C387" s="166" t="s">
        <v>143</v>
      </c>
      <c r="D387" s="333">
        <f t="shared" si="31"/>
        <v>3886.8604</v>
      </c>
      <c r="E387" s="334">
        <v>3816.3902499999999</v>
      </c>
      <c r="F387" s="133">
        <f t="shared" si="30"/>
        <v>0.98186964728653492</v>
      </c>
      <c r="G387" s="130"/>
      <c r="H387" s="352"/>
    </row>
    <row r="388" spans="2:8" ht="12.95" customHeight="1" x14ac:dyDescent="0.2">
      <c r="B388" s="156">
        <v>5</v>
      </c>
      <c r="C388" s="166" t="s">
        <v>144</v>
      </c>
      <c r="D388" s="333">
        <f t="shared" si="31"/>
        <v>2076.9834000000001</v>
      </c>
      <c r="E388" s="334">
        <v>2024.4905999999999</v>
      </c>
      <c r="F388" s="133">
        <f t="shared" si="30"/>
        <v>0.9747264229458934</v>
      </c>
      <c r="G388" s="130"/>
      <c r="H388" s="352"/>
    </row>
    <row r="389" spans="2:8" ht="12.95" customHeight="1" x14ac:dyDescent="0.2">
      <c r="B389" s="156">
        <v>6</v>
      </c>
      <c r="C389" s="166" t="s">
        <v>145</v>
      </c>
      <c r="D389" s="333">
        <f t="shared" si="31"/>
        <v>3808.857</v>
      </c>
      <c r="E389" s="334">
        <v>3773.9549999999999</v>
      </c>
      <c r="F389" s="133">
        <f t="shared" si="30"/>
        <v>0.99083662106505965</v>
      </c>
      <c r="G389" s="130"/>
      <c r="H389" s="352"/>
    </row>
    <row r="390" spans="2:8" ht="12.95" customHeight="1" x14ac:dyDescent="0.2">
      <c r="B390" s="156">
        <v>7</v>
      </c>
      <c r="C390" s="166" t="s">
        <v>146</v>
      </c>
      <c r="D390" s="333">
        <f t="shared" si="31"/>
        <v>2834.9829</v>
      </c>
      <c r="E390" s="334">
        <v>2881.6099999999997</v>
      </c>
      <c r="F390" s="133">
        <f t="shared" si="30"/>
        <v>1.0164470480580323</v>
      </c>
      <c r="G390" s="130"/>
      <c r="H390" s="352"/>
    </row>
    <row r="391" spans="2:8" ht="12.95" customHeight="1" x14ac:dyDescent="0.2">
      <c r="B391" s="156">
        <v>8</v>
      </c>
      <c r="C391" s="166" t="s">
        <v>147</v>
      </c>
      <c r="D391" s="333">
        <f t="shared" si="31"/>
        <v>5343.5445500000005</v>
      </c>
      <c r="E391" s="334">
        <v>4878.1769999999997</v>
      </c>
      <c r="F391" s="133">
        <f t="shared" si="30"/>
        <v>0.91291032653596926</v>
      </c>
      <c r="G391" s="130"/>
      <c r="H391" s="352"/>
    </row>
    <row r="392" spans="2:8" ht="12.95" customHeight="1" x14ac:dyDescent="0.2">
      <c r="B392" s="156">
        <v>9</v>
      </c>
      <c r="C392" s="166" t="s">
        <v>148</v>
      </c>
      <c r="D392" s="333">
        <f t="shared" si="31"/>
        <v>7135.3552999999993</v>
      </c>
      <c r="E392" s="334">
        <v>7701.7650000000003</v>
      </c>
      <c r="F392" s="133">
        <f t="shared" si="30"/>
        <v>1.0793807282448851</v>
      </c>
      <c r="G392" s="130"/>
      <c r="H392" s="352"/>
    </row>
    <row r="393" spans="2:8" ht="12.95" customHeight="1" x14ac:dyDescent="0.2">
      <c r="B393" s="156">
        <v>10</v>
      </c>
      <c r="C393" s="166" t="s">
        <v>149</v>
      </c>
      <c r="D393" s="333">
        <f t="shared" si="31"/>
        <v>2423.6426000000001</v>
      </c>
      <c r="E393" s="334">
        <v>2447.3620000000001</v>
      </c>
      <c r="F393" s="133">
        <f t="shared" si="30"/>
        <v>1.0097866739922792</v>
      </c>
      <c r="G393" s="130"/>
      <c r="H393" s="352"/>
    </row>
    <row r="394" spans="2:8" ht="12.95" customHeight="1" x14ac:dyDescent="0.2">
      <c r="B394" s="156">
        <v>11</v>
      </c>
      <c r="C394" s="166" t="s">
        <v>150</v>
      </c>
      <c r="D394" s="333">
        <f t="shared" si="31"/>
        <v>3529.7317999999996</v>
      </c>
      <c r="E394" s="334">
        <v>3886.8284000000003</v>
      </c>
      <c r="F394" s="133">
        <f t="shared" si="30"/>
        <v>1.1011681964051776</v>
      </c>
      <c r="G394" s="130"/>
      <c r="H394" s="352"/>
    </row>
    <row r="395" spans="2:8" ht="12.95" customHeight="1" x14ac:dyDescent="0.2">
      <c r="B395" s="156">
        <v>12</v>
      </c>
      <c r="C395" s="166" t="s">
        <v>151</v>
      </c>
      <c r="D395" s="333">
        <f t="shared" si="31"/>
        <v>4246.7176499999996</v>
      </c>
      <c r="E395" s="334">
        <v>4148.884</v>
      </c>
      <c r="F395" s="133">
        <f t="shared" si="30"/>
        <v>0.97696252539888084</v>
      </c>
      <c r="G395" s="130"/>
      <c r="H395" s="352"/>
    </row>
    <row r="396" spans="2:8" ht="12.95" customHeight="1" x14ac:dyDescent="0.2">
      <c r="B396" s="156">
        <v>13</v>
      </c>
      <c r="C396" s="166" t="s">
        <v>152</v>
      </c>
      <c r="D396" s="333">
        <f t="shared" si="31"/>
        <v>1893.9128999999998</v>
      </c>
      <c r="E396" s="334">
        <v>1847.93715</v>
      </c>
      <c r="F396" s="133">
        <f t="shared" si="30"/>
        <v>0.97572446441438787</v>
      </c>
      <c r="G396" s="130"/>
      <c r="H396" s="352"/>
    </row>
    <row r="397" spans="2:8" ht="12.95" customHeight="1" x14ac:dyDescent="0.2">
      <c r="B397" s="156">
        <v>14</v>
      </c>
      <c r="C397" s="166" t="s">
        <v>153</v>
      </c>
      <c r="D397" s="333">
        <f t="shared" si="31"/>
        <v>2138.3117000000002</v>
      </c>
      <c r="E397" s="334">
        <v>2027.1100000000001</v>
      </c>
      <c r="F397" s="133">
        <f t="shared" si="30"/>
        <v>0.94799556117099293</v>
      </c>
      <c r="G397" s="130"/>
      <c r="H397" s="352"/>
    </row>
    <row r="398" spans="2:8" ht="12.95" customHeight="1" x14ac:dyDescent="0.2">
      <c r="B398" s="156">
        <v>15</v>
      </c>
      <c r="C398" s="166" t="s">
        <v>154</v>
      </c>
      <c r="D398" s="333">
        <f t="shared" si="31"/>
        <v>4106.2782999999999</v>
      </c>
      <c r="E398" s="334">
        <v>3903.6</v>
      </c>
      <c r="F398" s="133">
        <f t="shared" si="30"/>
        <v>0.95064185006651891</v>
      </c>
      <c r="G398" s="130"/>
      <c r="H398" s="352"/>
    </row>
    <row r="399" spans="2:8" ht="12.95" customHeight="1" x14ac:dyDescent="0.2">
      <c r="B399" s="156">
        <v>16</v>
      </c>
      <c r="C399" s="166" t="s">
        <v>155</v>
      </c>
      <c r="D399" s="333">
        <f t="shared" si="31"/>
        <v>6610.1214</v>
      </c>
      <c r="E399" s="334">
        <v>6622.48</v>
      </c>
      <c r="F399" s="133">
        <f t="shared" si="30"/>
        <v>1.0018696479613822</v>
      </c>
      <c r="G399" s="130"/>
      <c r="H399" s="352"/>
    </row>
    <row r="400" spans="2:8" ht="12.95" customHeight="1" x14ac:dyDescent="0.2">
      <c r="B400" s="156">
        <v>17</v>
      </c>
      <c r="C400" s="166" t="s">
        <v>156</v>
      </c>
      <c r="D400" s="333">
        <f t="shared" si="31"/>
        <v>4665.8022000000001</v>
      </c>
      <c r="E400" s="334">
        <v>4420.6642999999995</v>
      </c>
      <c r="F400" s="133">
        <f t="shared" si="30"/>
        <v>0.94746071747319238</v>
      </c>
      <c r="G400" s="130"/>
      <c r="H400" s="352"/>
    </row>
    <row r="401" spans="2:9" ht="12.95" customHeight="1" x14ac:dyDescent="0.2">
      <c r="B401" s="156">
        <v>18</v>
      </c>
      <c r="C401" s="166" t="s">
        <v>157</v>
      </c>
      <c r="D401" s="333">
        <f t="shared" si="31"/>
        <v>3801.1734999999999</v>
      </c>
      <c r="E401" s="334">
        <v>3712.6700000000005</v>
      </c>
      <c r="F401" s="133">
        <f t="shared" si="30"/>
        <v>0.97671679548434209</v>
      </c>
      <c r="G401" s="130"/>
      <c r="H401" s="352"/>
    </row>
    <row r="402" spans="2:9" ht="12.95" customHeight="1" x14ac:dyDescent="0.2">
      <c r="B402" s="156">
        <v>19</v>
      </c>
      <c r="C402" s="166" t="s">
        <v>158</v>
      </c>
      <c r="D402" s="333">
        <f t="shared" si="31"/>
        <v>3468.7015499999998</v>
      </c>
      <c r="E402" s="334">
        <v>3562.2397000000001</v>
      </c>
      <c r="F402" s="133">
        <f t="shared" si="30"/>
        <v>1.0269663298071869</v>
      </c>
      <c r="G402" s="130"/>
      <c r="H402" s="352"/>
    </row>
    <row r="403" spans="2:9" ht="12.95" customHeight="1" x14ac:dyDescent="0.2">
      <c r="B403" s="156">
        <v>20</v>
      </c>
      <c r="C403" s="166" t="s">
        <v>159</v>
      </c>
      <c r="D403" s="333">
        <f t="shared" si="31"/>
        <v>2419.7309999999998</v>
      </c>
      <c r="E403" s="334">
        <v>2255.12</v>
      </c>
      <c r="F403" s="133">
        <f t="shared" si="30"/>
        <v>0.93197136375902945</v>
      </c>
      <c r="G403" s="130"/>
      <c r="H403" s="352"/>
    </row>
    <row r="404" spans="2:9" ht="12.95" customHeight="1" x14ac:dyDescent="0.2">
      <c r="B404" s="156">
        <v>21</v>
      </c>
      <c r="C404" s="166" t="s">
        <v>160</v>
      </c>
      <c r="D404" s="333">
        <f t="shared" si="31"/>
        <v>3551.3611000000001</v>
      </c>
      <c r="E404" s="334">
        <v>3475.4670000000006</v>
      </c>
      <c r="F404" s="133">
        <f t="shared" si="30"/>
        <v>0.97862957388365845</v>
      </c>
      <c r="G404" s="130"/>
      <c r="H404" s="352"/>
    </row>
    <row r="405" spans="2:9" ht="12.95" customHeight="1" x14ac:dyDescent="0.2">
      <c r="B405" s="156">
        <v>22</v>
      </c>
      <c r="C405" s="166" t="s">
        <v>161</v>
      </c>
      <c r="D405" s="333">
        <f t="shared" si="31"/>
        <v>2775.8589000000002</v>
      </c>
      <c r="E405" s="334">
        <v>2449.2749999999996</v>
      </c>
      <c r="F405" s="133">
        <f t="shared" si="30"/>
        <v>0.88234852283017684</v>
      </c>
      <c r="G405" s="130"/>
      <c r="H405" s="352"/>
    </row>
    <row r="406" spans="2:9" ht="12.95" customHeight="1" x14ac:dyDescent="0.2">
      <c r="B406" s="156">
        <v>23</v>
      </c>
      <c r="C406" s="166" t="s">
        <v>162</v>
      </c>
      <c r="D406" s="333">
        <f t="shared" si="31"/>
        <v>4075.5716000000002</v>
      </c>
      <c r="E406" s="334">
        <v>4158.3685999999998</v>
      </c>
      <c r="F406" s="133">
        <f t="shared" si="30"/>
        <v>1.0203154325641095</v>
      </c>
      <c r="G406" s="130"/>
      <c r="H406" s="352"/>
    </row>
    <row r="407" spans="2:9" ht="12.95" customHeight="1" x14ac:dyDescent="0.2">
      <c r="B407" s="156">
        <v>24</v>
      </c>
      <c r="C407" s="166" t="s">
        <v>163</v>
      </c>
      <c r="D407" s="333">
        <f t="shared" si="31"/>
        <v>4186.2375000000002</v>
      </c>
      <c r="E407" s="334">
        <v>4288.05</v>
      </c>
      <c r="F407" s="133">
        <f t="shared" si="30"/>
        <v>1.0243207653650803</v>
      </c>
      <c r="G407" s="130"/>
      <c r="H407" s="352"/>
    </row>
    <row r="408" spans="2:9" ht="12.95" customHeight="1" x14ac:dyDescent="0.2">
      <c r="B408" s="31"/>
      <c r="C408" s="1" t="s">
        <v>28</v>
      </c>
      <c r="D408" s="277">
        <f>SUM(D384:D407)</f>
        <v>88018.972749999986</v>
      </c>
      <c r="E408" s="277">
        <f>SUM(E384:E407)</f>
        <v>86781.418307</v>
      </c>
      <c r="F408" s="127">
        <f t="shared" si="30"/>
        <v>0.98593991267638392</v>
      </c>
      <c r="G408" s="39"/>
      <c r="H408" s="352"/>
    </row>
    <row r="409" spans="2:9" ht="14.25" customHeight="1" x14ac:dyDescent="0.2">
      <c r="B409" s="37"/>
      <c r="C409" s="2"/>
      <c r="D409" s="58"/>
      <c r="E409" s="58"/>
      <c r="F409" s="76"/>
      <c r="G409" s="22"/>
      <c r="H409" s="29" t="s">
        <v>13</v>
      </c>
      <c r="I409" s="22"/>
    </row>
    <row r="410" spans="2:9" x14ac:dyDescent="0.2">
      <c r="B410" s="408" t="s">
        <v>122</v>
      </c>
      <c r="C410" s="408"/>
      <c r="D410" s="408"/>
      <c r="E410" s="408"/>
      <c r="F410" s="408"/>
      <c r="G410" s="77"/>
      <c r="H410" s="150"/>
      <c r="I410" s="78"/>
    </row>
    <row r="411" spans="2:9" ht="6.75" customHeight="1" x14ac:dyDescent="0.2">
      <c r="B411" s="5"/>
      <c r="G411" s="22"/>
      <c r="H411" s="29"/>
      <c r="I411" s="22"/>
    </row>
    <row r="412" spans="2:9" ht="28.5" x14ac:dyDescent="0.25">
      <c r="B412" s="79" t="s">
        <v>41</v>
      </c>
      <c r="C412" s="79" t="s">
        <v>118</v>
      </c>
      <c r="D412" s="79" t="s">
        <v>119</v>
      </c>
      <c r="E412" s="79" t="s">
        <v>52</v>
      </c>
      <c r="G412" s="22"/>
      <c r="H412" s="153"/>
      <c r="I412" s="153"/>
    </row>
    <row r="413" spans="2:9" ht="18.75" customHeight="1" x14ac:dyDescent="0.2">
      <c r="B413" s="273">
        <f>D443</f>
        <v>2640.5691824999999</v>
      </c>
      <c r="C413" s="273">
        <f>E443</f>
        <v>2181.2059999999997</v>
      </c>
      <c r="D413" s="284">
        <f>F443</f>
        <v>1002.8502300000001</v>
      </c>
      <c r="E413" s="285">
        <f>D413/C413</f>
        <v>0.45976869218221494</v>
      </c>
    </row>
    <row r="414" spans="2:9" ht="7.5" customHeight="1" x14ac:dyDescent="0.2">
      <c r="B414" s="5"/>
    </row>
    <row r="415" spans="2:9" x14ac:dyDescent="0.2">
      <c r="B415" s="408" t="s">
        <v>121</v>
      </c>
      <c r="C415" s="408"/>
      <c r="D415" s="408"/>
      <c r="E415" s="408"/>
      <c r="F415" s="408"/>
      <c r="G415" s="408"/>
      <c r="H415" s="408"/>
    </row>
    <row r="416" spans="2:9" ht="6.75" customHeight="1" x14ac:dyDescent="0.2">
      <c r="B416" s="5"/>
    </row>
    <row r="417" spans="2:9" ht="33" customHeight="1" x14ac:dyDescent="0.2">
      <c r="B417" s="79" t="s">
        <v>21</v>
      </c>
      <c r="C417" s="79" t="s">
        <v>33</v>
      </c>
      <c r="D417" s="54" t="s">
        <v>41</v>
      </c>
      <c r="E417" s="79" t="s">
        <v>120</v>
      </c>
      <c r="F417" s="79" t="s">
        <v>126</v>
      </c>
      <c r="G417" s="79" t="s">
        <v>53</v>
      </c>
      <c r="H417" s="79" t="s">
        <v>114</v>
      </c>
    </row>
    <row r="418" spans="2:9" x14ac:dyDescent="0.2">
      <c r="B418" s="80">
        <v>1</v>
      </c>
      <c r="C418" s="80">
        <v>2</v>
      </c>
      <c r="D418" s="81">
        <v>3</v>
      </c>
      <c r="E418" s="80">
        <v>4</v>
      </c>
      <c r="F418" s="82">
        <v>5</v>
      </c>
      <c r="G418" s="81">
        <v>6</v>
      </c>
      <c r="H418" s="80">
        <v>7</v>
      </c>
    </row>
    <row r="419" spans="2:9" ht="12.95" customHeight="1" x14ac:dyDescent="0.2">
      <c r="B419" s="156">
        <v>1</v>
      </c>
      <c r="C419" s="166" t="s">
        <v>140</v>
      </c>
      <c r="D419" s="334">
        <v>170.871576</v>
      </c>
      <c r="E419" s="219">
        <v>162.34</v>
      </c>
      <c r="F419" s="219">
        <v>62.212229999999998</v>
      </c>
      <c r="G419" s="219">
        <f>E419-F419</f>
        <v>100.12777</v>
      </c>
      <c r="H419" s="297">
        <f>F419/E419</f>
        <v>0.38322181840581493</v>
      </c>
      <c r="I419" s="158"/>
    </row>
    <row r="420" spans="2:9" ht="12.95" customHeight="1" x14ac:dyDescent="0.2">
      <c r="B420" s="156">
        <v>2</v>
      </c>
      <c r="C420" s="166" t="s">
        <v>141</v>
      </c>
      <c r="D420" s="334">
        <v>56.441721000000001</v>
      </c>
      <c r="E420" s="219">
        <v>51.67</v>
      </c>
      <c r="F420" s="219">
        <v>23.056000000000001</v>
      </c>
      <c r="G420" s="219">
        <f t="shared" ref="G420:G442" si="32">E420-F420</f>
        <v>28.614000000000001</v>
      </c>
      <c r="H420" s="297">
        <f t="shared" ref="H420:H442" si="33">F420/E420</f>
        <v>0.44621637313721696</v>
      </c>
      <c r="I420" s="158"/>
    </row>
    <row r="421" spans="2:9" ht="12.95" customHeight="1" x14ac:dyDescent="0.2">
      <c r="B421" s="156">
        <v>3</v>
      </c>
      <c r="C421" s="166" t="s">
        <v>142</v>
      </c>
      <c r="D421" s="334">
        <v>43.863767999999993</v>
      </c>
      <c r="E421" s="219">
        <v>61.481999999999999</v>
      </c>
      <c r="F421" s="219">
        <v>16.712</v>
      </c>
      <c r="G421" s="219">
        <f t="shared" si="32"/>
        <v>44.769999999999996</v>
      </c>
      <c r="H421" s="297">
        <f t="shared" si="33"/>
        <v>0.27181939429426499</v>
      </c>
      <c r="I421" s="158"/>
    </row>
    <row r="422" spans="2:9" ht="12.95" customHeight="1" x14ac:dyDescent="0.2">
      <c r="B422" s="156">
        <v>4</v>
      </c>
      <c r="C422" s="166" t="s">
        <v>143</v>
      </c>
      <c r="D422" s="334">
        <v>116.60581200000001</v>
      </c>
      <c r="E422" s="219">
        <v>59.31</v>
      </c>
      <c r="F422" s="219">
        <v>46.311999999999998</v>
      </c>
      <c r="G422" s="219">
        <f t="shared" si="32"/>
        <v>12.998000000000005</v>
      </c>
      <c r="H422" s="297">
        <f t="shared" si="33"/>
        <v>0.78084640026976893</v>
      </c>
      <c r="I422" s="158"/>
    </row>
    <row r="423" spans="2:9" ht="12.95" customHeight="1" x14ac:dyDescent="0.2">
      <c r="B423" s="156">
        <v>5</v>
      </c>
      <c r="C423" s="166" t="s">
        <v>144</v>
      </c>
      <c r="D423" s="334">
        <v>62.309501999999995</v>
      </c>
      <c r="E423" s="219">
        <v>57.22</v>
      </c>
      <c r="F423" s="219">
        <v>23.818000000000001</v>
      </c>
      <c r="G423" s="219">
        <f t="shared" si="32"/>
        <v>33.402000000000001</v>
      </c>
      <c r="H423" s="297">
        <f t="shared" si="33"/>
        <v>0.41625305837119891</v>
      </c>
      <c r="I423" s="158"/>
    </row>
    <row r="424" spans="2:9" ht="12.95" customHeight="1" x14ac:dyDescent="0.2">
      <c r="B424" s="156">
        <v>6</v>
      </c>
      <c r="C424" s="166" t="s">
        <v>145</v>
      </c>
      <c r="D424" s="334">
        <v>114.26570999999998</v>
      </c>
      <c r="E424" s="219">
        <v>97.036000000000001</v>
      </c>
      <c r="F424" s="219">
        <v>38.481999999999999</v>
      </c>
      <c r="G424" s="219">
        <f t="shared" si="32"/>
        <v>58.554000000000002</v>
      </c>
      <c r="H424" s="297">
        <f t="shared" si="33"/>
        <v>0.39657446720804651</v>
      </c>
      <c r="I424" s="158"/>
    </row>
    <row r="425" spans="2:9" ht="12.95" customHeight="1" x14ac:dyDescent="0.2">
      <c r="B425" s="156">
        <v>7</v>
      </c>
      <c r="C425" s="166" t="s">
        <v>146</v>
      </c>
      <c r="D425" s="334">
        <v>85.049486999999999</v>
      </c>
      <c r="E425" s="219">
        <v>68.569999999999993</v>
      </c>
      <c r="F425" s="219">
        <v>26.65</v>
      </c>
      <c r="G425" s="219">
        <f t="shared" si="32"/>
        <v>41.919999999999995</v>
      </c>
      <c r="H425" s="297">
        <f t="shared" si="33"/>
        <v>0.38865393029021439</v>
      </c>
      <c r="I425" s="158"/>
    </row>
    <row r="426" spans="2:9" ht="12.95" customHeight="1" x14ac:dyDescent="0.2">
      <c r="B426" s="156">
        <v>8</v>
      </c>
      <c r="C426" s="166" t="s">
        <v>147</v>
      </c>
      <c r="D426" s="334">
        <v>160.30633650000001</v>
      </c>
      <c r="E426" s="219">
        <v>147.75</v>
      </c>
      <c r="F426" s="219">
        <v>61.121000000000002</v>
      </c>
      <c r="G426" s="219">
        <f t="shared" si="32"/>
        <v>86.628999999999991</v>
      </c>
      <c r="H426" s="297">
        <f t="shared" si="33"/>
        <v>0.41367851099830799</v>
      </c>
      <c r="I426" s="158"/>
    </row>
    <row r="427" spans="2:9" ht="12.95" customHeight="1" x14ac:dyDescent="0.2">
      <c r="B427" s="156">
        <v>9</v>
      </c>
      <c r="C427" s="166" t="s">
        <v>148</v>
      </c>
      <c r="D427" s="334">
        <v>214.06065899999999</v>
      </c>
      <c r="E427" s="219">
        <v>104.32</v>
      </c>
      <c r="F427" s="219">
        <v>76.471000000000004</v>
      </c>
      <c r="G427" s="219">
        <f t="shared" si="32"/>
        <v>27.84899999999999</v>
      </c>
      <c r="H427" s="297">
        <f t="shared" si="33"/>
        <v>0.73304256134969337</v>
      </c>
      <c r="I427" s="158"/>
    </row>
    <row r="428" spans="2:9" ht="12.95" customHeight="1" x14ac:dyDescent="0.2">
      <c r="B428" s="156">
        <v>10</v>
      </c>
      <c r="C428" s="166" t="s">
        <v>149</v>
      </c>
      <c r="D428" s="334">
        <v>72.709278000000012</v>
      </c>
      <c r="E428" s="219">
        <v>43.26</v>
      </c>
      <c r="F428" s="219">
        <v>30.829000000000001</v>
      </c>
      <c r="G428" s="219">
        <f t="shared" si="32"/>
        <v>12.430999999999997</v>
      </c>
      <c r="H428" s="297">
        <f t="shared" si="33"/>
        <v>0.71264447526583452</v>
      </c>
      <c r="I428" s="158"/>
    </row>
    <row r="429" spans="2:9" ht="12.95" customHeight="1" x14ac:dyDescent="0.2">
      <c r="B429" s="156">
        <v>11</v>
      </c>
      <c r="C429" s="166" t="s">
        <v>150</v>
      </c>
      <c r="D429" s="334">
        <v>105.891954</v>
      </c>
      <c r="E429" s="219">
        <v>85.21</v>
      </c>
      <c r="F429" s="219">
        <v>43.296999999999997</v>
      </c>
      <c r="G429" s="219">
        <f t="shared" si="32"/>
        <v>41.912999999999997</v>
      </c>
      <c r="H429" s="297">
        <f t="shared" si="33"/>
        <v>0.50812111254547587</v>
      </c>
      <c r="I429" s="158"/>
    </row>
    <row r="430" spans="2:9" ht="12.95" customHeight="1" x14ac:dyDescent="0.2">
      <c r="B430" s="156">
        <v>12</v>
      </c>
      <c r="C430" s="166" t="s">
        <v>151</v>
      </c>
      <c r="D430" s="334">
        <v>127.4015295</v>
      </c>
      <c r="E430" s="219">
        <v>102.4</v>
      </c>
      <c r="F430" s="219">
        <v>54.712000000000003</v>
      </c>
      <c r="G430" s="219">
        <f t="shared" si="32"/>
        <v>47.688000000000002</v>
      </c>
      <c r="H430" s="297">
        <f t="shared" si="33"/>
        <v>0.534296875</v>
      </c>
      <c r="I430" s="158"/>
    </row>
    <row r="431" spans="2:9" ht="12.95" customHeight="1" x14ac:dyDescent="0.2">
      <c r="B431" s="156">
        <v>13</v>
      </c>
      <c r="C431" s="166" t="s">
        <v>152</v>
      </c>
      <c r="D431" s="334">
        <v>56.817386999999997</v>
      </c>
      <c r="E431" s="219">
        <v>57.518000000000001</v>
      </c>
      <c r="F431" s="219">
        <v>23.847000000000001</v>
      </c>
      <c r="G431" s="219">
        <f t="shared" si="32"/>
        <v>33.670999999999999</v>
      </c>
      <c r="H431" s="297">
        <f t="shared" si="33"/>
        <v>0.41460064675405961</v>
      </c>
      <c r="I431" s="158"/>
    </row>
    <row r="432" spans="2:9" ht="12.95" customHeight="1" x14ac:dyDescent="0.2">
      <c r="B432" s="156">
        <v>14</v>
      </c>
      <c r="C432" s="166" t="s">
        <v>153</v>
      </c>
      <c r="D432" s="334">
        <v>64.149350999999996</v>
      </c>
      <c r="E432" s="219">
        <v>34.61</v>
      </c>
      <c r="F432" s="219">
        <v>25.484000000000002</v>
      </c>
      <c r="G432" s="219">
        <f t="shared" si="32"/>
        <v>9.1259999999999977</v>
      </c>
      <c r="H432" s="297">
        <f t="shared" si="33"/>
        <v>0.73631898295290388</v>
      </c>
      <c r="I432" s="158"/>
    </row>
    <row r="433" spans="2:9" ht="12.95" customHeight="1" x14ac:dyDescent="0.2">
      <c r="B433" s="156">
        <v>15</v>
      </c>
      <c r="C433" s="166" t="s">
        <v>154</v>
      </c>
      <c r="D433" s="334">
        <v>123.18834899999999</v>
      </c>
      <c r="E433" s="219">
        <v>103.86</v>
      </c>
      <c r="F433" s="219">
        <v>46.411000000000001</v>
      </c>
      <c r="G433" s="219">
        <f t="shared" si="32"/>
        <v>57.448999999999998</v>
      </c>
      <c r="H433" s="297">
        <f t="shared" si="33"/>
        <v>0.44686115925284037</v>
      </c>
      <c r="I433" s="158"/>
    </row>
    <row r="434" spans="2:9" ht="12.95" customHeight="1" x14ac:dyDescent="0.2">
      <c r="B434" s="156">
        <v>16</v>
      </c>
      <c r="C434" s="166" t="s">
        <v>155</v>
      </c>
      <c r="D434" s="334">
        <v>198.30364199999997</v>
      </c>
      <c r="E434" s="219">
        <v>170.51</v>
      </c>
      <c r="F434" s="219">
        <v>70.135000000000005</v>
      </c>
      <c r="G434" s="219">
        <f t="shared" si="32"/>
        <v>100.37499999999999</v>
      </c>
      <c r="H434" s="297">
        <f t="shared" si="33"/>
        <v>0.41132484898246441</v>
      </c>
      <c r="I434" s="158"/>
    </row>
    <row r="435" spans="2:9" ht="12.95" customHeight="1" x14ac:dyDescent="0.2">
      <c r="B435" s="156">
        <v>17</v>
      </c>
      <c r="C435" s="166" t="s">
        <v>156</v>
      </c>
      <c r="D435" s="334">
        <v>139.97406599999999</v>
      </c>
      <c r="E435" s="219">
        <v>135.78</v>
      </c>
      <c r="F435" s="219">
        <v>55.77</v>
      </c>
      <c r="G435" s="219">
        <f t="shared" si="32"/>
        <v>80.009999999999991</v>
      </c>
      <c r="H435" s="297">
        <f t="shared" si="33"/>
        <v>0.41073795846221833</v>
      </c>
      <c r="I435" s="158"/>
    </row>
    <row r="436" spans="2:9" ht="12.95" customHeight="1" x14ac:dyDescent="0.2">
      <c r="B436" s="156">
        <v>18</v>
      </c>
      <c r="C436" s="166" t="s">
        <v>157</v>
      </c>
      <c r="D436" s="334">
        <v>114.03520499999999</v>
      </c>
      <c r="E436" s="219">
        <v>95.64</v>
      </c>
      <c r="F436" s="219">
        <v>47.72</v>
      </c>
      <c r="G436" s="219">
        <f t="shared" si="32"/>
        <v>47.92</v>
      </c>
      <c r="H436" s="297">
        <f t="shared" si="33"/>
        <v>0.49895441237975741</v>
      </c>
      <c r="I436" s="158"/>
    </row>
    <row r="437" spans="2:9" ht="12.95" customHeight="1" x14ac:dyDescent="0.2">
      <c r="B437" s="156">
        <v>19</v>
      </c>
      <c r="C437" s="166" t="s">
        <v>158</v>
      </c>
      <c r="D437" s="334">
        <v>104.0610465</v>
      </c>
      <c r="E437" s="219">
        <v>146.12</v>
      </c>
      <c r="F437" s="219">
        <v>44.124000000000002</v>
      </c>
      <c r="G437" s="219">
        <f t="shared" si="32"/>
        <v>101.99600000000001</v>
      </c>
      <c r="H437" s="297">
        <f t="shared" si="33"/>
        <v>0.30197098275390089</v>
      </c>
      <c r="I437" s="158"/>
    </row>
    <row r="438" spans="2:9" ht="12.95" customHeight="1" x14ac:dyDescent="0.2">
      <c r="B438" s="156">
        <v>20</v>
      </c>
      <c r="C438" s="166" t="s">
        <v>159</v>
      </c>
      <c r="D438" s="334">
        <v>72.591929999999991</v>
      </c>
      <c r="E438" s="219">
        <v>64.91</v>
      </c>
      <c r="F438" s="219">
        <v>26.295000000000002</v>
      </c>
      <c r="G438" s="219">
        <f t="shared" si="32"/>
        <v>38.614999999999995</v>
      </c>
      <c r="H438" s="297">
        <f t="shared" si="33"/>
        <v>0.40509936835618554</v>
      </c>
      <c r="I438" s="158"/>
    </row>
    <row r="439" spans="2:9" ht="12.95" customHeight="1" x14ac:dyDescent="0.2">
      <c r="B439" s="156">
        <v>21</v>
      </c>
      <c r="C439" s="166" t="s">
        <v>160</v>
      </c>
      <c r="D439" s="334">
        <v>106.54083299999999</v>
      </c>
      <c r="E439" s="219">
        <v>54.56</v>
      </c>
      <c r="F439" s="219">
        <v>40.465000000000003</v>
      </c>
      <c r="G439" s="219">
        <f t="shared" si="32"/>
        <v>14.094999999999999</v>
      </c>
      <c r="H439" s="297">
        <f t="shared" si="33"/>
        <v>0.74166055718475077</v>
      </c>
      <c r="I439" s="158"/>
    </row>
    <row r="440" spans="2:9" ht="12.95" customHeight="1" x14ac:dyDescent="0.2">
      <c r="B440" s="156">
        <v>22</v>
      </c>
      <c r="C440" s="166" t="s">
        <v>161</v>
      </c>
      <c r="D440" s="334">
        <v>83.275767000000002</v>
      </c>
      <c r="E440" s="219">
        <v>73.95</v>
      </c>
      <c r="F440" s="219">
        <v>30.818000000000001</v>
      </c>
      <c r="G440" s="219">
        <f t="shared" si="32"/>
        <v>43.132000000000005</v>
      </c>
      <c r="H440" s="297">
        <f t="shared" si="33"/>
        <v>0.41674104124408384</v>
      </c>
      <c r="I440" s="158"/>
    </row>
    <row r="441" spans="2:9" ht="12.95" customHeight="1" x14ac:dyDescent="0.2">
      <c r="B441" s="156">
        <v>23</v>
      </c>
      <c r="C441" s="166" t="s">
        <v>162</v>
      </c>
      <c r="D441" s="334">
        <v>122.26714800000001</v>
      </c>
      <c r="E441" s="219">
        <v>94.58</v>
      </c>
      <c r="F441" s="219">
        <v>49.585999999999999</v>
      </c>
      <c r="G441" s="219">
        <f t="shared" si="32"/>
        <v>44.994</v>
      </c>
      <c r="H441" s="297">
        <f t="shared" si="33"/>
        <v>0.52427574540071897</v>
      </c>
      <c r="I441" s="158"/>
    </row>
    <row r="442" spans="2:9" ht="12.95" customHeight="1" x14ac:dyDescent="0.2">
      <c r="B442" s="156">
        <v>24</v>
      </c>
      <c r="C442" s="166" t="s">
        <v>163</v>
      </c>
      <c r="D442" s="334">
        <v>125.587125</v>
      </c>
      <c r="E442" s="219">
        <v>108.6</v>
      </c>
      <c r="F442" s="219">
        <v>38.523000000000003</v>
      </c>
      <c r="G442" s="219">
        <f t="shared" si="32"/>
        <v>70.076999999999998</v>
      </c>
      <c r="H442" s="297">
        <f t="shared" si="33"/>
        <v>0.35472375690607738</v>
      </c>
      <c r="I442" s="158"/>
    </row>
    <row r="443" spans="2:9" ht="12.95" customHeight="1" x14ac:dyDescent="0.2">
      <c r="B443" s="31"/>
      <c r="C443" s="1" t="s">
        <v>28</v>
      </c>
      <c r="D443" s="286">
        <f>SUM(D419:D442)</f>
        <v>2640.5691824999999</v>
      </c>
      <c r="E443" s="286">
        <f t="shared" ref="E443:F443" si="34">SUM(E419:E442)</f>
        <v>2181.2059999999997</v>
      </c>
      <c r="F443" s="286">
        <f t="shared" si="34"/>
        <v>1002.8502300000001</v>
      </c>
      <c r="G443" s="234">
        <f>E443-F443</f>
        <v>1178.3557699999997</v>
      </c>
      <c r="H443" s="24">
        <f>F443/E443</f>
        <v>0.45976869218221494</v>
      </c>
    </row>
    <row r="444" spans="2:9" ht="12.95" customHeight="1" x14ac:dyDescent="0.2">
      <c r="B444" s="37"/>
      <c r="C444" s="2"/>
      <c r="D444" s="136"/>
      <c r="E444" s="136"/>
      <c r="F444" s="136"/>
      <c r="G444" s="137"/>
      <c r="H444" s="362"/>
    </row>
    <row r="445" spans="2:9" x14ac:dyDescent="0.2">
      <c r="B445" s="408" t="s">
        <v>54</v>
      </c>
      <c r="C445" s="408"/>
      <c r="D445" s="408"/>
      <c r="E445" s="408"/>
      <c r="F445" s="408"/>
      <c r="G445" s="408"/>
      <c r="H445" s="408"/>
      <c r="I445" s="6" t="s">
        <v>13</v>
      </c>
    </row>
    <row r="446" spans="2:9" x14ac:dyDescent="0.2">
      <c r="B446" s="314"/>
      <c r="C446" s="315"/>
      <c r="D446" s="315"/>
      <c r="E446" s="315"/>
      <c r="F446" s="315"/>
      <c r="G446" s="316"/>
    </row>
    <row r="447" spans="2:9" x14ac:dyDescent="0.2">
      <c r="B447" s="454" t="s">
        <v>55</v>
      </c>
      <c r="C447" s="454"/>
      <c r="D447" s="454"/>
      <c r="E447" s="454"/>
      <c r="F447" s="454"/>
      <c r="G447" s="454"/>
      <c r="H447" s="454"/>
    </row>
    <row r="448" spans="2:9" ht="9" customHeight="1" x14ac:dyDescent="0.2">
      <c r="B448" s="49"/>
      <c r="C448" s="49"/>
      <c r="D448" s="49"/>
      <c r="E448" s="49"/>
      <c r="F448" s="50"/>
      <c r="G448" s="49"/>
    </row>
    <row r="449" spans="2:8" ht="11.25" customHeight="1" x14ac:dyDescent="0.2">
      <c r="B449" s="455" t="s">
        <v>236</v>
      </c>
      <c r="C449" s="455"/>
      <c r="D449" s="455"/>
      <c r="E449" s="455"/>
      <c r="F449" s="455"/>
      <c r="G449" s="455"/>
      <c r="H449" s="455"/>
    </row>
    <row r="450" spans="2:8" ht="6.75" customHeight="1" x14ac:dyDescent="0.2">
      <c r="B450" s="170"/>
      <c r="C450" s="158"/>
      <c r="D450" s="171"/>
      <c r="E450" s="158"/>
      <c r="F450" s="158"/>
      <c r="G450" s="42"/>
      <c r="H450" s="332"/>
    </row>
    <row r="451" spans="2:8" x14ac:dyDescent="0.2">
      <c r="B451" s="158"/>
      <c r="C451" s="158"/>
      <c r="D451" s="158"/>
      <c r="E451" s="158"/>
      <c r="F451" s="172" t="s">
        <v>123</v>
      </c>
    </row>
    <row r="452" spans="2:8" ht="45" customHeight="1" x14ac:dyDescent="0.2">
      <c r="B452" s="307" t="s">
        <v>39</v>
      </c>
      <c r="C452" s="307" t="s">
        <v>40</v>
      </c>
      <c r="D452" s="195" t="s">
        <v>214</v>
      </c>
      <c r="E452" s="195" t="s">
        <v>237</v>
      </c>
      <c r="F452" s="195" t="s">
        <v>215</v>
      </c>
      <c r="G452" s="56"/>
      <c r="H452" s="57"/>
    </row>
    <row r="453" spans="2:8" ht="14.25" customHeight="1" x14ac:dyDescent="0.2">
      <c r="B453" s="173">
        <v>1</v>
      </c>
      <c r="C453" s="173">
        <v>2</v>
      </c>
      <c r="D453" s="174">
        <v>3</v>
      </c>
      <c r="E453" s="174">
        <v>4</v>
      </c>
      <c r="F453" s="174">
        <v>5</v>
      </c>
      <c r="G453" s="56"/>
      <c r="H453" s="57"/>
    </row>
    <row r="454" spans="2:8" ht="12.95" customHeight="1" x14ac:dyDescent="0.2">
      <c r="B454" s="156">
        <v>1</v>
      </c>
      <c r="C454" s="166" t="s">
        <v>140</v>
      </c>
      <c r="D454" s="334">
        <v>2350.0337127999996</v>
      </c>
      <c r="E454" s="334">
        <v>1362.8101115217391</v>
      </c>
      <c r="F454" s="175">
        <f t="shared" ref="F454:F478" si="35">E454/D454</f>
        <v>0.57991087706481836</v>
      </c>
      <c r="G454" s="130"/>
      <c r="H454" s="352"/>
    </row>
    <row r="455" spans="2:8" ht="12.95" customHeight="1" x14ac:dyDescent="0.2">
      <c r="B455" s="156">
        <v>2</v>
      </c>
      <c r="C455" s="166" t="s">
        <v>141</v>
      </c>
      <c r="D455" s="334">
        <v>776.28829141052643</v>
      </c>
      <c r="E455" s="334">
        <v>381.50105886413053</v>
      </c>
      <c r="F455" s="175">
        <f t="shared" si="35"/>
        <v>0.49144250027388392</v>
      </c>
      <c r="G455" s="130"/>
      <c r="H455" s="352"/>
    </row>
    <row r="456" spans="2:8" ht="12.95" customHeight="1" x14ac:dyDescent="0.2">
      <c r="B456" s="156">
        <v>3</v>
      </c>
      <c r="C456" s="166" t="s">
        <v>142</v>
      </c>
      <c r="D456" s="334">
        <v>603.23944336923068</v>
      </c>
      <c r="E456" s="334">
        <v>366.26267256756762</v>
      </c>
      <c r="F456" s="175">
        <f t="shared" si="35"/>
        <v>0.60715968856729019</v>
      </c>
      <c r="G456" s="130"/>
      <c r="H456" s="352"/>
    </row>
    <row r="457" spans="2:8" ht="12.95" customHeight="1" x14ac:dyDescent="0.2">
      <c r="B457" s="156">
        <v>4</v>
      </c>
      <c r="C457" s="166" t="s">
        <v>143</v>
      </c>
      <c r="D457" s="334">
        <v>1603.8624678629628</v>
      </c>
      <c r="E457" s="334">
        <v>682.75690994652405</v>
      </c>
      <c r="F457" s="175">
        <f t="shared" si="35"/>
        <v>0.42569542191248544</v>
      </c>
      <c r="G457" s="130"/>
      <c r="H457" s="352"/>
    </row>
    <row r="458" spans="2:8" ht="12.95" customHeight="1" x14ac:dyDescent="0.2">
      <c r="B458" s="156">
        <v>5</v>
      </c>
      <c r="C458" s="166" t="s">
        <v>144</v>
      </c>
      <c r="D458" s="334">
        <v>856.96331163773596</v>
      </c>
      <c r="E458" s="334">
        <v>44.160338425414423</v>
      </c>
      <c r="F458" s="175">
        <f t="shared" si="35"/>
        <v>5.1531189055246653E-2</v>
      </c>
      <c r="G458" s="130"/>
      <c r="H458" s="352"/>
    </row>
    <row r="459" spans="2:8" ht="12.95" customHeight="1" x14ac:dyDescent="0.2">
      <c r="B459" s="156">
        <v>6</v>
      </c>
      <c r="C459" s="166" t="s">
        <v>145</v>
      </c>
      <c r="D459" s="334">
        <v>1571.3461749192306</v>
      </c>
      <c r="E459" s="334">
        <v>650.50227619189207</v>
      </c>
      <c r="F459" s="175">
        <f t="shared" si="35"/>
        <v>0.4139777005059555</v>
      </c>
      <c r="G459" s="130"/>
      <c r="H459" s="352"/>
    </row>
    <row r="460" spans="2:8" ht="12.95" customHeight="1" x14ac:dyDescent="0.2">
      <c r="B460" s="156">
        <v>7</v>
      </c>
      <c r="C460" s="166" t="s">
        <v>146</v>
      </c>
      <c r="D460" s="334">
        <v>1169.4366688905659</v>
      </c>
      <c r="E460" s="334">
        <v>506.0807601063832</v>
      </c>
      <c r="F460" s="175">
        <f t="shared" si="35"/>
        <v>0.43275602139831776</v>
      </c>
      <c r="G460" s="130"/>
      <c r="H460" s="352"/>
    </row>
    <row r="461" spans="2:8" ht="12.95" customHeight="1" x14ac:dyDescent="0.2">
      <c r="B461" s="156">
        <v>8</v>
      </c>
      <c r="C461" s="166" t="s">
        <v>147</v>
      </c>
      <c r="D461" s="334">
        <v>2204.861404047826</v>
      </c>
      <c r="E461" s="334">
        <v>933.65583664921519</v>
      </c>
      <c r="F461" s="175">
        <f t="shared" si="35"/>
        <v>0.42345329957481675</v>
      </c>
      <c r="G461" s="130"/>
      <c r="H461" s="352"/>
    </row>
    <row r="462" spans="2:8" ht="12.95" customHeight="1" x14ac:dyDescent="0.2">
      <c r="B462" s="156">
        <v>9</v>
      </c>
      <c r="C462" s="166" t="s">
        <v>148</v>
      </c>
      <c r="D462" s="334">
        <v>2944.0762267137256</v>
      </c>
      <c r="E462" s="334">
        <v>1943.186020697297</v>
      </c>
      <c r="F462" s="175">
        <f t="shared" si="35"/>
        <v>0.66003250971064187</v>
      </c>
      <c r="G462" s="130"/>
      <c r="H462" s="352"/>
    </row>
    <row r="463" spans="2:8" ht="12.95" customHeight="1" x14ac:dyDescent="0.2">
      <c r="B463" s="156">
        <v>10</v>
      </c>
      <c r="C463" s="166" t="s">
        <v>149</v>
      </c>
      <c r="D463" s="334">
        <v>999.97304372244901</v>
      </c>
      <c r="E463" s="334">
        <v>540.48568111111138</v>
      </c>
      <c r="F463" s="175">
        <f t="shared" si="35"/>
        <v>0.54050025098589338</v>
      </c>
      <c r="G463" s="130"/>
      <c r="H463" s="352"/>
    </row>
    <row r="464" spans="2:8" ht="12.95" customHeight="1" x14ac:dyDescent="0.2">
      <c r="B464" s="156">
        <v>11</v>
      </c>
      <c r="C464" s="166" t="s">
        <v>150</v>
      </c>
      <c r="D464" s="334">
        <v>1456.3660419056605</v>
      </c>
      <c r="E464" s="334">
        <v>1321.7607756182797</v>
      </c>
      <c r="F464" s="175">
        <f t="shared" si="35"/>
        <v>0.90757456407645343</v>
      </c>
      <c r="G464" s="130"/>
      <c r="H464" s="352"/>
    </row>
    <row r="465" spans="2:8" ht="12.95" customHeight="1" x14ac:dyDescent="0.2">
      <c r="B465" s="156">
        <v>12</v>
      </c>
      <c r="C465" s="166" t="s">
        <v>151</v>
      </c>
      <c r="D465" s="334">
        <v>1752.0815964196079</v>
      </c>
      <c r="E465" s="334">
        <v>1302.5608216216215</v>
      </c>
      <c r="F465" s="175">
        <f t="shared" si="35"/>
        <v>0.74343616432214943</v>
      </c>
      <c r="G465" s="130"/>
      <c r="H465" s="352"/>
    </row>
    <row r="466" spans="2:8" ht="12.95" customHeight="1" x14ac:dyDescent="0.2">
      <c r="B466" s="156">
        <v>13</v>
      </c>
      <c r="C466" s="166" t="s">
        <v>152</v>
      </c>
      <c r="D466" s="334">
        <v>781.30014860740732</v>
      </c>
      <c r="E466" s="334">
        <v>1012.5955890591396</v>
      </c>
      <c r="F466" s="175">
        <f t="shared" si="35"/>
        <v>1.2960391609600923</v>
      </c>
      <c r="G466" s="130"/>
      <c r="H466" s="352"/>
    </row>
    <row r="467" spans="2:8" ht="12.95" customHeight="1" x14ac:dyDescent="0.2">
      <c r="B467" s="156">
        <v>14</v>
      </c>
      <c r="C467" s="166" t="s">
        <v>153</v>
      </c>
      <c r="D467" s="334">
        <v>882.21567725283023</v>
      </c>
      <c r="E467" s="334">
        <v>509.21951422043009</v>
      </c>
      <c r="F467" s="175">
        <f t="shared" si="35"/>
        <v>0.57720524283371488</v>
      </c>
      <c r="G467" s="130"/>
      <c r="H467" s="352"/>
    </row>
    <row r="468" spans="2:8" ht="12.95" customHeight="1" x14ac:dyDescent="0.2">
      <c r="B468" s="156">
        <v>15</v>
      </c>
      <c r="C468" s="166" t="s">
        <v>154</v>
      </c>
      <c r="D468" s="334">
        <v>1694.2246184130436</v>
      </c>
      <c r="E468" s="334">
        <v>909.3544059259259</v>
      </c>
      <c r="F468" s="175">
        <f t="shared" si="35"/>
        <v>0.53673780680728478</v>
      </c>
      <c r="G468" s="130"/>
      <c r="H468" s="352"/>
    </row>
    <row r="469" spans="2:8" ht="12.95" customHeight="1" x14ac:dyDescent="0.2">
      <c r="B469" s="156">
        <v>16</v>
      </c>
      <c r="C469" s="166" t="s">
        <v>155</v>
      </c>
      <c r="D469" s="334">
        <v>2727.5191172588238</v>
      </c>
      <c r="E469" s="334">
        <v>1895.0273094117649</v>
      </c>
      <c r="F469" s="175">
        <f t="shared" si="35"/>
        <v>0.69478057822607708</v>
      </c>
      <c r="G469" s="130"/>
      <c r="H469" s="352"/>
    </row>
    <row r="470" spans="2:8" ht="12.95" customHeight="1" x14ac:dyDescent="0.2">
      <c r="B470" s="156">
        <v>17</v>
      </c>
      <c r="C470" s="166" t="s">
        <v>156</v>
      </c>
      <c r="D470" s="334">
        <v>1924.9173195124999</v>
      </c>
      <c r="E470" s="334">
        <v>818.43950845212771</v>
      </c>
      <c r="F470" s="175">
        <f t="shared" si="35"/>
        <v>0.42518164294942484</v>
      </c>
      <c r="G470" s="130"/>
      <c r="H470" s="352"/>
    </row>
    <row r="471" spans="2:8" ht="12.95" customHeight="1" x14ac:dyDescent="0.2">
      <c r="B471" s="156">
        <v>18</v>
      </c>
      <c r="C471" s="166" t="s">
        <v>157</v>
      </c>
      <c r="D471" s="334">
        <v>1568.1580762125</v>
      </c>
      <c r="E471" s="334">
        <v>1182.0531971390374</v>
      </c>
      <c r="F471" s="175">
        <f t="shared" si="35"/>
        <v>0.75378446539904709</v>
      </c>
      <c r="G471" s="130"/>
      <c r="H471" s="352"/>
    </row>
    <row r="472" spans="2:8" ht="12.95" customHeight="1" x14ac:dyDescent="0.2">
      <c r="B472" s="156">
        <v>19</v>
      </c>
      <c r="C472" s="166" t="s">
        <v>158</v>
      </c>
      <c r="D472" s="334">
        <v>1431.2596656246574</v>
      </c>
      <c r="E472" s="334">
        <v>760.02171803191482</v>
      </c>
      <c r="F472" s="175">
        <f t="shared" si="35"/>
        <v>0.53101595488629372</v>
      </c>
      <c r="G472" s="130"/>
      <c r="H472" s="352"/>
    </row>
    <row r="473" spans="2:8" ht="12.95" customHeight="1" x14ac:dyDescent="0.2">
      <c r="B473" s="156">
        <v>20</v>
      </c>
      <c r="C473" s="166" t="s">
        <v>159</v>
      </c>
      <c r="D473" s="334">
        <v>998.40271081785704</v>
      </c>
      <c r="E473" s="334">
        <v>253.41129210526313</v>
      </c>
      <c r="F473" s="175">
        <f t="shared" si="35"/>
        <v>0.25381671079165774</v>
      </c>
      <c r="G473" s="130"/>
      <c r="H473" s="352"/>
    </row>
    <row r="474" spans="2:8" ht="12.95" customHeight="1" x14ac:dyDescent="0.2">
      <c r="B474" s="156">
        <v>21</v>
      </c>
      <c r="C474" s="166" t="s">
        <v>160</v>
      </c>
      <c r="D474" s="334">
        <v>1465.4955618375002</v>
      </c>
      <c r="E474" s="334">
        <v>589.34876260638293</v>
      </c>
      <c r="F474" s="175">
        <f t="shared" si="35"/>
        <v>0.40214981058518701</v>
      </c>
      <c r="G474" s="130"/>
      <c r="H474" s="352"/>
    </row>
    <row r="475" spans="2:8" ht="12.95" customHeight="1" x14ac:dyDescent="0.2">
      <c r="B475" s="156">
        <v>22</v>
      </c>
      <c r="C475" s="166" t="s">
        <v>161</v>
      </c>
      <c r="D475" s="334">
        <v>1145.4338782846155</v>
      </c>
      <c r="E475" s="334">
        <v>86.821742486486471</v>
      </c>
      <c r="F475" s="175">
        <f t="shared" si="35"/>
        <v>7.5798126921572645E-2</v>
      </c>
      <c r="G475" s="130"/>
      <c r="H475" s="352"/>
    </row>
    <row r="476" spans="2:8" ht="12.95" customHeight="1" x14ac:dyDescent="0.2">
      <c r="B476" s="156">
        <v>23</v>
      </c>
      <c r="C476" s="166" t="s">
        <v>162</v>
      </c>
      <c r="D476" s="334">
        <v>1681.64898011831</v>
      </c>
      <c r="E476" s="334">
        <v>550.61643518324604</v>
      </c>
      <c r="F476" s="175">
        <f t="shared" si="35"/>
        <v>0.32742649726134182</v>
      </c>
      <c r="G476" s="130"/>
      <c r="H476" s="352"/>
    </row>
    <row r="477" spans="2:8" ht="12.95" customHeight="1" x14ac:dyDescent="0.2">
      <c r="B477" s="156">
        <v>24</v>
      </c>
      <c r="C477" s="166" t="s">
        <v>163</v>
      </c>
      <c r="D477" s="334">
        <v>1727.1334414166663</v>
      </c>
      <c r="E477" s="334">
        <v>296.61691808988752</v>
      </c>
      <c r="F477" s="175">
        <f t="shared" si="35"/>
        <v>0.17173943308433079</v>
      </c>
      <c r="G477" s="130"/>
      <c r="H477" s="352"/>
    </row>
    <row r="478" spans="2:8" ht="12.95" customHeight="1" x14ac:dyDescent="0.2">
      <c r="B478" s="31"/>
      <c r="C478" s="1" t="s">
        <v>28</v>
      </c>
      <c r="D478" s="287">
        <f>SUM(D454:D477)</f>
        <v>36316.237579056229</v>
      </c>
      <c r="E478" s="287">
        <f>SUM(E454:E477)</f>
        <v>18899.249656032778</v>
      </c>
      <c r="F478" s="132">
        <f t="shared" si="35"/>
        <v>0.52040769958317701</v>
      </c>
      <c r="G478" s="39"/>
      <c r="H478" s="352"/>
    </row>
    <row r="479" spans="2:8" x14ac:dyDescent="0.2">
      <c r="B479" s="83"/>
      <c r="C479" s="66"/>
      <c r="D479" s="84"/>
      <c r="E479" s="84"/>
      <c r="F479" s="85"/>
      <c r="G479" s="69"/>
      <c r="H479" s="363"/>
    </row>
    <row r="480" spans="2:8" ht="27.75" customHeight="1" x14ac:dyDescent="0.2">
      <c r="B480" s="456" t="s">
        <v>258</v>
      </c>
      <c r="C480" s="408"/>
      <c r="D480" s="408"/>
      <c r="E480" s="408"/>
      <c r="F480" s="408"/>
      <c r="G480" s="408"/>
      <c r="H480" s="363"/>
    </row>
    <row r="481" spans="2:8" x14ac:dyDescent="0.2">
      <c r="B481" s="42"/>
      <c r="C481" s="42"/>
      <c r="D481" s="42"/>
      <c r="E481" s="42"/>
      <c r="F481" s="52" t="s">
        <v>123</v>
      </c>
    </row>
    <row r="482" spans="2:8" ht="56.25" customHeight="1" x14ac:dyDescent="0.2">
      <c r="B482" s="317" t="s">
        <v>39</v>
      </c>
      <c r="C482" s="317" t="s">
        <v>40</v>
      </c>
      <c r="D482" s="25" t="s">
        <v>216</v>
      </c>
      <c r="E482" s="25" t="s">
        <v>259</v>
      </c>
      <c r="F482" s="25" t="s">
        <v>210</v>
      </c>
      <c r="G482" s="56"/>
      <c r="H482" s="57"/>
    </row>
    <row r="483" spans="2:8" x14ac:dyDescent="0.2">
      <c r="B483" s="53">
        <v>1</v>
      </c>
      <c r="C483" s="53">
        <v>2</v>
      </c>
      <c r="D483" s="54">
        <v>3</v>
      </c>
      <c r="E483" s="54">
        <v>4</v>
      </c>
      <c r="F483" s="54">
        <v>5</v>
      </c>
      <c r="G483" s="56"/>
      <c r="H483" s="57"/>
    </row>
    <row r="484" spans="2:8" ht="12.95" customHeight="1" x14ac:dyDescent="0.2">
      <c r="B484" s="156">
        <v>1</v>
      </c>
      <c r="C484" s="166" t="s">
        <v>140</v>
      </c>
      <c r="D484" s="335">
        <f>D454</f>
        <v>2350.0337127999996</v>
      </c>
      <c r="E484" s="335">
        <v>1522.6945007457393</v>
      </c>
      <c r="F484" s="133">
        <f t="shared" ref="F484:F508" si="36">E484/D484</f>
        <v>0.64794581135242157</v>
      </c>
      <c r="G484" s="130"/>
      <c r="H484" s="352"/>
    </row>
    <row r="485" spans="2:8" ht="12.95" customHeight="1" x14ac:dyDescent="0.2">
      <c r="B485" s="156">
        <v>2</v>
      </c>
      <c r="C485" s="166" t="s">
        <v>141</v>
      </c>
      <c r="D485" s="335">
        <f t="shared" ref="D485:D507" si="37">D455</f>
        <v>776.28829141052643</v>
      </c>
      <c r="E485" s="335">
        <v>421.64142886413055</v>
      </c>
      <c r="F485" s="133">
        <f t="shared" si="36"/>
        <v>0.54315057115959109</v>
      </c>
      <c r="G485" s="130"/>
      <c r="H485" s="352"/>
    </row>
    <row r="486" spans="2:8" ht="12.95" customHeight="1" x14ac:dyDescent="0.2">
      <c r="B486" s="156">
        <v>3</v>
      </c>
      <c r="C486" s="166" t="s">
        <v>142</v>
      </c>
      <c r="D486" s="335">
        <f t="shared" si="37"/>
        <v>603.23944336923068</v>
      </c>
      <c r="E486" s="335">
        <v>399.91377256756766</v>
      </c>
      <c r="F486" s="133">
        <f t="shared" si="36"/>
        <v>0.66294367346730099</v>
      </c>
      <c r="G486" s="130"/>
      <c r="H486" s="352"/>
    </row>
    <row r="487" spans="2:8" ht="12.95" customHeight="1" x14ac:dyDescent="0.2">
      <c r="B487" s="156">
        <v>4</v>
      </c>
      <c r="C487" s="166" t="s">
        <v>143</v>
      </c>
      <c r="D487" s="335">
        <f t="shared" si="37"/>
        <v>1603.8624678629628</v>
      </c>
      <c r="E487" s="335">
        <v>710.21213994652419</v>
      </c>
      <c r="F487" s="133">
        <f t="shared" si="36"/>
        <v>0.44281361661441793</v>
      </c>
      <c r="G487" s="130"/>
      <c r="H487" s="352"/>
    </row>
    <row r="488" spans="2:8" ht="12.95" customHeight="1" x14ac:dyDescent="0.2">
      <c r="B488" s="156">
        <v>5</v>
      </c>
      <c r="C488" s="166" t="s">
        <v>144</v>
      </c>
      <c r="D488" s="335">
        <f t="shared" si="37"/>
        <v>856.96331163773596</v>
      </c>
      <c r="E488" s="335">
        <v>70.589638425414307</v>
      </c>
      <c r="F488" s="133">
        <f t="shared" si="36"/>
        <v>8.237183257065113E-2</v>
      </c>
      <c r="G488" s="130"/>
      <c r="H488" s="352"/>
    </row>
    <row r="489" spans="2:8" ht="12.95" customHeight="1" x14ac:dyDescent="0.2">
      <c r="B489" s="156">
        <v>6</v>
      </c>
      <c r="C489" s="166" t="s">
        <v>145</v>
      </c>
      <c r="D489" s="335">
        <f t="shared" si="37"/>
        <v>1571.3461749192306</v>
      </c>
      <c r="E489" s="335">
        <v>651.99979619189219</v>
      </c>
      <c r="F489" s="133">
        <f t="shared" si="36"/>
        <v>0.41493071774932466</v>
      </c>
      <c r="G489" s="130"/>
      <c r="H489" s="352"/>
    </row>
    <row r="490" spans="2:8" ht="12.95" customHeight="1" x14ac:dyDescent="0.2">
      <c r="B490" s="156">
        <v>7</v>
      </c>
      <c r="C490" s="166" t="s">
        <v>146</v>
      </c>
      <c r="D490" s="335">
        <f t="shared" si="37"/>
        <v>1169.4366688905659</v>
      </c>
      <c r="E490" s="335">
        <v>486.93640010638308</v>
      </c>
      <c r="F490" s="133">
        <f t="shared" si="36"/>
        <v>0.41638543844219911</v>
      </c>
      <c r="G490" s="130"/>
      <c r="H490" s="352"/>
    </row>
    <row r="491" spans="2:8" ht="12.95" customHeight="1" x14ac:dyDescent="0.2">
      <c r="B491" s="156">
        <v>8</v>
      </c>
      <c r="C491" s="166" t="s">
        <v>147</v>
      </c>
      <c r="D491" s="335">
        <f t="shared" si="37"/>
        <v>2204.861404047826</v>
      </c>
      <c r="E491" s="335">
        <v>1125.598356649215</v>
      </c>
      <c r="F491" s="133">
        <f t="shared" si="36"/>
        <v>0.51050753330017451</v>
      </c>
      <c r="G491" s="130"/>
      <c r="H491" s="352"/>
    </row>
    <row r="492" spans="2:8" ht="12.95" customHeight="1" x14ac:dyDescent="0.2">
      <c r="B492" s="156">
        <v>9</v>
      </c>
      <c r="C492" s="166" t="s">
        <v>148</v>
      </c>
      <c r="D492" s="335">
        <f t="shared" si="37"/>
        <v>2944.0762267137256</v>
      </c>
      <c r="E492" s="335">
        <v>1722.9879406972966</v>
      </c>
      <c r="F492" s="133">
        <f t="shared" si="36"/>
        <v>0.58523890280536395</v>
      </c>
      <c r="G492" s="130"/>
      <c r="H492" s="352"/>
    </row>
    <row r="493" spans="2:8" ht="12.95" customHeight="1" x14ac:dyDescent="0.2">
      <c r="B493" s="156">
        <v>10</v>
      </c>
      <c r="C493" s="166" t="s">
        <v>149</v>
      </c>
      <c r="D493" s="335">
        <f t="shared" si="37"/>
        <v>999.97304372244901</v>
      </c>
      <c r="E493" s="335">
        <v>486.41307111111126</v>
      </c>
      <c r="F493" s="133">
        <f t="shared" si="36"/>
        <v>0.48642618335031773</v>
      </c>
      <c r="G493" s="130"/>
      <c r="H493" s="352"/>
    </row>
    <row r="494" spans="2:8" ht="12.95" customHeight="1" x14ac:dyDescent="0.2">
      <c r="B494" s="156">
        <v>11</v>
      </c>
      <c r="C494" s="166" t="s">
        <v>150</v>
      </c>
      <c r="D494" s="335">
        <f t="shared" si="37"/>
        <v>1456.3660419056605</v>
      </c>
      <c r="E494" s="335">
        <v>1194.5372656182797</v>
      </c>
      <c r="F494" s="133">
        <f t="shared" si="36"/>
        <v>0.82021774145133397</v>
      </c>
      <c r="G494" s="130"/>
      <c r="H494" s="352"/>
    </row>
    <row r="495" spans="2:8" ht="12.95" customHeight="1" x14ac:dyDescent="0.2">
      <c r="B495" s="156">
        <v>12</v>
      </c>
      <c r="C495" s="166" t="s">
        <v>151</v>
      </c>
      <c r="D495" s="335">
        <f t="shared" si="37"/>
        <v>1752.0815964196079</v>
      </c>
      <c r="E495" s="335">
        <v>1487.3600916216215</v>
      </c>
      <c r="F495" s="133">
        <f t="shared" si="36"/>
        <v>0.84891028743241936</v>
      </c>
      <c r="G495" s="130"/>
      <c r="H495" s="352"/>
    </row>
    <row r="496" spans="2:8" ht="12.95" customHeight="1" x14ac:dyDescent="0.2">
      <c r="B496" s="156">
        <v>13</v>
      </c>
      <c r="C496" s="166" t="s">
        <v>152</v>
      </c>
      <c r="D496" s="335">
        <f t="shared" si="37"/>
        <v>781.30014860740732</v>
      </c>
      <c r="E496" s="335">
        <v>1031.8438890591397</v>
      </c>
      <c r="F496" s="133">
        <f t="shared" si="36"/>
        <v>1.3206754035543222</v>
      </c>
      <c r="G496" s="130"/>
      <c r="H496" s="352"/>
    </row>
    <row r="497" spans="2:8" ht="12.95" customHeight="1" x14ac:dyDescent="0.2">
      <c r="B497" s="156">
        <v>14</v>
      </c>
      <c r="C497" s="166" t="s">
        <v>153</v>
      </c>
      <c r="D497" s="335">
        <f t="shared" si="37"/>
        <v>882.21567725283023</v>
      </c>
      <c r="E497" s="335">
        <v>555.19147422043011</v>
      </c>
      <c r="F497" s="133">
        <f t="shared" si="36"/>
        <v>0.62931490398046996</v>
      </c>
      <c r="G497" s="130"/>
      <c r="H497" s="352"/>
    </row>
    <row r="498" spans="2:8" ht="12.95" customHeight="1" x14ac:dyDescent="0.2">
      <c r="B498" s="156">
        <v>15</v>
      </c>
      <c r="C498" s="166" t="s">
        <v>154</v>
      </c>
      <c r="D498" s="335">
        <f t="shared" si="37"/>
        <v>1694.2246184130436</v>
      </c>
      <c r="E498" s="335">
        <v>989.95694592592599</v>
      </c>
      <c r="F498" s="133">
        <f t="shared" si="36"/>
        <v>0.58431269098970173</v>
      </c>
      <c r="G498" s="130"/>
      <c r="H498" s="352"/>
    </row>
    <row r="499" spans="2:8" ht="12.95" customHeight="1" x14ac:dyDescent="0.2">
      <c r="B499" s="156">
        <v>16</v>
      </c>
      <c r="C499" s="166" t="s">
        <v>155</v>
      </c>
      <c r="D499" s="335">
        <f t="shared" si="37"/>
        <v>2727.5191172588238</v>
      </c>
      <c r="E499" s="335">
        <v>1889.765389411765</v>
      </c>
      <c r="F499" s="133">
        <f t="shared" si="36"/>
        <v>0.69285138184878892</v>
      </c>
      <c r="G499" s="130"/>
      <c r="H499" s="352"/>
    </row>
    <row r="500" spans="2:8" ht="12.95" customHeight="1" x14ac:dyDescent="0.2">
      <c r="B500" s="156">
        <v>17</v>
      </c>
      <c r="C500" s="166" t="s">
        <v>156</v>
      </c>
      <c r="D500" s="335">
        <f t="shared" si="37"/>
        <v>1924.9173195124999</v>
      </c>
      <c r="E500" s="335">
        <v>925.65971845212778</v>
      </c>
      <c r="F500" s="133">
        <f t="shared" si="36"/>
        <v>0.48088284575597157</v>
      </c>
      <c r="G500" s="130"/>
      <c r="H500" s="352"/>
    </row>
    <row r="501" spans="2:8" ht="12.95" customHeight="1" x14ac:dyDescent="0.2">
      <c r="B501" s="156">
        <v>18</v>
      </c>
      <c r="C501" s="166" t="s">
        <v>157</v>
      </c>
      <c r="D501" s="335">
        <f t="shared" si="37"/>
        <v>1568.1580762125</v>
      </c>
      <c r="E501" s="335">
        <v>1222.6717271390373</v>
      </c>
      <c r="F501" s="133">
        <f t="shared" si="36"/>
        <v>0.77968652885562406</v>
      </c>
      <c r="G501" s="130"/>
      <c r="H501" s="352"/>
    </row>
    <row r="502" spans="2:8" ht="12.95" customHeight="1" x14ac:dyDescent="0.2">
      <c r="B502" s="156">
        <v>19</v>
      </c>
      <c r="C502" s="166" t="s">
        <v>158</v>
      </c>
      <c r="D502" s="335">
        <f t="shared" si="37"/>
        <v>1431.2596656246574</v>
      </c>
      <c r="E502" s="335">
        <v>705.4801580319147</v>
      </c>
      <c r="F502" s="133">
        <f t="shared" si="36"/>
        <v>0.49290857206125188</v>
      </c>
      <c r="G502" s="130"/>
      <c r="H502" s="352"/>
    </row>
    <row r="503" spans="2:8" ht="12.95" customHeight="1" x14ac:dyDescent="0.2">
      <c r="B503" s="156">
        <v>20</v>
      </c>
      <c r="C503" s="166" t="s">
        <v>159</v>
      </c>
      <c r="D503" s="335">
        <f t="shared" si="37"/>
        <v>998.40271081785704</v>
      </c>
      <c r="E503" s="335">
        <v>321.01404210526317</v>
      </c>
      <c r="F503" s="133">
        <f t="shared" si="36"/>
        <v>0.3215276146859613</v>
      </c>
      <c r="G503" s="130"/>
      <c r="H503" s="352"/>
    </row>
    <row r="504" spans="2:8" ht="12.95" customHeight="1" x14ac:dyDescent="0.2">
      <c r="B504" s="156">
        <v>21</v>
      </c>
      <c r="C504" s="166" t="s">
        <v>160</v>
      </c>
      <c r="D504" s="335">
        <f t="shared" si="37"/>
        <v>1465.4955618375002</v>
      </c>
      <c r="E504" s="335">
        <v>628.80507260638296</v>
      </c>
      <c r="F504" s="133">
        <f t="shared" si="36"/>
        <v>0.42907333804406794</v>
      </c>
      <c r="G504" s="130"/>
      <c r="H504" s="352"/>
    </row>
    <row r="505" spans="2:8" ht="12.95" customHeight="1" x14ac:dyDescent="0.2">
      <c r="B505" s="156">
        <v>22</v>
      </c>
      <c r="C505" s="166" t="s">
        <v>161</v>
      </c>
      <c r="D505" s="335">
        <f t="shared" si="37"/>
        <v>1145.4338782846155</v>
      </c>
      <c r="E505" s="335">
        <v>204.09752248648658</v>
      </c>
      <c r="F505" s="133">
        <f t="shared" si="36"/>
        <v>0.17818359169901624</v>
      </c>
      <c r="G505" s="130"/>
      <c r="H505" s="352"/>
    </row>
    <row r="506" spans="2:8" ht="12.95" customHeight="1" x14ac:dyDescent="0.2">
      <c r="B506" s="156">
        <v>23</v>
      </c>
      <c r="C506" s="166" t="s">
        <v>162</v>
      </c>
      <c r="D506" s="335">
        <f t="shared" si="37"/>
        <v>1681.64898011831</v>
      </c>
      <c r="E506" s="335">
        <v>588.78429518324594</v>
      </c>
      <c r="F506" s="133">
        <f t="shared" si="36"/>
        <v>0.35012318393688968</v>
      </c>
      <c r="G506" s="130"/>
      <c r="H506" s="352"/>
    </row>
    <row r="507" spans="2:8" ht="12.95" customHeight="1" x14ac:dyDescent="0.2">
      <c r="B507" s="156">
        <v>24</v>
      </c>
      <c r="C507" s="166" t="s">
        <v>163</v>
      </c>
      <c r="D507" s="335">
        <f t="shared" si="37"/>
        <v>1727.1334414166663</v>
      </c>
      <c r="E507" s="335">
        <v>253.95455808988766</v>
      </c>
      <c r="F507" s="133">
        <f t="shared" si="36"/>
        <v>0.14703818014292144</v>
      </c>
      <c r="G507" s="130"/>
      <c r="H507" s="352"/>
    </row>
    <row r="508" spans="2:8" ht="12.95" customHeight="1" x14ac:dyDescent="0.2">
      <c r="B508" s="31"/>
      <c r="C508" s="1" t="s">
        <v>28</v>
      </c>
      <c r="D508" s="287">
        <f>SUM(D484:D507)</f>
        <v>36316.237579056229</v>
      </c>
      <c r="E508" s="287">
        <f>SUM(E484:E507)</f>
        <v>19598.109195256784</v>
      </c>
      <c r="F508" s="132">
        <f t="shared" si="36"/>
        <v>0.53965142045879555</v>
      </c>
      <c r="G508" s="39"/>
      <c r="H508" s="352" t="s">
        <v>13</v>
      </c>
    </row>
    <row r="509" spans="2:8" ht="24.75" customHeight="1" x14ac:dyDescent="0.2">
      <c r="B509" s="41" t="s">
        <v>56</v>
      </c>
      <c r="C509" s="42"/>
      <c r="D509" s="42"/>
      <c r="E509" s="42"/>
      <c r="F509" s="42"/>
      <c r="G509" s="42"/>
      <c r="H509" s="332"/>
    </row>
    <row r="510" spans="2:8" ht="21" customHeight="1" x14ac:dyDescent="0.2"/>
    <row r="511" spans="2:8" ht="42.75" x14ac:dyDescent="0.2">
      <c r="B511" s="79" t="s">
        <v>41</v>
      </c>
      <c r="C511" s="79" t="s">
        <v>260</v>
      </c>
      <c r="D511" s="79" t="s">
        <v>57</v>
      </c>
      <c r="E511" s="269" t="s">
        <v>44</v>
      </c>
      <c r="F511" s="79" t="s">
        <v>45</v>
      </c>
      <c r="G511" s="79"/>
    </row>
    <row r="512" spans="2:8" x14ac:dyDescent="0.2">
      <c r="B512" s="62">
        <f>D508</f>
        <v>36316.237579056229</v>
      </c>
      <c r="C512" s="62">
        <f>E542</f>
        <v>18899.249656032778</v>
      </c>
      <c r="D512" s="62">
        <f>F542</f>
        <v>36306.514890000006</v>
      </c>
      <c r="E512" s="62">
        <f>C512+D512</f>
        <v>55205.764546032784</v>
      </c>
      <c r="F512" s="64">
        <f>E512/B512</f>
        <v>1.5201399766662571</v>
      </c>
      <c r="G512" s="62"/>
    </row>
    <row r="513" spans="2:8" x14ac:dyDescent="0.2">
      <c r="B513" s="83"/>
      <c r="C513" s="66"/>
      <c r="D513" s="67"/>
      <c r="E513" s="67"/>
      <c r="F513" s="68"/>
      <c r="G513" s="69"/>
      <c r="H513" s="361"/>
    </row>
    <row r="514" spans="2:8" x14ac:dyDescent="0.2">
      <c r="B514" s="5" t="s">
        <v>217</v>
      </c>
      <c r="C514" s="42"/>
      <c r="D514" s="51"/>
      <c r="E514" s="42"/>
      <c r="F514" s="42"/>
      <c r="G514" s="42"/>
      <c r="H514" s="332"/>
    </row>
    <row r="515" spans="2:8" x14ac:dyDescent="0.2">
      <c r="B515" s="42"/>
      <c r="C515" s="42"/>
      <c r="D515" s="42"/>
      <c r="E515" s="42"/>
      <c r="F515" s="42"/>
      <c r="G515" s="42"/>
      <c r="H515" s="332" t="s">
        <v>123</v>
      </c>
    </row>
    <row r="516" spans="2:8" ht="85.5" x14ac:dyDescent="0.2">
      <c r="B516" s="317" t="s">
        <v>39</v>
      </c>
      <c r="C516" s="317" t="s">
        <v>40</v>
      </c>
      <c r="D516" s="25" t="s">
        <v>218</v>
      </c>
      <c r="E516" s="25" t="s">
        <v>238</v>
      </c>
      <c r="F516" s="25" t="s">
        <v>58</v>
      </c>
      <c r="G516" s="25" t="s">
        <v>59</v>
      </c>
      <c r="H516" s="279" t="s">
        <v>60</v>
      </c>
    </row>
    <row r="517" spans="2:8" ht="13.5" customHeight="1" x14ac:dyDescent="0.2">
      <c r="B517" s="53">
        <v>1</v>
      </c>
      <c r="C517" s="53">
        <v>2</v>
      </c>
      <c r="D517" s="54">
        <v>3</v>
      </c>
      <c r="E517" s="54">
        <v>4</v>
      </c>
      <c r="F517" s="54">
        <v>5</v>
      </c>
      <c r="G517" s="54">
        <v>6</v>
      </c>
      <c r="H517" s="79">
        <v>7</v>
      </c>
    </row>
    <row r="518" spans="2:8" ht="12.95" customHeight="1" x14ac:dyDescent="0.2">
      <c r="B518" s="156">
        <v>1</v>
      </c>
      <c r="C518" s="166" t="s">
        <v>140</v>
      </c>
      <c r="D518" s="335">
        <f>D484</f>
        <v>2350.0337127999996</v>
      </c>
      <c r="E518" s="335">
        <f>E454</f>
        <v>1362.8101115217391</v>
      </c>
      <c r="F518" s="335">
        <v>2350.0235600000001</v>
      </c>
      <c r="G518" s="135">
        <f>E518+F518</f>
        <v>3712.8336715217392</v>
      </c>
      <c r="H518" s="138">
        <f>G518/D518</f>
        <v>1.579906556786371</v>
      </c>
    </row>
    <row r="519" spans="2:8" ht="12.95" customHeight="1" x14ac:dyDescent="0.2">
      <c r="B519" s="156">
        <v>2</v>
      </c>
      <c r="C519" s="166" t="s">
        <v>141</v>
      </c>
      <c r="D519" s="335">
        <f t="shared" ref="D519:D541" si="38">D485</f>
        <v>776.28829141052643</v>
      </c>
      <c r="E519" s="335">
        <f t="shared" ref="E519:E541" si="39">E455</f>
        <v>381.50105886413053</v>
      </c>
      <c r="F519" s="335">
        <v>776.29036999999994</v>
      </c>
      <c r="G519" s="135">
        <f t="shared" ref="G519:G541" si="40">E519+F519</f>
        <v>1157.7914288641305</v>
      </c>
      <c r="H519" s="138">
        <f t="shared" ref="H519:H541" si="41">G519/D519</f>
        <v>1.4914451778738123</v>
      </c>
    </row>
    <row r="520" spans="2:8" ht="12.95" customHeight="1" x14ac:dyDescent="0.2">
      <c r="B520" s="156">
        <v>3</v>
      </c>
      <c r="C520" s="166" t="s">
        <v>142</v>
      </c>
      <c r="D520" s="335">
        <f t="shared" si="38"/>
        <v>603.23944336923068</v>
      </c>
      <c r="E520" s="335">
        <f t="shared" si="39"/>
        <v>366.26267256756762</v>
      </c>
      <c r="F520" s="335">
        <v>603.23810000000003</v>
      </c>
      <c r="G520" s="135">
        <f t="shared" si="40"/>
        <v>969.50077256756765</v>
      </c>
      <c r="H520" s="138">
        <f t="shared" si="41"/>
        <v>1.6071574616419035</v>
      </c>
    </row>
    <row r="521" spans="2:8" ht="12.95" customHeight="1" x14ac:dyDescent="0.2">
      <c r="B521" s="156">
        <v>4</v>
      </c>
      <c r="C521" s="166" t="s">
        <v>143</v>
      </c>
      <c r="D521" s="335">
        <f t="shared" si="38"/>
        <v>1603.8624678629628</v>
      </c>
      <c r="E521" s="335">
        <f t="shared" si="39"/>
        <v>682.75690994652405</v>
      </c>
      <c r="F521" s="335">
        <v>1603.8652299999999</v>
      </c>
      <c r="G521" s="135">
        <f t="shared" si="40"/>
        <v>2286.6221399465239</v>
      </c>
      <c r="H521" s="138">
        <f t="shared" si="41"/>
        <v>1.4256971440907222</v>
      </c>
    </row>
    <row r="522" spans="2:8" ht="12.95" customHeight="1" x14ac:dyDescent="0.2">
      <c r="B522" s="156">
        <v>5</v>
      </c>
      <c r="C522" s="166" t="s">
        <v>144</v>
      </c>
      <c r="D522" s="335">
        <f t="shared" si="38"/>
        <v>856.96331163773596</v>
      </c>
      <c r="E522" s="335">
        <f t="shared" si="39"/>
        <v>44.160338425414423</v>
      </c>
      <c r="F522" s="335">
        <v>856.9618999999999</v>
      </c>
      <c r="G522" s="135">
        <f t="shared" si="40"/>
        <v>901.12223842541437</v>
      </c>
      <c r="H522" s="138">
        <f t="shared" si="41"/>
        <v>1.0515295417995043</v>
      </c>
    </row>
    <row r="523" spans="2:8" ht="12.95" customHeight="1" x14ac:dyDescent="0.2">
      <c r="B523" s="156">
        <v>6</v>
      </c>
      <c r="C523" s="166" t="s">
        <v>145</v>
      </c>
      <c r="D523" s="335">
        <f t="shared" si="38"/>
        <v>1571.3461749192306</v>
      </c>
      <c r="E523" s="335">
        <f t="shared" si="39"/>
        <v>650.50227619189207</v>
      </c>
      <c r="F523" s="335">
        <v>1561.6318900000001</v>
      </c>
      <c r="G523" s="135">
        <f t="shared" si="40"/>
        <v>2212.1341661918923</v>
      </c>
      <c r="H523" s="138">
        <f t="shared" si="41"/>
        <v>1.407795558674777</v>
      </c>
    </row>
    <row r="524" spans="2:8" ht="12.95" customHeight="1" x14ac:dyDescent="0.2">
      <c r="B524" s="156">
        <v>7</v>
      </c>
      <c r="C524" s="166" t="s">
        <v>146</v>
      </c>
      <c r="D524" s="335">
        <f t="shared" si="38"/>
        <v>1169.4366688905659</v>
      </c>
      <c r="E524" s="335">
        <f t="shared" si="39"/>
        <v>506.0807601063832</v>
      </c>
      <c r="F524" s="335">
        <v>1169.4356399999999</v>
      </c>
      <c r="G524" s="135">
        <f t="shared" si="40"/>
        <v>1675.5164001063831</v>
      </c>
      <c r="H524" s="138">
        <f t="shared" si="41"/>
        <v>1.4327551415810575</v>
      </c>
    </row>
    <row r="525" spans="2:8" ht="12.95" customHeight="1" x14ac:dyDescent="0.2">
      <c r="B525" s="156">
        <v>8</v>
      </c>
      <c r="C525" s="166" t="s">
        <v>147</v>
      </c>
      <c r="D525" s="335">
        <f t="shared" si="38"/>
        <v>2204.861404047826</v>
      </c>
      <c r="E525" s="335">
        <f t="shared" si="39"/>
        <v>933.65583664921519</v>
      </c>
      <c r="F525" s="335">
        <v>2204.8625199999997</v>
      </c>
      <c r="G525" s="135">
        <f t="shared" si="40"/>
        <v>3138.5183566492151</v>
      </c>
      <c r="H525" s="138">
        <f t="shared" si="41"/>
        <v>1.4234538057073891</v>
      </c>
    </row>
    <row r="526" spans="2:8" ht="12.95" customHeight="1" x14ac:dyDescent="0.2">
      <c r="B526" s="156">
        <v>9</v>
      </c>
      <c r="C526" s="166" t="s">
        <v>148</v>
      </c>
      <c r="D526" s="335">
        <f t="shared" si="38"/>
        <v>2944.0762267137256</v>
      </c>
      <c r="E526" s="335">
        <f t="shared" si="39"/>
        <v>1943.186020697297</v>
      </c>
      <c r="F526" s="335">
        <v>2944.0719199999999</v>
      </c>
      <c r="G526" s="135">
        <f t="shared" si="40"/>
        <v>4887.2579406972964</v>
      </c>
      <c r="H526" s="138">
        <f t="shared" si="41"/>
        <v>1.6600310468702144</v>
      </c>
    </row>
    <row r="527" spans="2:8" ht="12.95" customHeight="1" x14ac:dyDescent="0.2">
      <c r="B527" s="156">
        <v>10</v>
      </c>
      <c r="C527" s="166" t="s">
        <v>149</v>
      </c>
      <c r="D527" s="335">
        <f t="shared" si="38"/>
        <v>999.97304372244901</v>
      </c>
      <c r="E527" s="335">
        <f t="shared" si="39"/>
        <v>540.48568111111138</v>
      </c>
      <c r="F527" s="335">
        <v>999.97739000000001</v>
      </c>
      <c r="G527" s="135">
        <f t="shared" si="40"/>
        <v>1540.4630711111113</v>
      </c>
      <c r="H527" s="138">
        <f t="shared" si="41"/>
        <v>1.5405045973806069</v>
      </c>
    </row>
    <row r="528" spans="2:8" ht="12.95" customHeight="1" x14ac:dyDescent="0.2">
      <c r="B528" s="156">
        <v>11</v>
      </c>
      <c r="C528" s="166" t="s">
        <v>150</v>
      </c>
      <c r="D528" s="335">
        <f t="shared" si="38"/>
        <v>1456.3660419056605</v>
      </c>
      <c r="E528" s="335">
        <f t="shared" si="39"/>
        <v>1321.7607756182797</v>
      </c>
      <c r="F528" s="335">
        <v>1456.36394</v>
      </c>
      <c r="G528" s="135">
        <f t="shared" si="40"/>
        <v>2778.1247156182799</v>
      </c>
      <c r="H528" s="138">
        <f t="shared" si="41"/>
        <v>1.907573120822766</v>
      </c>
    </row>
    <row r="529" spans="2:9" ht="12.95" customHeight="1" x14ac:dyDescent="0.2">
      <c r="B529" s="156">
        <v>12</v>
      </c>
      <c r="C529" s="166" t="s">
        <v>151</v>
      </c>
      <c r="D529" s="335">
        <f t="shared" si="38"/>
        <v>1752.0815964196079</v>
      </c>
      <c r="E529" s="335">
        <f t="shared" si="39"/>
        <v>1302.5608216216215</v>
      </c>
      <c r="F529" s="335">
        <v>1752.07954</v>
      </c>
      <c r="G529" s="135">
        <f t="shared" si="40"/>
        <v>3054.6403616216212</v>
      </c>
      <c r="H529" s="138">
        <f t="shared" si="41"/>
        <v>1.7434349906213285</v>
      </c>
    </row>
    <row r="530" spans="2:9" ht="12.95" customHeight="1" x14ac:dyDescent="0.2">
      <c r="B530" s="156">
        <v>13</v>
      </c>
      <c r="C530" s="166" t="s">
        <v>152</v>
      </c>
      <c r="D530" s="335">
        <f t="shared" si="38"/>
        <v>781.30014860740732</v>
      </c>
      <c r="E530" s="335">
        <f t="shared" si="39"/>
        <v>1012.5955890591396</v>
      </c>
      <c r="F530" s="335">
        <v>781.29830000000004</v>
      </c>
      <c r="G530" s="135">
        <f t="shared" si="40"/>
        <v>1793.8938890591396</v>
      </c>
      <c r="H530" s="138">
        <f t="shared" si="41"/>
        <v>2.2960367948944893</v>
      </c>
    </row>
    <row r="531" spans="2:9" ht="12.95" customHeight="1" x14ac:dyDescent="0.2">
      <c r="B531" s="156">
        <v>14</v>
      </c>
      <c r="C531" s="166" t="s">
        <v>153</v>
      </c>
      <c r="D531" s="335">
        <f t="shared" si="38"/>
        <v>882.21567725283023</v>
      </c>
      <c r="E531" s="335">
        <f t="shared" si="39"/>
        <v>509.21951422043009</v>
      </c>
      <c r="F531" s="335">
        <v>882.21555000000001</v>
      </c>
      <c r="G531" s="135">
        <f t="shared" si="40"/>
        <v>1391.4350642204301</v>
      </c>
      <c r="H531" s="138">
        <f t="shared" si="41"/>
        <v>1.5772050985914015</v>
      </c>
    </row>
    <row r="532" spans="2:9" ht="12.95" customHeight="1" x14ac:dyDescent="0.2">
      <c r="B532" s="156">
        <v>15</v>
      </c>
      <c r="C532" s="166" t="s">
        <v>154</v>
      </c>
      <c r="D532" s="335">
        <f t="shared" si="38"/>
        <v>1694.2246184130436</v>
      </c>
      <c r="E532" s="335">
        <f t="shared" si="39"/>
        <v>909.3544059259259</v>
      </c>
      <c r="F532" s="335">
        <v>1694.2225400000002</v>
      </c>
      <c r="G532" s="135">
        <f t="shared" si="40"/>
        <v>2603.5769459259263</v>
      </c>
      <c r="H532" s="138">
        <f t="shared" si="41"/>
        <v>1.5367365800437136</v>
      </c>
    </row>
    <row r="533" spans="2:9" ht="12.95" customHeight="1" x14ac:dyDescent="0.2">
      <c r="B533" s="156">
        <v>16</v>
      </c>
      <c r="C533" s="166" t="s">
        <v>155</v>
      </c>
      <c r="D533" s="335">
        <f t="shared" si="38"/>
        <v>2727.5191172588238</v>
      </c>
      <c r="E533" s="335">
        <f t="shared" si="39"/>
        <v>1895.0273094117649</v>
      </c>
      <c r="F533" s="335">
        <v>2727.5180799999998</v>
      </c>
      <c r="G533" s="135">
        <f t="shared" si="40"/>
        <v>4622.5453894117645</v>
      </c>
      <c r="H533" s="138">
        <f t="shared" si="41"/>
        <v>1.6947801979321984</v>
      </c>
    </row>
    <row r="534" spans="2:9" ht="12.95" customHeight="1" x14ac:dyDescent="0.2">
      <c r="B534" s="156">
        <v>17</v>
      </c>
      <c r="C534" s="166" t="s">
        <v>156</v>
      </c>
      <c r="D534" s="335">
        <f t="shared" si="38"/>
        <v>1924.9173195124999</v>
      </c>
      <c r="E534" s="335">
        <f t="shared" si="39"/>
        <v>818.43950845212771</v>
      </c>
      <c r="F534" s="335">
        <v>1924.9202100000002</v>
      </c>
      <c r="G534" s="135">
        <f t="shared" si="40"/>
        <v>2743.3597184521277</v>
      </c>
      <c r="H534" s="138">
        <f t="shared" si="41"/>
        <v>1.4251831445658687</v>
      </c>
    </row>
    <row r="535" spans="2:9" ht="12.95" customHeight="1" x14ac:dyDescent="0.2">
      <c r="B535" s="156">
        <v>18</v>
      </c>
      <c r="C535" s="166" t="s">
        <v>157</v>
      </c>
      <c r="D535" s="335">
        <f t="shared" si="38"/>
        <v>1568.1580762125</v>
      </c>
      <c r="E535" s="335">
        <f t="shared" si="39"/>
        <v>1182.0531971390374</v>
      </c>
      <c r="F535" s="335">
        <v>1568.1585299999999</v>
      </c>
      <c r="G535" s="135">
        <f t="shared" si="40"/>
        <v>2750.2117271390371</v>
      </c>
      <c r="H535" s="138">
        <f t="shared" si="41"/>
        <v>1.753784754775167</v>
      </c>
      <c r="I535" s="6" t="s">
        <v>13</v>
      </c>
    </row>
    <row r="536" spans="2:9" ht="12.95" customHeight="1" x14ac:dyDescent="0.2">
      <c r="B536" s="156">
        <v>19</v>
      </c>
      <c r="C536" s="166" t="s">
        <v>158</v>
      </c>
      <c r="D536" s="335">
        <f t="shared" si="38"/>
        <v>1431.2596656246574</v>
      </c>
      <c r="E536" s="335">
        <f t="shared" si="39"/>
        <v>760.02171803191482</v>
      </c>
      <c r="F536" s="335">
        <v>1431.2584400000001</v>
      </c>
      <c r="G536" s="135">
        <f t="shared" si="40"/>
        <v>2191.2801580319147</v>
      </c>
      <c r="H536" s="138">
        <f t="shared" si="41"/>
        <v>1.5310150985604383</v>
      </c>
    </row>
    <row r="537" spans="2:9" ht="12.95" customHeight="1" x14ac:dyDescent="0.2">
      <c r="B537" s="156">
        <v>20</v>
      </c>
      <c r="C537" s="166" t="s">
        <v>159</v>
      </c>
      <c r="D537" s="335">
        <f t="shared" si="38"/>
        <v>998.40271081785704</v>
      </c>
      <c r="E537" s="335">
        <f t="shared" si="39"/>
        <v>253.41129210526313</v>
      </c>
      <c r="F537" s="335">
        <v>998.40275000000008</v>
      </c>
      <c r="G537" s="135">
        <f t="shared" si="40"/>
        <v>1251.8140421052633</v>
      </c>
      <c r="H537" s="138">
        <f t="shared" si="41"/>
        <v>1.2538167500364863</v>
      </c>
    </row>
    <row r="538" spans="2:9" ht="12.95" customHeight="1" x14ac:dyDescent="0.2">
      <c r="B538" s="156">
        <v>21</v>
      </c>
      <c r="C538" s="166" t="s">
        <v>160</v>
      </c>
      <c r="D538" s="335">
        <f t="shared" si="38"/>
        <v>1465.4955618375002</v>
      </c>
      <c r="E538" s="335">
        <f t="shared" si="39"/>
        <v>589.34876260638293</v>
      </c>
      <c r="F538" s="335">
        <v>1465.49631</v>
      </c>
      <c r="G538" s="135">
        <f t="shared" si="40"/>
        <v>2054.8450726063829</v>
      </c>
      <c r="H538" s="138">
        <f t="shared" si="41"/>
        <v>1.4021503211036215</v>
      </c>
    </row>
    <row r="539" spans="2:9" ht="12.95" customHeight="1" x14ac:dyDescent="0.2">
      <c r="B539" s="156">
        <v>22</v>
      </c>
      <c r="C539" s="166" t="s">
        <v>161</v>
      </c>
      <c r="D539" s="335">
        <f t="shared" si="38"/>
        <v>1145.4338782846155</v>
      </c>
      <c r="E539" s="335">
        <f t="shared" si="39"/>
        <v>86.821742486486471</v>
      </c>
      <c r="F539" s="335">
        <v>1145.43578</v>
      </c>
      <c r="G539" s="135">
        <f t="shared" si="40"/>
        <v>1232.2575224864866</v>
      </c>
      <c r="H539" s="138">
        <f t="shared" si="41"/>
        <v>1.0757997871792451</v>
      </c>
    </row>
    <row r="540" spans="2:9" ht="12.95" customHeight="1" x14ac:dyDescent="0.2">
      <c r="B540" s="156">
        <v>23</v>
      </c>
      <c r="C540" s="166" t="s">
        <v>162</v>
      </c>
      <c r="D540" s="335">
        <f t="shared" si="38"/>
        <v>1681.64898011831</v>
      </c>
      <c r="E540" s="335">
        <f t="shared" si="39"/>
        <v>550.61643518324604</v>
      </c>
      <c r="F540" s="335">
        <v>1681.64876</v>
      </c>
      <c r="G540" s="135">
        <f t="shared" si="40"/>
        <v>2232.2651951832459</v>
      </c>
      <c r="H540" s="138">
        <f t="shared" si="41"/>
        <v>1.3274263663670156</v>
      </c>
    </row>
    <row r="541" spans="2:9" ht="12.95" customHeight="1" x14ac:dyDescent="0.2">
      <c r="B541" s="156">
        <v>24</v>
      </c>
      <c r="C541" s="166" t="s">
        <v>163</v>
      </c>
      <c r="D541" s="335">
        <f t="shared" si="38"/>
        <v>1727.1334414166663</v>
      </c>
      <c r="E541" s="335">
        <f t="shared" si="39"/>
        <v>296.61691808988752</v>
      </c>
      <c r="F541" s="335">
        <v>1727.1376399999999</v>
      </c>
      <c r="G541" s="135">
        <f t="shared" si="40"/>
        <v>2023.7545580898875</v>
      </c>
      <c r="H541" s="138">
        <f t="shared" si="41"/>
        <v>1.1717418640391331</v>
      </c>
    </row>
    <row r="542" spans="2:9" ht="12.95" customHeight="1" x14ac:dyDescent="0.2">
      <c r="B542" s="31"/>
      <c r="C542" s="1" t="s">
        <v>28</v>
      </c>
      <c r="D542" s="287">
        <f>SUM(D518:D541)</f>
        <v>36316.237579056229</v>
      </c>
      <c r="E542" s="287">
        <f t="shared" ref="E542:F542" si="42">SUM(E518:E541)</f>
        <v>18899.249656032778</v>
      </c>
      <c r="F542" s="287">
        <f t="shared" si="42"/>
        <v>36306.514890000006</v>
      </c>
      <c r="G542" s="134">
        <f>E542+F542</f>
        <v>55205.764546032784</v>
      </c>
      <c r="H542" s="24">
        <f>G542/D542</f>
        <v>1.5201399766662571</v>
      </c>
    </row>
    <row r="543" spans="2:9" ht="14.25" customHeight="1" x14ac:dyDescent="0.2">
      <c r="B543" s="86"/>
      <c r="C543" s="66"/>
      <c r="D543" s="67"/>
      <c r="E543" s="67"/>
      <c r="F543" s="68"/>
      <c r="G543" s="69"/>
      <c r="H543" s="361"/>
    </row>
    <row r="544" spans="2:9" x14ac:dyDescent="0.2">
      <c r="B544" s="41" t="s">
        <v>61</v>
      </c>
      <c r="C544" s="42"/>
      <c r="D544" s="51"/>
      <c r="E544" s="42"/>
      <c r="F544" s="42"/>
      <c r="G544" s="42"/>
      <c r="H544" s="332"/>
      <c r="I544" s="42" t="s">
        <v>13</v>
      </c>
    </row>
    <row r="545" spans="2:9" ht="1.5" customHeight="1" x14ac:dyDescent="0.2">
      <c r="B545" s="42"/>
      <c r="C545" s="42"/>
      <c r="D545" s="51"/>
      <c r="E545" s="42"/>
      <c r="F545" s="42"/>
      <c r="G545" s="42"/>
      <c r="H545" s="332"/>
      <c r="I545" s="42"/>
    </row>
    <row r="546" spans="2:9" x14ac:dyDescent="0.2">
      <c r="B546" s="113" t="s">
        <v>41</v>
      </c>
      <c r="C546" s="113" t="s">
        <v>137</v>
      </c>
      <c r="D546" s="113" t="s">
        <v>138</v>
      </c>
      <c r="E546" s="113" t="s">
        <v>50</v>
      </c>
      <c r="F546" s="113" t="s">
        <v>51</v>
      </c>
    </row>
    <row r="547" spans="2:9" ht="17.25" customHeight="1" x14ac:dyDescent="0.2">
      <c r="B547" s="46">
        <f>D542</f>
        <v>36316.237579056229</v>
      </c>
      <c r="C547" s="46">
        <f>G542</f>
        <v>55205.764546032784</v>
      </c>
      <c r="D547" s="32">
        <f>C547/B547</f>
        <v>1.5201399766662571</v>
      </c>
      <c r="E547" s="46">
        <f>E577</f>
        <v>35607.655350775996</v>
      </c>
      <c r="F547" s="87">
        <f>E547/B547</f>
        <v>0.98048855620746145</v>
      </c>
    </row>
    <row r="548" spans="2:9" ht="17.25" customHeight="1" x14ac:dyDescent="0.2">
      <c r="B548" s="58"/>
      <c r="C548" s="58"/>
      <c r="D548" s="39"/>
      <c r="E548" s="58"/>
      <c r="F548" s="88"/>
    </row>
    <row r="549" spans="2:9" ht="17.25" customHeight="1" x14ac:dyDescent="0.2">
      <c r="B549" s="5" t="s">
        <v>219</v>
      </c>
    </row>
    <row r="550" spans="2:9" ht="15" customHeight="1" x14ac:dyDescent="0.2">
      <c r="B550" s="42"/>
      <c r="C550" s="42"/>
      <c r="D550" s="42"/>
      <c r="E550" s="42"/>
      <c r="F550" s="52" t="s">
        <v>123</v>
      </c>
      <c r="G550" s="42"/>
      <c r="H550" s="332"/>
      <c r="I550" s="42"/>
    </row>
    <row r="551" spans="2:9" ht="42.75" x14ac:dyDescent="0.2">
      <c r="B551" s="54" t="s">
        <v>39</v>
      </c>
      <c r="C551" s="54" t="s">
        <v>40</v>
      </c>
      <c r="D551" s="54" t="s">
        <v>220</v>
      </c>
      <c r="E551" s="54" t="s">
        <v>62</v>
      </c>
      <c r="F551" s="54" t="s">
        <v>63</v>
      </c>
    </row>
    <row r="552" spans="2:9" ht="18.75" customHeight="1" x14ac:dyDescent="0.2">
      <c r="B552" s="74">
        <v>1</v>
      </c>
      <c r="C552" s="74">
        <v>2</v>
      </c>
      <c r="D552" s="74">
        <v>3</v>
      </c>
      <c r="E552" s="74">
        <v>4</v>
      </c>
      <c r="F552" s="74">
        <v>5</v>
      </c>
      <c r="G552" s="108"/>
      <c r="H552" s="332"/>
      <c r="I552" s="42"/>
    </row>
    <row r="553" spans="2:9" ht="12.95" customHeight="1" x14ac:dyDescent="0.2">
      <c r="B553" s="156">
        <v>1</v>
      </c>
      <c r="C553" s="166" t="s">
        <v>140</v>
      </c>
      <c r="D553" s="335">
        <f>D454</f>
        <v>2350.0337127999996</v>
      </c>
      <c r="E553" s="335">
        <v>2190.1391707759999</v>
      </c>
      <c r="F553" s="133">
        <f t="shared" ref="F553:F577" si="43">E553/D553</f>
        <v>0.93196074543394958</v>
      </c>
      <c r="G553" s="130"/>
      <c r="H553" s="352"/>
    </row>
    <row r="554" spans="2:9" ht="12.95" customHeight="1" x14ac:dyDescent="0.2">
      <c r="B554" s="156">
        <v>2</v>
      </c>
      <c r="C554" s="166" t="s">
        <v>141</v>
      </c>
      <c r="D554" s="335">
        <f t="shared" ref="D554:D576" si="44">D455</f>
        <v>776.28829141052643</v>
      </c>
      <c r="E554" s="335">
        <v>736.15</v>
      </c>
      <c r="F554" s="133">
        <f t="shared" si="43"/>
        <v>0.94829460671422128</v>
      </c>
      <c r="G554" s="130"/>
      <c r="H554" s="352"/>
    </row>
    <row r="555" spans="2:9" ht="12.95" customHeight="1" x14ac:dyDescent="0.2">
      <c r="B555" s="156">
        <v>3</v>
      </c>
      <c r="C555" s="166" t="s">
        <v>142</v>
      </c>
      <c r="D555" s="335">
        <f t="shared" si="44"/>
        <v>603.23944336923068</v>
      </c>
      <c r="E555" s="335">
        <v>569.58699999999999</v>
      </c>
      <c r="F555" s="133">
        <f t="shared" si="43"/>
        <v>0.94421378817460266</v>
      </c>
      <c r="G555" s="130"/>
      <c r="H555" s="352"/>
    </row>
    <row r="556" spans="2:9" ht="12.95" customHeight="1" x14ac:dyDescent="0.2">
      <c r="B556" s="156">
        <v>4</v>
      </c>
      <c r="C556" s="166" t="s">
        <v>143</v>
      </c>
      <c r="D556" s="335">
        <f t="shared" si="44"/>
        <v>1603.8624678629628</v>
      </c>
      <c r="E556" s="335">
        <v>1576.4099999999999</v>
      </c>
      <c r="F556" s="133">
        <f t="shared" si="43"/>
        <v>0.98288352747630447</v>
      </c>
      <c r="G556" s="130"/>
      <c r="H556" s="352"/>
    </row>
    <row r="557" spans="2:9" ht="12.95" customHeight="1" x14ac:dyDescent="0.2">
      <c r="B557" s="156">
        <v>5</v>
      </c>
      <c r="C557" s="166" t="s">
        <v>144</v>
      </c>
      <c r="D557" s="335">
        <f t="shared" si="44"/>
        <v>856.96331163773596</v>
      </c>
      <c r="E557" s="335">
        <v>830.5326</v>
      </c>
      <c r="F557" s="133">
        <f t="shared" si="43"/>
        <v>0.96915770922885314</v>
      </c>
      <c r="G557" s="130"/>
      <c r="H557" s="352"/>
    </row>
    <row r="558" spans="2:9" ht="12.95" customHeight="1" x14ac:dyDescent="0.2">
      <c r="B558" s="156">
        <v>6</v>
      </c>
      <c r="C558" s="166" t="s">
        <v>145</v>
      </c>
      <c r="D558" s="335">
        <f t="shared" si="44"/>
        <v>1571.3461749192306</v>
      </c>
      <c r="E558" s="335">
        <v>1560.1343699999998</v>
      </c>
      <c r="F558" s="133">
        <f t="shared" si="43"/>
        <v>0.99286484092545224</v>
      </c>
      <c r="G558" s="130"/>
      <c r="H558" s="352"/>
    </row>
    <row r="559" spans="2:9" ht="12.95" customHeight="1" x14ac:dyDescent="0.2">
      <c r="B559" s="156">
        <v>7</v>
      </c>
      <c r="C559" s="166" t="s">
        <v>146</v>
      </c>
      <c r="D559" s="335">
        <f t="shared" si="44"/>
        <v>1169.4366688905659</v>
      </c>
      <c r="E559" s="335">
        <v>1188.5800000000002</v>
      </c>
      <c r="F559" s="133">
        <f t="shared" si="43"/>
        <v>1.0163697031388585</v>
      </c>
      <c r="G559" s="130"/>
      <c r="H559" s="352"/>
    </row>
    <row r="560" spans="2:9" ht="12.95" customHeight="1" x14ac:dyDescent="0.2">
      <c r="B560" s="156">
        <v>8</v>
      </c>
      <c r="C560" s="166" t="s">
        <v>147</v>
      </c>
      <c r="D560" s="335">
        <f t="shared" si="44"/>
        <v>2204.861404047826</v>
      </c>
      <c r="E560" s="335">
        <v>2012.92</v>
      </c>
      <c r="F560" s="133">
        <f t="shared" si="43"/>
        <v>0.91294627240721449</v>
      </c>
      <c r="G560" s="130"/>
      <c r="H560" s="352"/>
    </row>
    <row r="561" spans="2:8" ht="12.95" customHeight="1" x14ac:dyDescent="0.2">
      <c r="B561" s="156">
        <v>9</v>
      </c>
      <c r="C561" s="166" t="s">
        <v>148</v>
      </c>
      <c r="D561" s="335">
        <f t="shared" si="44"/>
        <v>2944.0762267137256</v>
      </c>
      <c r="E561" s="335">
        <v>3164.2700000000004</v>
      </c>
      <c r="F561" s="133">
        <f t="shared" si="43"/>
        <v>1.0747921440648507</v>
      </c>
      <c r="G561" s="130"/>
      <c r="H561" s="352"/>
    </row>
    <row r="562" spans="2:8" ht="12.95" customHeight="1" x14ac:dyDescent="0.2">
      <c r="B562" s="156">
        <v>10</v>
      </c>
      <c r="C562" s="166" t="s">
        <v>149</v>
      </c>
      <c r="D562" s="335">
        <f t="shared" si="44"/>
        <v>999.97304372244901</v>
      </c>
      <c r="E562" s="335">
        <v>1054.05</v>
      </c>
      <c r="F562" s="133">
        <f t="shared" si="43"/>
        <v>1.054078414030289</v>
      </c>
      <c r="G562" s="130"/>
      <c r="H562" s="352"/>
    </row>
    <row r="563" spans="2:8" ht="12.95" customHeight="1" x14ac:dyDescent="0.2">
      <c r="B563" s="156">
        <v>11</v>
      </c>
      <c r="C563" s="166" t="s">
        <v>150</v>
      </c>
      <c r="D563" s="335">
        <f t="shared" si="44"/>
        <v>1456.3660419056605</v>
      </c>
      <c r="E563" s="335">
        <v>1583.58745</v>
      </c>
      <c r="F563" s="133">
        <f t="shared" si="43"/>
        <v>1.0873553793714319</v>
      </c>
      <c r="G563" s="130"/>
      <c r="H563" s="352"/>
    </row>
    <row r="564" spans="2:8" ht="12.95" customHeight="1" x14ac:dyDescent="0.2">
      <c r="B564" s="156">
        <v>12</v>
      </c>
      <c r="C564" s="166" t="s">
        <v>151</v>
      </c>
      <c r="D564" s="335">
        <f t="shared" si="44"/>
        <v>1752.0815964196079</v>
      </c>
      <c r="E564" s="335">
        <v>1567.2802700000002</v>
      </c>
      <c r="F564" s="133">
        <f t="shared" si="43"/>
        <v>0.89452470318890931</v>
      </c>
      <c r="G564" s="130"/>
      <c r="H564" s="352"/>
    </row>
    <row r="565" spans="2:8" ht="12.95" customHeight="1" x14ac:dyDescent="0.2">
      <c r="B565" s="156">
        <v>13</v>
      </c>
      <c r="C565" s="166" t="s">
        <v>152</v>
      </c>
      <c r="D565" s="335">
        <f t="shared" si="44"/>
        <v>781.30014860740732</v>
      </c>
      <c r="E565" s="335">
        <v>762.05</v>
      </c>
      <c r="F565" s="133">
        <f t="shared" si="43"/>
        <v>0.97536139134016686</v>
      </c>
      <c r="G565" s="130"/>
      <c r="H565" s="352"/>
    </row>
    <row r="566" spans="2:8" ht="12.95" customHeight="1" x14ac:dyDescent="0.2">
      <c r="B566" s="156">
        <v>14</v>
      </c>
      <c r="C566" s="166" t="s">
        <v>153</v>
      </c>
      <c r="D566" s="335">
        <f t="shared" si="44"/>
        <v>882.21567725283023</v>
      </c>
      <c r="E566" s="335">
        <v>836.24359000000004</v>
      </c>
      <c r="F566" s="133">
        <f t="shared" si="43"/>
        <v>0.9478901946109316</v>
      </c>
      <c r="G566" s="130"/>
      <c r="H566" s="352"/>
    </row>
    <row r="567" spans="2:8" ht="12.95" customHeight="1" x14ac:dyDescent="0.2">
      <c r="B567" s="156">
        <v>15</v>
      </c>
      <c r="C567" s="166" t="s">
        <v>154</v>
      </c>
      <c r="D567" s="335">
        <f t="shared" si="44"/>
        <v>1694.2246184130436</v>
      </c>
      <c r="E567" s="335">
        <v>1613.62</v>
      </c>
      <c r="F567" s="133">
        <f t="shared" si="43"/>
        <v>0.95242388905401165</v>
      </c>
      <c r="G567" s="130"/>
      <c r="H567" s="352"/>
    </row>
    <row r="568" spans="2:8" ht="12.95" customHeight="1" x14ac:dyDescent="0.2">
      <c r="B568" s="156">
        <v>16</v>
      </c>
      <c r="C568" s="166" t="s">
        <v>155</v>
      </c>
      <c r="D568" s="335">
        <f t="shared" si="44"/>
        <v>2727.5191172588238</v>
      </c>
      <c r="E568" s="335">
        <v>2732.7799999999997</v>
      </c>
      <c r="F568" s="133">
        <f t="shared" si="43"/>
        <v>1.0019288160834097</v>
      </c>
      <c r="G568" s="130"/>
      <c r="H568" s="352"/>
    </row>
    <row r="569" spans="2:8" ht="12.95" customHeight="1" x14ac:dyDescent="0.2">
      <c r="B569" s="156">
        <v>17</v>
      </c>
      <c r="C569" s="166" t="s">
        <v>156</v>
      </c>
      <c r="D569" s="335">
        <f t="shared" si="44"/>
        <v>1924.9173195124999</v>
      </c>
      <c r="E569" s="335">
        <v>1817.6999999999998</v>
      </c>
      <c r="F569" s="133">
        <f t="shared" si="43"/>
        <v>0.94430029880989708</v>
      </c>
      <c r="G569" s="130"/>
      <c r="H569" s="352"/>
    </row>
    <row r="570" spans="2:8" ht="12.95" customHeight="1" x14ac:dyDescent="0.2">
      <c r="B570" s="156">
        <v>18</v>
      </c>
      <c r="C570" s="166" t="s">
        <v>157</v>
      </c>
      <c r="D570" s="335">
        <f t="shared" si="44"/>
        <v>1568.1580762125</v>
      </c>
      <c r="E570" s="335">
        <v>1527.54</v>
      </c>
      <c r="F570" s="133">
        <f t="shared" si="43"/>
        <v>0.9740982259195432</v>
      </c>
      <c r="G570" s="130"/>
      <c r="H570" s="352"/>
    </row>
    <row r="571" spans="2:8" ht="12.95" customHeight="1" x14ac:dyDescent="0.2">
      <c r="B571" s="156">
        <v>19</v>
      </c>
      <c r="C571" s="166" t="s">
        <v>158</v>
      </c>
      <c r="D571" s="335">
        <f t="shared" si="44"/>
        <v>1431.2596656246574</v>
      </c>
      <c r="E571" s="335">
        <v>1485.8</v>
      </c>
      <c r="F571" s="133">
        <f t="shared" si="43"/>
        <v>1.0381065264991864</v>
      </c>
      <c r="G571" s="130"/>
      <c r="H571" s="352"/>
    </row>
    <row r="572" spans="2:8" ht="12.95" customHeight="1" x14ac:dyDescent="0.2">
      <c r="B572" s="156">
        <v>20</v>
      </c>
      <c r="C572" s="166" t="s">
        <v>159</v>
      </c>
      <c r="D572" s="335">
        <f t="shared" si="44"/>
        <v>998.40271081785704</v>
      </c>
      <c r="E572" s="335">
        <v>930.8</v>
      </c>
      <c r="F572" s="133">
        <f t="shared" si="43"/>
        <v>0.93228913535052471</v>
      </c>
      <c r="G572" s="130"/>
      <c r="H572" s="352"/>
    </row>
    <row r="573" spans="2:8" ht="12.95" customHeight="1" x14ac:dyDescent="0.2">
      <c r="B573" s="156">
        <v>21</v>
      </c>
      <c r="C573" s="166" t="s">
        <v>160</v>
      </c>
      <c r="D573" s="335">
        <f t="shared" si="44"/>
        <v>1465.4955618375002</v>
      </c>
      <c r="E573" s="335">
        <v>1426.04</v>
      </c>
      <c r="F573" s="133">
        <f t="shared" si="43"/>
        <v>0.97307698305955348</v>
      </c>
      <c r="G573" s="130"/>
      <c r="H573" s="352" t="s">
        <v>13</v>
      </c>
    </row>
    <row r="574" spans="2:8" ht="12.95" customHeight="1" x14ac:dyDescent="0.2">
      <c r="B574" s="156">
        <v>22</v>
      </c>
      <c r="C574" s="166" t="s">
        <v>161</v>
      </c>
      <c r="D574" s="335">
        <f t="shared" si="44"/>
        <v>1145.4338782846155</v>
      </c>
      <c r="E574" s="335">
        <v>1028.1599999999999</v>
      </c>
      <c r="F574" s="133">
        <f t="shared" si="43"/>
        <v>0.89761619548022864</v>
      </c>
      <c r="G574" s="130"/>
      <c r="H574" s="352"/>
    </row>
    <row r="575" spans="2:8" ht="12.95" customHeight="1" x14ac:dyDescent="0.2">
      <c r="B575" s="156">
        <v>23</v>
      </c>
      <c r="C575" s="166" t="s">
        <v>162</v>
      </c>
      <c r="D575" s="335">
        <f t="shared" si="44"/>
        <v>1681.64898011831</v>
      </c>
      <c r="E575" s="335">
        <v>1643.4809</v>
      </c>
      <c r="F575" s="133">
        <f t="shared" si="43"/>
        <v>0.97730318243012604</v>
      </c>
      <c r="G575" s="130"/>
      <c r="H575" s="352"/>
    </row>
    <row r="576" spans="2:8" ht="12.95" customHeight="1" x14ac:dyDescent="0.2">
      <c r="B576" s="156">
        <v>24</v>
      </c>
      <c r="C576" s="166" t="s">
        <v>163</v>
      </c>
      <c r="D576" s="335">
        <f t="shared" si="44"/>
        <v>1727.1334414166663</v>
      </c>
      <c r="E576" s="335">
        <v>1769.7999999999997</v>
      </c>
      <c r="F576" s="133">
        <f t="shared" si="43"/>
        <v>1.0247036838962116</v>
      </c>
      <c r="G576" s="130"/>
      <c r="H576" s="352"/>
    </row>
    <row r="577" spans="2:10" ht="12.95" customHeight="1" x14ac:dyDescent="0.2">
      <c r="B577" s="31"/>
      <c r="C577" s="1" t="s">
        <v>28</v>
      </c>
      <c r="D577" s="287">
        <f>SUM(D553:D576)</f>
        <v>36316.237579056229</v>
      </c>
      <c r="E577" s="287">
        <f>SUM(E553:E576)</f>
        <v>35607.655350775996</v>
      </c>
      <c r="F577" s="132">
        <f t="shared" si="43"/>
        <v>0.98048855620746145</v>
      </c>
      <c r="G577" s="39"/>
      <c r="H577" s="352"/>
    </row>
    <row r="578" spans="2:10" ht="23.25" customHeight="1" x14ac:dyDescent="0.2">
      <c r="B578" s="457" t="s">
        <v>221</v>
      </c>
      <c r="C578" s="457"/>
      <c r="D578" s="457"/>
      <c r="E578" s="457"/>
      <c r="F578" s="457"/>
      <c r="G578" s="457"/>
      <c r="H578" s="332"/>
      <c r="I578" s="42"/>
    </row>
    <row r="579" spans="2:10" x14ac:dyDescent="0.2">
      <c r="B579" s="41"/>
      <c r="C579" s="42"/>
      <c r="D579" s="42"/>
      <c r="E579" s="42"/>
      <c r="F579" s="42"/>
      <c r="G579" s="42"/>
      <c r="H579" s="332"/>
      <c r="I579" s="42"/>
    </row>
    <row r="580" spans="2:10" x14ac:dyDescent="0.2">
      <c r="B580" s="457" t="s">
        <v>124</v>
      </c>
      <c r="C580" s="457"/>
      <c r="D580" s="457"/>
      <c r="E580" s="457"/>
      <c r="F580" s="457"/>
      <c r="G580" s="457"/>
      <c r="H580" s="332"/>
      <c r="I580" s="42"/>
    </row>
    <row r="581" spans="2:10" ht="12" customHeight="1" x14ac:dyDescent="0.2">
      <c r="C581" s="42"/>
      <c r="D581" s="42"/>
      <c r="E581" s="42"/>
      <c r="F581" s="42"/>
      <c r="G581" s="42"/>
      <c r="H581" s="332"/>
      <c r="I581" s="42"/>
    </row>
    <row r="582" spans="2:10" ht="42" customHeight="1" x14ac:dyDescent="0.2">
      <c r="B582" s="79" t="s">
        <v>32</v>
      </c>
      <c r="C582" s="79" t="s">
        <v>33</v>
      </c>
      <c r="D582" s="79" t="s">
        <v>64</v>
      </c>
      <c r="E582" s="79" t="s">
        <v>65</v>
      </c>
      <c r="F582" s="79" t="s">
        <v>66</v>
      </c>
      <c r="G582" s="45"/>
    </row>
    <row r="583" spans="2:10" s="48" customFormat="1" x14ac:dyDescent="0.2">
      <c r="B583" s="80">
        <v>1</v>
      </c>
      <c r="C583" s="80">
        <v>2</v>
      </c>
      <c r="D583" s="80">
        <v>3</v>
      </c>
      <c r="E583" s="80">
        <v>4</v>
      </c>
      <c r="F583" s="80">
        <v>5</v>
      </c>
      <c r="G583" s="89"/>
      <c r="H583" s="364"/>
      <c r="J583" s="309"/>
    </row>
    <row r="584" spans="2:10" ht="12.95" customHeight="1" x14ac:dyDescent="0.2">
      <c r="B584" s="156">
        <v>1</v>
      </c>
      <c r="C584" s="166" t="s">
        <v>140</v>
      </c>
      <c r="D584" s="133">
        <f>F384</f>
        <v>0.92792440628042205</v>
      </c>
      <c r="E584" s="133">
        <f>F553</f>
        <v>0.93196074543394958</v>
      </c>
      <c r="F584" s="141">
        <f>E584-D584</f>
        <v>4.0363391535275239E-3</v>
      </c>
      <c r="G584" s="130"/>
      <c r="H584" s="352"/>
    </row>
    <row r="585" spans="2:10" ht="12.95" customHeight="1" x14ac:dyDescent="0.2">
      <c r="B585" s="156">
        <v>2</v>
      </c>
      <c r="C585" s="166" t="s">
        <v>141</v>
      </c>
      <c r="D585" s="133">
        <f t="shared" ref="D585:D608" si="45">F385</f>
        <v>0.94789261475566988</v>
      </c>
      <c r="E585" s="133">
        <f t="shared" ref="E585:E608" si="46">F554</f>
        <v>0.94829460671422128</v>
      </c>
      <c r="F585" s="141">
        <f t="shared" ref="F585:F608" si="47">E585-D585</f>
        <v>4.0199195855139536E-4</v>
      </c>
      <c r="G585" s="130"/>
      <c r="H585" s="352"/>
    </row>
    <row r="586" spans="2:10" ht="12.95" customHeight="1" x14ac:dyDescent="0.2">
      <c r="B586" s="156">
        <v>3</v>
      </c>
      <c r="C586" s="166" t="s">
        <v>142</v>
      </c>
      <c r="D586" s="133">
        <f t="shared" si="45"/>
        <v>0.97831615833824415</v>
      </c>
      <c r="E586" s="133">
        <f t="shared" si="46"/>
        <v>0.94421378817460266</v>
      </c>
      <c r="F586" s="141">
        <f t="shared" si="47"/>
        <v>-3.4102370163641482E-2</v>
      </c>
      <c r="G586" s="130"/>
      <c r="H586" s="352"/>
    </row>
    <row r="587" spans="2:10" ht="12.95" customHeight="1" x14ac:dyDescent="0.2">
      <c r="B587" s="156">
        <v>4</v>
      </c>
      <c r="C587" s="166" t="s">
        <v>143</v>
      </c>
      <c r="D587" s="133">
        <f t="shared" si="45"/>
        <v>0.98186964728653492</v>
      </c>
      <c r="E587" s="133">
        <f t="shared" si="46"/>
        <v>0.98288352747630447</v>
      </c>
      <c r="F587" s="141">
        <f t="shared" si="47"/>
        <v>1.013880189769556E-3</v>
      </c>
      <c r="G587" s="130"/>
      <c r="H587" s="352"/>
    </row>
    <row r="588" spans="2:10" ht="12.95" customHeight="1" x14ac:dyDescent="0.2">
      <c r="B588" s="156">
        <v>5</v>
      </c>
      <c r="C588" s="166" t="s">
        <v>144</v>
      </c>
      <c r="D588" s="133">
        <f t="shared" si="45"/>
        <v>0.9747264229458934</v>
      </c>
      <c r="E588" s="133">
        <f t="shared" si="46"/>
        <v>0.96915770922885314</v>
      </c>
      <c r="F588" s="141">
        <f t="shared" si="47"/>
        <v>-5.5687137170402634E-3</v>
      </c>
      <c r="G588" s="130"/>
      <c r="H588" s="352"/>
    </row>
    <row r="589" spans="2:10" ht="12.95" customHeight="1" x14ac:dyDescent="0.2">
      <c r="B589" s="156">
        <v>6</v>
      </c>
      <c r="C589" s="166" t="s">
        <v>145</v>
      </c>
      <c r="D589" s="133">
        <f t="shared" si="45"/>
        <v>0.99083662106505965</v>
      </c>
      <c r="E589" s="133">
        <f t="shared" si="46"/>
        <v>0.99286484092545224</v>
      </c>
      <c r="F589" s="141">
        <f t="shared" si="47"/>
        <v>2.0282198603925883E-3</v>
      </c>
      <c r="G589" s="130"/>
      <c r="H589" s="352"/>
    </row>
    <row r="590" spans="2:10" ht="12.95" customHeight="1" x14ac:dyDescent="0.2">
      <c r="B590" s="156">
        <v>7</v>
      </c>
      <c r="C590" s="166" t="s">
        <v>146</v>
      </c>
      <c r="D590" s="133">
        <f t="shared" si="45"/>
        <v>1.0164470480580323</v>
      </c>
      <c r="E590" s="133">
        <f t="shared" si="46"/>
        <v>1.0163697031388585</v>
      </c>
      <c r="F590" s="141">
        <f t="shared" si="47"/>
        <v>-7.7344919173771842E-5</v>
      </c>
      <c r="G590" s="130"/>
      <c r="H590" s="352"/>
    </row>
    <row r="591" spans="2:10" ht="12.95" customHeight="1" x14ac:dyDescent="0.2">
      <c r="B591" s="156">
        <v>8</v>
      </c>
      <c r="C591" s="166" t="s">
        <v>147</v>
      </c>
      <c r="D591" s="133">
        <f t="shared" si="45"/>
        <v>0.91291032653596926</v>
      </c>
      <c r="E591" s="133">
        <f t="shared" si="46"/>
        <v>0.91294627240721449</v>
      </c>
      <c r="F591" s="141">
        <f t="shared" si="47"/>
        <v>3.5945871245224303E-5</v>
      </c>
      <c r="G591" s="130"/>
      <c r="H591" s="352"/>
    </row>
    <row r="592" spans="2:10" ht="12.95" customHeight="1" x14ac:dyDescent="0.2">
      <c r="B592" s="156">
        <v>9</v>
      </c>
      <c r="C592" s="166" t="s">
        <v>148</v>
      </c>
      <c r="D592" s="133">
        <f t="shared" si="45"/>
        <v>1.0793807282448851</v>
      </c>
      <c r="E592" s="133">
        <f t="shared" si="46"/>
        <v>1.0747921440648507</v>
      </c>
      <c r="F592" s="141">
        <f t="shared" si="47"/>
        <v>-4.588584180034383E-3</v>
      </c>
      <c r="G592" s="130"/>
      <c r="H592" s="352"/>
    </row>
    <row r="593" spans="2:8" ht="12.95" customHeight="1" x14ac:dyDescent="0.2">
      <c r="B593" s="156">
        <v>10</v>
      </c>
      <c r="C593" s="166" t="s">
        <v>149</v>
      </c>
      <c r="D593" s="133">
        <f t="shared" si="45"/>
        <v>1.0097866739922792</v>
      </c>
      <c r="E593" s="133">
        <f t="shared" si="46"/>
        <v>1.054078414030289</v>
      </c>
      <c r="F593" s="141">
        <f t="shared" si="47"/>
        <v>4.4291740038009841E-2</v>
      </c>
      <c r="G593" s="130"/>
      <c r="H593" s="352"/>
    </row>
    <row r="594" spans="2:8" ht="12.95" customHeight="1" x14ac:dyDescent="0.2">
      <c r="B594" s="156">
        <v>11</v>
      </c>
      <c r="C594" s="166" t="s">
        <v>150</v>
      </c>
      <c r="D594" s="133">
        <f t="shared" si="45"/>
        <v>1.1011681964051776</v>
      </c>
      <c r="E594" s="133">
        <f t="shared" si="46"/>
        <v>1.0873553793714319</v>
      </c>
      <c r="F594" s="141">
        <f t="shared" si="47"/>
        <v>-1.3812817033745706E-2</v>
      </c>
      <c r="G594" s="130"/>
      <c r="H594" s="352"/>
    </row>
    <row r="595" spans="2:8" ht="12.95" customHeight="1" x14ac:dyDescent="0.2">
      <c r="B595" s="156">
        <v>12</v>
      </c>
      <c r="C595" s="166" t="s">
        <v>151</v>
      </c>
      <c r="D595" s="133">
        <f t="shared" si="45"/>
        <v>0.97696252539888084</v>
      </c>
      <c r="E595" s="133">
        <f t="shared" si="46"/>
        <v>0.89452470318890931</v>
      </c>
      <c r="F595" s="141">
        <f t="shared" si="47"/>
        <v>-8.2437822209971534E-2</v>
      </c>
      <c r="G595" s="130"/>
      <c r="H595" s="352"/>
    </row>
    <row r="596" spans="2:8" ht="12.95" customHeight="1" x14ac:dyDescent="0.2">
      <c r="B596" s="156">
        <v>13</v>
      </c>
      <c r="C596" s="166" t="s">
        <v>152</v>
      </c>
      <c r="D596" s="133">
        <f t="shared" si="45"/>
        <v>0.97572446441438787</v>
      </c>
      <c r="E596" s="133">
        <f t="shared" si="46"/>
        <v>0.97536139134016686</v>
      </c>
      <c r="F596" s="141">
        <f t="shared" si="47"/>
        <v>-3.6307307422100976E-4</v>
      </c>
      <c r="G596" s="130"/>
      <c r="H596" s="352"/>
    </row>
    <row r="597" spans="2:8" ht="12.95" customHeight="1" x14ac:dyDescent="0.2">
      <c r="B597" s="156">
        <v>14</v>
      </c>
      <c r="C597" s="166" t="s">
        <v>153</v>
      </c>
      <c r="D597" s="133">
        <f t="shared" si="45"/>
        <v>0.94799556117099293</v>
      </c>
      <c r="E597" s="133">
        <f t="shared" si="46"/>
        <v>0.9478901946109316</v>
      </c>
      <c r="F597" s="141">
        <f t="shared" si="47"/>
        <v>-1.0536656006132628E-4</v>
      </c>
      <c r="G597" s="130"/>
      <c r="H597" s="352"/>
    </row>
    <row r="598" spans="2:8" ht="12.95" customHeight="1" x14ac:dyDescent="0.2">
      <c r="B598" s="156">
        <v>15</v>
      </c>
      <c r="C598" s="166" t="s">
        <v>154</v>
      </c>
      <c r="D598" s="133">
        <f t="shared" si="45"/>
        <v>0.95064185006651891</v>
      </c>
      <c r="E598" s="133">
        <f t="shared" si="46"/>
        <v>0.95242388905401165</v>
      </c>
      <c r="F598" s="141">
        <f t="shared" si="47"/>
        <v>1.78203898749274E-3</v>
      </c>
      <c r="G598" s="130"/>
      <c r="H598" s="352"/>
    </row>
    <row r="599" spans="2:8" ht="12.95" customHeight="1" x14ac:dyDescent="0.2">
      <c r="B599" s="156">
        <v>16</v>
      </c>
      <c r="C599" s="166" t="s">
        <v>155</v>
      </c>
      <c r="D599" s="133">
        <f t="shared" si="45"/>
        <v>1.0018696479613822</v>
      </c>
      <c r="E599" s="133">
        <f t="shared" si="46"/>
        <v>1.0019288160834097</v>
      </c>
      <c r="F599" s="141">
        <f t="shared" si="47"/>
        <v>5.9168122027442038E-5</v>
      </c>
      <c r="G599" s="130"/>
      <c r="H599" s="352"/>
    </row>
    <row r="600" spans="2:8" ht="12.95" customHeight="1" x14ac:dyDescent="0.2">
      <c r="B600" s="156">
        <v>17</v>
      </c>
      <c r="C600" s="166" t="s">
        <v>156</v>
      </c>
      <c r="D600" s="133">
        <f t="shared" si="45"/>
        <v>0.94746071747319238</v>
      </c>
      <c r="E600" s="133">
        <f t="shared" si="46"/>
        <v>0.94430029880989708</v>
      </c>
      <c r="F600" s="141">
        <f t="shared" si="47"/>
        <v>-3.1604186632953057E-3</v>
      </c>
      <c r="G600" s="130"/>
      <c r="H600" s="352"/>
    </row>
    <row r="601" spans="2:8" ht="12.95" customHeight="1" x14ac:dyDescent="0.2">
      <c r="B601" s="156">
        <v>18</v>
      </c>
      <c r="C601" s="166" t="s">
        <v>157</v>
      </c>
      <c r="D601" s="133">
        <f t="shared" si="45"/>
        <v>0.97671679548434209</v>
      </c>
      <c r="E601" s="133">
        <f t="shared" si="46"/>
        <v>0.9740982259195432</v>
      </c>
      <c r="F601" s="141">
        <f t="shared" si="47"/>
        <v>-2.6185695647988894E-3</v>
      </c>
      <c r="G601" s="130"/>
      <c r="H601" s="352"/>
    </row>
    <row r="602" spans="2:8" ht="12.95" customHeight="1" x14ac:dyDescent="0.2">
      <c r="B602" s="156">
        <v>19</v>
      </c>
      <c r="C602" s="166" t="s">
        <v>158</v>
      </c>
      <c r="D602" s="133">
        <f t="shared" si="45"/>
        <v>1.0269663298071869</v>
      </c>
      <c r="E602" s="133">
        <f t="shared" si="46"/>
        <v>1.0381065264991864</v>
      </c>
      <c r="F602" s="141">
        <f t="shared" si="47"/>
        <v>1.1140196691999504E-2</v>
      </c>
      <c r="G602" s="130"/>
      <c r="H602" s="352"/>
    </row>
    <row r="603" spans="2:8" ht="12.95" customHeight="1" x14ac:dyDescent="0.2">
      <c r="B603" s="156">
        <v>20</v>
      </c>
      <c r="C603" s="166" t="s">
        <v>159</v>
      </c>
      <c r="D603" s="133">
        <f t="shared" si="45"/>
        <v>0.93197136375902945</v>
      </c>
      <c r="E603" s="133">
        <f t="shared" si="46"/>
        <v>0.93228913535052471</v>
      </c>
      <c r="F603" s="141">
        <f t="shared" si="47"/>
        <v>3.1777159149526391E-4</v>
      </c>
      <c r="G603" s="130"/>
      <c r="H603" s="352"/>
    </row>
    <row r="604" spans="2:8" ht="12.95" customHeight="1" x14ac:dyDescent="0.2">
      <c r="B604" s="156">
        <v>21</v>
      </c>
      <c r="C604" s="166" t="s">
        <v>160</v>
      </c>
      <c r="D604" s="133">
        <f t="shared" si="45"/>
        <v>0.97862957388365845</v>
      </c>
      <c r="E604" s="133">
        <f t="shared" si="46"/>
        <v>0.97307698305955348</v>
      </c>
      <c r="F604" s="141">
        <f t="shared" si="47"/>
        <v>-5.5525908241049748E-3</v>
      </c>
      <c r="G604" s="130"/>
      <c r="H604" s="352"/>
    </row>
    <row r="605" spans="2:8" ht="12.95" customHeight="1" x14ac:dyDescent="0.2">
      <c r="B605" s="156">
        <v>22</v>
      </c>
      <c r="C605" s="166" t="s">
        <v>161</v>
      </c>
      <c r="D605" s="133">
        <f t="shared" si="45"/>
        <v>0.88234852283017684</v>
      </c>
      <c r="E605" s="133">
        <f t="shared" si="46"/>
        <v>0.89761619548022864</v>
      </c>
      <c r="F605" s="141">
        <f t="shared" si="47"/>
        <v>1.52676726500518E-2</v>
      </c>
      <c r="G605" s="130"/>
      <c r="H605" s="352"/>
    </row>
    <row r="606" spans="2:8" ht="12.95" customHeight="1" x14ac:dyDescent="0.2">
      <c r="B606" s="156">
        <v>23</v>
      </c>
      <c r="C606" s="166" t="s">
        <v>162</v>
      </c>
      <c r="D606" s="133">
        <f t="shared" si="45"/>
        <v>1.0203154325641095</v>
      </c>
      <c r="E606" s="133">
        <f t="shared" si="46"/>
        <v>0.97730318243012604</v>
      </c>
      <c r="F606" s="141">
        <f t="shared" si="47"/>
        <v>-4.3012250133983465E-2</v>
      </c>
      <c r="G606" s="130"/>
      <c r="H606" s="352"/>
    </row>
    <row r="607" spans="2:8" ht="12.95" customHeight="1" x14ac:dyDescent="0.2">
      <c r="B607" s="156">
        <v>24</v>
      </c>
      <c r="C607" s="166" t="s">
        <v>163</v>
      </c>
      <c r="D607" s="133">
        <f t="shared" si="45"/>
        <v>1.0243207653650803</v>
      </c>
      <c r="E607" s="133">
        <f t="shared" si="46"/>
        <v>1.0247036838962116</v>
      </c>
      <c r="F607" s="141">
        <f t="shared" si="47"/>
        <v>3.8291853113125995E-4</v>
      </c>
      <c r="G607" s="130"/>
      <c r="H607" s="352"/>
    </row>
    <row r="608" spans="2:8" ht="12.95" customHeight="1" x14ac:dyDescent="0.2">
      <c r="B608" s="31"/>
      <c r="C608" s="1" t="s">
        <v>28</v>
      </c>
      <c r="D608" s="133">
        <f t="shared" si="45"/>
        <v>0.98593991267638392</v>
      </c>
      <c r="E608" s="133">
        <f t="shared" si="46"/>
        <v>0.98048855620746145</v>
      </c>
      <c r="F608" s="140">
        <f t="shared" si="47"/>
        <v>-5.4513564689224747E-3</v>
      </c>
      <c r="G608" s="39"/>
      <c r="H608" s="352"/>
    </row>
    <row r="609" spans="2:19" ht="14.25" customHeight="1" x14ac:dyDescent="0.2">
      <c r="B609" s="65"/>
      <c r="C609" s="66"/>
      <c r="D609" s="67"/>
      <c r="E609" s="67"/>
      <c r="F609" s="68"/>
      <c r="G609" s="69"/>
      <c r="H609" s="361" t="s">
        <v>13</v>
      </c>
    </row>
    <row r="610" spans="2:19" x14ac:dyDescent="0.2">
      <c r="B610" s="457" t="s">
        <v>222</v>
      </c>
      <c r="C610" s="457"/>
      <c r="D610" s="457"/>
      <c r="E610" s="457"/>
      <c r="F610" s="457"/>
      <c r="G610" s="457"/>
      <c r="H610" s="332"/>
      <c r="I610" s="42"/>
    </row>
    <row r="611" spans="2:19" ht="11.25" customHeight="1" x14ac:dyDescent="0.2">
      <c r="C611" s="42"/>
      <c r="D611" s="42"/>
      <c r="E611" s="42"/>
      <c r="F611" s="42"/>
      <c r="G611" s="42"/>
      <c r="H611" s="332"/>
      <c r="I611" s="42"/>
    </row>
    <row r="612" spans="2:19" ht="14.25" customHeight="1" x14ac:dyDescent="0.2">
      <c r="C612" s="42"/>
      <c r="D612" s="42"/>
      <c r="E612" s="42"/>
      <c r="G612" s="52" t="s">
        <v>67</v>
      </c>
      <c r="H612" s="332"/>
      <c r="I612" s="42"/>
    </row>
    <row r="613" spans="2:19" ht="59.25" customHeight="1" x14ac:dyDescent="0.2">
      <c r="B613" s="79" t="s">
        <v>32</v>
      </c>
      <c r="C613" s="79" t="s">
        <v>33</v>
      </c>
      <c r="D613" s="114" t="s">
        <v>261</v>
      </c>
      <c r="E613" s="114" t="s">
        <v>68</v>
      </c>
      <c r="F613" s="114" t="s">
        <v>69</v>
      </c>
      <c r="G613" s="79" t="s">
        <v>70</v>
      </c>
    </row>
    <row r="614" spans="2:19" ht="15" customHeight="1" x14ac:dyDescent="0.2">
      <c r="B614" s="43">
        <v>1</v>
      </c>
      <c r="C614" s="43">
        <v>2</v>
      </c>
      <c r="D614" s="44">
        <v>3</v>
      </c>
      <c r="E614" s="44">
        <v>4</v>
      </c>
      <c r="F614" s="44">
        <v>5</v>
      </c>
      <c r="G614" s="43">
        <v>6</v>
      </c>
    </row>
    <row r="615" spans="2:19" ht="12.95" customHeight="1" x14ac:dyDescent="0.2">
      <c r="B615" s="156">
        <v>1</v>
      </c>
      <c r="C615" s="166" t="s">
        <v>140</v>
      </c>
      <c r="D615" s="336">
        <f>E243</f>
        <v>45891407</v>
      </c>
      <c r="E615" s="135">
        <v>5695.7191999999995</v>
      </c>
      <c r="F615" s="334">
        <f>E384</f>
        <v>5285.1968569999999</v>
      </c>
      <c r="G615" s="133">
        <f>F615/E615</f>
        <v>0.92792440628042205</v>
      </c>
      <c r="H615" s="352"/>
      <c r="K615" s="111"/>
      <c r="S615" s="111">
        <f>K615+Q615</f>
        <v>0</v>
      </c>
    </row>
    <row r="616" spans="2:19" ht="12.95" customHeight="1" x14ac:dyDescent="0.2">
      <c r="B616" s="156">
        <v>2</v>
      </c>
      <c r="C616" s="166" t="s">
        <v>141</v>
      </c>
      <c r="D616" s="336">
        <f t="shared" ref="D616:D638" si="48">E244</f>
        <v>15753814</v>
      </c>
      <c r="E616" s="135">
        <v>1881.3906999999999</v>
      </c>
      <c r="F616" s="334">
        <f t="shared" ref="F616:F638" si="49">E385</f>
        <v>1783.35635</v>
      </c>
      <c r="G616" s="133">
        <f t="shared" ref="G616:G638" si="50">F616/E616</f>
        <v>0.94789261475566988</v>
      </c>
      <c r="H616" s="352"/>
      <c r="K616" s="111"/>
      <c r="S616" s="111">
        <f t="shared" ref="S616:S639" si="51">K616+Q616</f>
        <v>0</v>
      </c>
    </row>
    <row r="617" spans="2:19" ht="12.95" customHeight="1" x14ac:dyDescent="0.2">
      <c r="B617" s="156">
        <v>3</v>
      </c>
      <c r="C617" s="166" t="s">
        <v>142</v>
      </c>
      <c r="D617" s="336">
        <f t="shared" si="48"/>
        <v>12066554</v>
      </c>
      <c r="E617" s="135">
        <v>1462.1255999999998</v>
      </c>
      <c r="F617" s="334">
        <f t="shared" si="49"/>
        <v>1430.4211</v>
      </c>
      <c r="G617" s="133">
        <f t="shared" si="50"/>
        <v>0.97831615833824415</v>
      </c>
      <c r="H617" s="352"/>
      <c r="K617" s="111"/>
      <c r="S617" s="111">
        <f t="shared" si="51"/>
        <v>0</v>
      </c>
    </row>
    <row r="618" spans="2:19" ht="12.95" customHeight="1" x14ac:dyDescent="0.2">
      <c r="B618" s="156">
        <v>4</v>
      </c>
      <c r="C618" s="166" t="s">
        <v>143</v>
      </c>
      <c r="D618" s="336">
        <f t="shared" si="48"/>
        <v>33322098</v>
      </c>
      <c r="E618" s="135">
        <v>3886.8604</v>
      </c>
      <c r="F618" s="334">
        <f t="shared" si="49"/>
        <v>3816.3902499999999</v>
      </c>
      <c r="G618" s="133">
        <f t="shared" si="50"/>
        <v>0.98186964728653492</v>
      </c>
      <c r="H618" s="352"/>
      <c r="K618" s="111"/>
      <c r="S618" s="111">
        <f t="shared" si="51"/>
        <v>0</v>
      </c>
    </row>
    <row r="619" spans="2:19" ht="12.95" customHeight="1" x14ac:dyDescent="0.2">
      <c r="B619" s="156">
        <v>5</v>
      </c>
      <c r="C619" s="166" t="s">
        <v>144</v>
      </c>
      <c r="D619" s="336">
        <f t="shared" si="48"/>
        <v>17757007</v>
      </c>
      <c r="E619" s="135">
        <v>2076.9834000000001</v>
      </c>
      <c r="F619" s="334">
        <f t="shared" si="49"/>
        <v>2024.4905999999999</v>
      </c>
      <c r="G619" s="133">
        <f t="shared" si="50"/>
        <v>0.9747264229458934</v>
      </c>
      <c r="H619" s="352"/>
      <c r="K619" s="111"/>
      <c r="S619" s="111">
        <f t="shared" si="51"/>
        <v>0</v>
      </c>
    </row>
    <row r="620" spans="2:19" ht="12.95" customHeight="1" x14ac:dyDescent="0.2">
      <c r="B620" s="156">
        <v>6</v>
      </c>
      <c r="C620" s="166" t="s">
        <v>145</v>
      </c>
      <c r="D620" s="336">
        <f t="shared" si="48"/>
        <v>32354798</v>
      </c>
      <c r="E620" s="135">
        <v>3808.857</v>
      </c>
      <c r="F620" s="334">
        <f t="shared" si="49"/>
        <v>3773.9549999999999</v>
      </c>
      <c r="G620" s="133">
        <f t="shared" si="50"/>
        <v>0.99083662106505965</v>
      </c>
      <c r="H620" s="352"/>
      <c r="K620" s="111"/>
      <c r="S620" s="111">
        <f t="shared" si="51"/>
        <v>0</v>
      </c>
    </row>
    <row r="621" spans="2:19" ht="12.95" customHeight="1" x14ac:dyDescent="0.2">
      <c r="B621" s="156">
        <v>7</v>
      </c>
      <c r="C621" s="166" t="s">
        <v>146</v>
      </c>
      <c r="D621" s="336">
        <f t="shared" si="48"/>
        <v>24184692</v>
      </c>
      <c r="E621" s="135">
        <v>2834.9829</v>
      </c>
      <c r="F621" s="334">
        <f t="shared" si="49"/>
        <v>2881.6099999999997</v>
      </c>
      <c r="G621" s="133">
        <f t="shared" si="50"/>
        <v>1.0164470480580323</v>
      </c>
      <c r="H621" s="352"/>
      <c r="K621" s="111"/>
      <c r="S621" s="111">
        <f t="shared" si="51"/>
        <v>0</v>
      </c>
    </row>
    <row r="622" spans="2:19" ht="12.95" customHeight="1" x14ac:dyDescent="0.2">
      <c r="B622" s="156">
        <v>8</v>
      </c>
      <c r="C622" s="166" t="s">
        <v>147</v>
      </c>
      <c r="D622" s="336">
        <f t="shared" si="48"/>
        <v>42644042</v>
      </c>
      <c r="E622" s="135">
        <v>5343.5445500000005</v>
      </c>
      <c r="F622" s="334">
        <f t="shared" si="49"/>
        <v>4878.1769999999997</v>
      </c>
      <c r="G622" s="133">
        <f t="shared" si="50"/>
        <v>0.91291032653596926</v>
      </c>
      <c r="H622" s="352"/>
      <c r="K622" s="111"/>
      <c r="S622" s="111">
        <f t="shared" si="51"/>
        <v>0</v>
      </c>
    </row>
    <row r="623" spans="2:19" ht="12.95" customHeight="1" x14ac:dyDescent="0.2">
      <c r="B623" s="156">
        <v>9</v>
      </c>
      <c r="C623" s="166" t="s">
        <v>148</v>
      </c>
      <c r="D623" s="336">
        <f t="shared" si="48"/>
        <v>66910904</v>
      </c>
      <c r="E623" s="135">
        <v>7135.3552999999993</v>
      </c>
      <c r="F623" s="334">
        <f t="shared" si="49"/>
        <v>7701.7650000000003</v>
      </c>
      <c r="G623" s="133">
        <f t="shared" si="50"/>
        <v>1.0793807282448851</v>
      </c>
      <c r="H623" s="352"/>
      <c r="K623" s="111"/>
      <c r="S623" s="111">
        <f t="shared" si="51"/>
        <v>0</v>
      </c>
    </row>
    <row r="624" spans="2:19" ht="12.95" customHeight="1" x14ac:dyDescent="0.2">
      <c r="B624" s="156">
        <v>10</v>
      </c>
      <c r="C624" s="166" t="s">
        <v>149</v>
      </c>
      <c r="D624" s="336">
        <f t="shared" si="48"/>
        <v>22212632</v>
      </c>
      <c r="E624" s="135">
        <v>2423.6426000000001</v>
      </c>
      <c r="F624" s="334">
        <f t="shared" si="49"/>
        <v>2447.3620000000001</v>
      </c>
      <c r="G624" s="133">
        <f t="shared" si="50"/>
        <v>1.0097866739922792</v>
      </c>
      <c r="H624" s="352"/>
      <c r="K624" s="111"/>
      <c r="S624" s="111">
        <f t="shared" si="51"/>
        <v>0</v>
      </c>
    </row>
    <row r="625" spans="2:19" ht="12.95" customHeight="1" x14ac:dyDescent="0.2">
      <c r="B625" s="156">
        <v>11</v>
      </c>
      <c r="C625" s="166" t="s">
        <v>150</v>
      </c>
      <c r="D625" s="336">
        <f t="shared" si="48"/>
        <v>34281917</v>
      </c>
      <c r="E625" s="135">
        <v>3529.7318</v>
      </c>
      <c r="F625" s="334">
        <f t="shared" si="49"/>
        <v>3886.8284000000003</v>
      </c>
      <c r="G625" s="133">
        <f t="shared" si="50"/>
        <v>1.1011681964051774</v>
      </c>
      <c r="H625" s="352"/>
      <c r="K625" s="111"/>
      <c r="S625" s="111">
        <f t="shared" si="51"/>
        <v>0</v>
      </c>
    </row>
    <row r="626" spans="2:19" ht="12.95" customHeight="1" x14ac:dyDescent="0.2">
      <c r="B626" s="156">
        <v>12</v>
      </c>
      <c r="C626" s="166" t="s">
        <v>151</v>
      </c>
      <c r="D626" s="336">
        <f t="shared" si="48"/>
        <v>35785592</v>
      </c>
      <c r="E626" s="135">
        <v>4246.7176499999996</v>
      </c>
      <c r="F626" s="334">
        <f t="shared" si="49"/>
        <v>4148.884</v>
      </c>
      <c r="G626" s="133">
        <f t="shared" si="50"/>
        <v>0.97696252539888084</v>
      </c>
      <c r="H626" s="352"/>
      <c r="K626" s="111"/>
      <c r="S626" s="111">
        <f t="shared" si="51"/>
        <v>0</v>
      </c>
    </row>
    <row r="627" spans="2:19" ht="12.95" customHeight="1" x14ac:dyDescent="0.2">
      <c r="B627" s="156">
        <v>13</v>
      </c>
      <c r="C627" s="166" t="s">
        <v>152</v>
      </c>
      <c r="D627" s="336">
        <f t="shared" si="48"/>
        <v>15809411</v>
      </c>
      <c r="E627" s="135">
        <v>1893.9128999999998</v>
      </c>
      <c r="F627" s="334">
        <f t="shared" si="49"/>
        <v>1847.93715</v>
      </c>
      <c r="G627" s="133">
        <f t="shared" si="50"/>
        <v>0.97572446441438787</v>
      </c>
      <c r="H627" s="352"/>
      <c r="K627" s="111"/>
      <c r="S627" s="111">
        <f t="shared" si="51"/>
        <v>0</v>
      </c>
    </row>
    <row r="628" spans="2:19" ht="12.95" customHeight="1" x14ac:dyDescent="0.2">
      <c r="B628" s="156">
        <v>14</v>
      </c>
      <c r="C628" s="166" t="s">
        <v>153</v>
      </c>
      <c r="D628" s="336">
        <f t="shared" si="48"/>
        <v>17525514</v>
      </c>
      <c r="E628" s="135">
        <v>2138.3117000000002</v>
      </c>
      <c r="F628" s="334">
        <f t="shared" si="49"/>
        <v>2027.1100000000001</v>
      </c>
      <c r="G628" s="133">
        <f t="shared" si="50"/>
        <v>0.94799556117099293</v>
      </c>
      <c r="H628" s="352"/>
      <c r="K628" s="111"/>
      <c r="S628" s="111">
        <f t="shared" si="51"/>
        <v>0</v>
      </c>
    </row>
    <row r="629" spans="2:19" ht="12.95" customHeight="1" x14ac:dyDescent="0.2">
      <c r="B629" s="156">
        <v>15</v>
      </c>
      <c r="C629" s="166" t="s">
        <v>154</v>
      </c>
      <c r="D629" s="336">
        <f t="shared" si="48"/>
        <v>34657838</v>
      </c>
      <c r="E629" s="135">
        <v>4106.2782999999999</v>
      </c>
      <c r="F629" s="334">
        <f t="shared" si="49"/>
        <v>3903.6</v>
      </c>
      <c r="G629" s="133">
        <f t="shared" si="50"/>
        <v>0.95064185006651891</v>
      </c>
      <c r="H629" s="352"/>
      <c r="K629" s="111"/>
      <c r="S629" s="111">
        <f t="shared" si="51"/>
        <v>0</v>
      </c>
    </row>
    <row r="630" spans="2:19" ht="12.95" customHeight="1" x14ac:dyDescent="0.2">
      <c r="B630" s="156">
        <v>16</v>
      </c>
      <c r="C630" s="166" t="s">
        <v>155</v>
      </c>
      <c r="D630" s="336">
        <f t="shared" si="48"/>
        <v>58216034</v>
      </c>
      <c r="E630" s="135">
        <v>6610.1214</v>
      </c>
      <c r="F630" s="334">
        <f t="shared" si="49"/>
        <v>6622.48</v>
      </c>
      <c r="G630" s="133">
        <f t="shared" si="50"/>
        <v>1.0018696479613822</v>
      </c>
      <c r="H630" s="352"/>
      <c r="K630" s="111"/>
      <c r="S630" s="111">
        <f t="shared" si="51"/>
        <v>0</v>
      </c>
    </row>
    <row r="631" spans="2:19" ht="12.95" customHeight="1" x14ac:dyDescent="0.2">
      <c r="B631" s="156">
        <v>17</v>
      </c>
      <c r="C631" s="166" t="s">
        <v>156</v>
      </c>
      <c r="D631" s="336">
        <f t="shared" si="48"/>
        <v>37949253</v>
      </c>
      <c r="E631" s="135">
        <v>4665.8022000000001</v>
      </c>
      <c r="F631" s="334">
        <f t="shared" si="49"/>
        <v>4420.6642999999995</v>
      </c>
      <c r="G631" s="133">
        <f t="shared" si="50"/>
        <v>0.94746071747319238</v>
      </c>
      <c r="H631" s="352"/>
      <c r="K631" s="111"/>
      <c r="S631" s="111">
        <f t="shared" si="51"/>
        <v>0</v>
      </c>
    </row>
    <row r="632" spans="2:19" ht="12.95" customHeight="1" x14ac:dyDescent="0.2">
      <c r="B632" s="156">
        <v>18</v>
      </c>
      <c r="C632" s="166" t="s">
        <v>157</v>
      </c>
      <c r="D632" s="336">
        <f t="shared" si="48"/>
        <v>31925855</v>
      </c>
      <c r="E632" s="135">
        <v>3801.1734999999999</v>
      </c>
      <c r="F632" s="334">
        <f t="shared" si="49"/>
        <v>3712.6700000000005</v>
      </c>
      <c r="G632" s="133">
        <f t="shared" si="50"/>
        <v>0.97671679548434209</v>
      </c>
      <c r="H632" s="352"/>
      <c r="K632" s="111"/>
      <c r="S632" s="111">
        <f t="shared" si="51"/>
        <v>0</v>
      </c>
    </row>
    <row r="633" spans="2:19" ht="12.95" customHeight="1" x14ac:dyDescent="0.2">
      <c r="B633" s="156">
        <v>19</v>
      </c>
      <c r="C633" s="166" t="s">
        <v>158</v>
      </c>
      <c r="D633" s="336">
        <f t="shared" si="48"/>
        <v>31291099</v>
      </c>
      <c r="E633" s="135">
        <v>3468.7015499999998</v>
      </c>
      <c r="F633" s="334">
        <f t="shared" si="49"/>
        <v>3562.2397000000001</v>
      </c>
      <c r="G633" s="133">
        <f t="shared" si="50"/>
        <v>1.0269663298071869</v>
      </c>
      <c r="H633" s="352"/>
      <c r="K633" s="111"/>
      <c r="S633" s="111">
        <f t="shared" si="51"/>
        <v>0</v>
      </c>
    </row>
    <row r="634" spans="2:19" ht="12.95" customHeight="1" x14ac:dyDescent="0.2">
      <c r="B634" s="156">
        <v>20</v>
      </c>
      <c r="C634" s="166" t="s">
        <v>159</v>
      </c>
      <c r="D634" s="336">
        <f t="shared" si="48"/>
        <v>19646028</v>
      </c>
      <c r="E634" s="135">
        <v>2419.7309999999998</v>
      </c>
      <c r="F634" s="334">
        <f t="shared" si="49"/>
        <v>2255.12</v>
      </c>
      <c r="G634" s="133">
        <f t="shared" si="50"/>
        <v>0.93197136375902945</v>
      </c>
      <c r="H634" s="352"/>
      <c r="K634" s="111"/>
      <c r="S634" s="111">
        <f t="shared" si="51"/>
        <v>0</v>
      </c>
    </row>
    <row r="635" spans="2:19" ht="12.95" customHeight="1" x14ac:dyDescent="0.2">
      <c r="B635" s="156">
        <v>21</v>
      </c>
      <c r="C635" s="166" t="s">
        <v>160</v>
      </c>
      <c r="D635" s="336">
        <f t="shared" si="48"/>
        <v>30856160</v>
      </c>
      <c r="E635" s="135">
        <v>3551.3610999999996</v>
      </c>
      <c r="F635" s="334">
        <f t="shared" si="49"/>
        <v>3475.4670000000006</v>
      </c>
      <c r="G635" s="133">
        <f t="shared" si="50"/>
        <v>0.97862957388365857</v>
      </c>
      <c r="H635" s="352"/>
      <c r="K635" s="111"/>
      <c r="S635" s="111">
        <f t="shared" si="51"/>
        <v>0</v>
      </c>
    </row>
    <row r="636" spans="2:19" ht="12.95" customHeight="1" x14ac:dyDescent="0.2">
      <c r="B636" s="156">
        <v>22</v>
      </c>
      <c r="C636" s="166" t="s">
        <v>161</v>
      </c>
      <c r="D636" s="336">
        <f t="shared" si="48"/>
        <v>21910531</v>
      </c>
      <c r="E636" s="135">
        <v>2775.8589000000002</v>
      </c>
      <c r="F636" s="334">
        <f t="shared" si="49"/>
        <v>2449.2749999999996</v>
      </c>
      <c r="G636" s="133">
        <f t="shared" si="50"/>
        <v>0.88234852283017684</v>
      </c>
      <c r="H636" s="352"/>
      <c r="K636" s="111"/>
      <c r="S636" s="111">
        <f t="shared" si="51"/>
        <v>0</v>
      </c>
    </row>
    <row r="637" spans="2:19" ht="12.95" customHeight="1" x14ac:dyDescent="0.2">
      <c r="B637" s="156">
        <v>23</v>
      </c>
      <c r="C637" s="166" t="s">
        <v>162</v>
      </c>
      <c r="D637" s="336">
        <f t="shared" si="48"/>
        <v>36582177</v>
      </c>
      <c r="E637" s="135">
        <v>4075.5315999999998</v>
      </c>
      <c r="F637" s="334">
        <f t="shared" si="49"/>
        <v>4158.3685999999998</v>
      </c>
      <c r="G637" s="133">
        <f t="shared" si="50"/>
        <v>1.0203254466239446</v>
      </c>
      <c r="H637" s="352"/>
      <c r="K637" s="111"/>
      <c r="S637" s="111">
        <f t="shared" si="51"/>
        <v>0</v>
      </c>
    </row>
    <row r="638" spans="2:19" ht="12.95" customHeight="1" x14ac:dyDescent="0.2">
      <c r="B638" s="156">
        <v>24</v>
      </c>
      <c r="C638" s="166" t="s">
        <v>163</v>
      </c>
      <c r="D638" s="336">
        <f t="shared" si="48"/>
        <v>36878497</v>
      </c>
      <c r="E638" s="135">
        <v>4186.2375000000002</v>
      </c>
      <c r="F638" s="334">
        <f t="shared" si="49"/>
        <v>4288.05</v>
      </c>
      <c r="G638" s="133">
        <f t="shared" si="50"/>
        <v>1.0243207653650803</v>
      </c>
      <c r="H638" s="352"/>
      <c r="K638" s="111"/>
      <c r="S638" s="111">
        <f t="shared" si="51"/>
        <v>0</v>
      </c>
    </row>
    <row r="639" spans="2:19" ht="12.95" customHeight="1" x14ac:dyDescent="0.2">
      <c r="B639" s="31"/>
      <c r="C639" s="1" t="s">
        <v>28</v>
      </c>
      <c r="D639" s="129">
        <f>SUM(D615:D638)</f>
        <v>756413854</v>
      </c>
      <c r="E639" s="337">
        <f t="shared" ref="E639:F639" si="52">SUM(E615:E638)</f>
        <v>88018.932749999993</v>
      </c>
      <c r="F639" s="129">
        <f t="shared" si="52"/>
        <v>86781.418307</v>
      </c>
      <c r="G639" s="132">
        <f>F639/E639</f>
        <v>0.9859403607344922</v>
      </c>
      <c r="H639" s="352"/>
      <c r="K639" s="111"/>
      <c r="S639" s="111">
        <f t="shared" si="51"/>
        <v>0</v>
      </c>
    </row>
    <row r="640" spans="2:19" ht="6.75" customHeight="1" x14ac:dyDescent="0.2">
      <c r="B640" s="86"/>
      <c r="C640" s="66"/>
      <c r="D640" s="67"/>
      <c r="E640" s="67"/>
      <c r="F640" s="68"/>
      <c r="G640" s="69"/>
      <c r="H640" s="361"/>
    </row>
    <row r="641" spans="2:9" x14ac:dyDescent="0.2">
      <c r="B641" s="453" t="s">
        <v>262</v>
      </c>
      <c r="C641" s="453"/>
      <c r="D641" s="453"/>
      <c r="E641" s="453"/>
      <c r="F641" s="453"/>
      <c r="G641" s="453"/>
      <c r="H641" s="332"/>
      <c r="I641" s="42"/>
    </row>
    <row r="642" spans="2:9" ht="14.25" customHeight="1" x14ac:dyDescent="0.2">
      <c r="C642" s="42"/>
      <c r="D642" s="42"/>
      <c r="E642" s="42"/>
      <c r="G642" s="52" t="s">
        <v>125</v>
      </c>
      <c r="H642" s="332"/>
      <c r="I642" s="42"/>
    </row>
    <row r="643" spans="2:9" ht="57.75" customHeight="1" x14ac:dyDescent="0.2">
      <c r="B643" s="79" t="s">
        <v>32</v>
      </c>
      <c r="C643" s="79" t="s">
        <v>33</v>
      </c>
      <c r="D643" s="114" t="s">
        <v>239</v>
      </c>
      <c r="E643" s="114" t="s">
        <v>71</v>
      </c>
      <c r="F643" s="114" t="s">
        <v>72</v>
      </c>
      <c r="G643" s="79" t="s">
        <v>70</v>
      </c>
    </row>
    <row r="644" spans="2:9" ht="15" customHeight="1" x14ac:dyDescent="0.2">
      <c r="B644" s="43">
        <v>1</v>
      </c>
      <c r="C644" s="43">
        <v>2</v>
      </c>
      <c r="D644" s="44">
        <v>3</v>
      </c>
      <c r="E644" s="44">
        <v>4</v>
      </c>
      <c r="F644" s="44">
        <v>5</v>
      </c>
      <c r="G644" s="43">
        <v>6</v>
      </c>
    </row>
    <row r="645" spans="2:9" ht="12.95" customHeight="1" x14ac:dyDescent="0.2">
      <c r="B645" s="156">
        <v>1</v>
      </c>
      <c r="C645" s="166" t="s">
        <v>140</v>
      </c>
      <c r="D645" s="336">
        <f>D615</f>
        <v>45891407</v>
      </c>
      <c r="E645" s="335">
        <v>2350.0337128000001</v>
      </c>
      <c r="F645" s="335">
        <f>E553</f>
        <v>2190.1391707759999</v>
      </c>
      <c r="G645" s="139">
        <f>F645/E645</f>
        <v>0.93196074543394947</v>
      </c>
      <c r="H645" s="352"/>
    </row>
    <row r="646" spans="2:9" ht="12.95" customHeight="1" x14ac:dyDescent="0.2">
      <c r="B646" s="156">
        <v>2</v>
      </c>
      <c r="C646" s="166" t="s">
        <v>141</v>
      </c>
      <c r="D646" s="336">
        <f t="shared" ref="D646:D668" si="53">D616</f>
        <v>15753814</v>
      </c>
      <c r="E646" s="335">
        <v>776.29407859999992</v>
      </c>
      <c r="F646" s="335">
        <f t="shared" ref="F646:F668" si="54">E554</f>
        <v>736.15</v>
      </c>
      <c r="G646" s="139">
        <f t="shared" ref="G646:G668" si="55">F646/E646</f>
        <v>0.9482875372791747</v>
      </c>
      <c r="H646" s="352"/>
    </row>
    <row r="647" spans="2:9" ht="12.95" customHeight="1" x14ac:dyDescent="0.2">
      <c r="B647" s="156">
        <v>3</v>
      </c>
      <c r="C647" s="166" t="s">
        <v>142</v>
      </c>
      <c r="D647" s="336">
        <f t="shared" si="53"/>
        <v>12066554</v>
      </c>
      <c r="E647" s="335">
        <v>603.23501399999998</v>
      </c>
      <c r="F647" s="335">
        <f t="shared" si="54"/>
        <v>569.58699999999999</v>
      </c>
      <c r="G647" s="139">
        <f t="shared" si="55"/>
        <v>0.9442207212461311</v>
      </c>
      <c r="H647" s="352"/>
    </row>
    <row r="648" spans="2:9" ht="12.95" customHeight="1" x14ac:dyDescent="0.2">
      <c r="B648" s="156">
        <v>4</v>
      </c>
      <c r="C648" s="166" t="s">
        <v>143</v>
      </c>
      <c r="D648" s="336">
        <f t="shared" si="53"/>
        <v>33322098</v>
      </c>
      <c r="E648" s="335">
        <v>1603.8701222</v>
      </c>
      <c r="F648" s="335">
        <f t="shared" si="54"/>
        <v>1576.4099999999999</v>
      </c>
      <c r="G648" s="139">
        <f t="shared" si="55"/>
        <v>0.98287883674624876</v>
      </c>
      <c r="H648" s="352"/>
    </row>
    <row r="649" spans="2:9" ht="12.95" customHeight="1" x14ac:dyDescent="0.2">
      <c r="B649" s="156">
        <v>5</v>
      </c>
      <c r="C649" s="166" t="s">
        <v>144</v>
      </c>
      <c r="D649" s="336">
        <f t="shared" si="53"/>
        <v>17757007</v>
      </c>
      <c r="E649" s="335">
        <v>856.95906839999998</v>
      </c>
      <c r="F649" s="335">
        <f t="shared" si="54"/>
        <v>830.5326</v>
      </c>
      <c r="G649" s="139">
        <f t="shared" si="55"/>
        <v>0.96916250801880188</v>
      </c>
      <c r="H649" s="352"/>
    </row>
    <row r="650" spans="2:9" ht="12.95" customHeight="1" x14ac:dyDescent="0.2">
      <c r="B650" s="156">
        <v>6</v>
      </c>
      <c r="C650" s="166" t="s">
        <v>145</v>
      </c>
      <c r="D650" s="336">
        <f t="shared" si="53"/>
        <v>32354798</v>
      </c>
      <c r="E650" s="335">
        <v>1571.3399358000001</v>
      </c>
      <c r="F650" s="335">
        <f t="shared" si="54"/>
        <v>1560.1343699999998</v>
      </c>
      <c r="G650" s="139">
        <f t="shared" si="55"/>
        <v>0.99286878316734473</v>
      </c>
      <c r="H650" s="352"/>
    </row>
    <row r="651" spans="2:9" ht="12.95" customHeight="1" x14ac:dyDescent="0.2">
      <c r="B651" s="156">
        <v>7</v>
      </c>
      <c r="C651" s="166" t="s">
        <v>146</v>
      </c>
      <c r="D651" s="336">
        <f t="shared" si="53"/>
        <v>24184692</v>
      </c>
      <c r="E651" s="335">
        <v>1169.4333228</v>
      </c>
      <c r="F651" s="335">
        <f t="shared" si="54"/>
        <v>1188.5800000000002</v>
      </c>
      <c r="G651" s="139">
        <f t="shared" si="55"/>
        <v>1.0163726112696676</v>
      </c>
      <c r="H651" s="352"/>
    </row>
    <row r="652" spans="2:9" ht="12.95" customHeight="1" x14ac:dyDescent="0.2">
      <c r="B652" s="156">
        <v>8</v>
      </c>
      <c r="C652" s="166" t="s">
        <v>147</v>
      </c>
      <c r="D652" s="336">
        <f t="shared" si="53"/>
        <v>42644042</v>
      </c>
      <c r="E652" s="335">
        <v>2204.8639191999996</v>
      </c>
      <c r="F652" s="335">
        <f t="shared" si="54"/>
        <v>2012.92</v>
      </c>
      <c r="G652" s="139">
        <f t="shared" si="55"/>
        <v>0.91294523098294278</v>
      </c>
      <c r="H652" s="352"/>
    </row>
    <row r="653" spans="2:9" ht="12.95" customHeight="1" x14ac:dyDescent="0.2">
      <c r="B653" s="156">
        <v>9</v>
      </c>
      <c r="C653" s="166" t="s">
        <v>148</v>
      </c>
      <c r="D653" s="336">
        <f t="shared" si="53"/>
        <v>66910904</v>
      </c>
      <c r="E653" s="335">
        <v>2944.0646224000002</v>
      </c>
      <c r="F653" s="335">
        <f t="shared" si="54"/>
        <v>3164.2700000000004</v>
      </c>
      <c r="G653" s="139">
        <f t="shared" si="55"/>
        <v>1.0747963804614074</v>
      </c>
      <c r="H653" s="352"/>
    </row>
    <row r="654" spans="2:9" ht="12.95" customHeight="1" x14ac:dyDescent="0.2">
      <c r="B654" s="156">
        <v>10</v>
      </c>
      <c r="C654" s="166" t="s">
        <v>149</v>
      </c>
      <c r="D654" s="336">
        <f t="shared" si="53"/>
        <v>22212632</v>
      </c>
      <c r="E654" s="335">
        <v>999.98148999999989</v>
      </c>
      <c r="F654" s="335">
        <f t="shared" si="54"/>
        <v>1054.05</v>
      </c>
      <c r="G654" s="139">
        <f t="shared" si="55"/>
        <v>1.0540695108266456</v>
      </c>
      <c r="H654" s="352"/>
    </row>
    <row r="655" spans="2:9" ht="12.95" customHeight="1" x14ac:dyDescent="0.2">
      <c r="B655" s="156">
        <v>11</v>
      </c>
      <c r="C655" s="166" t="s">
        <v>150</v>
      </c>
      <c r="D655" s="336">
        <f t="shared" si="53"/>
        <v>34281917</v>
      </c>
      <c r="E655" s="335">
        <v>1456.3608003999998</v>
      </c>
      <c r="F655" s="335">
        <f t="shared" si="54"/>
        <v>1583.58745</v>
      </c>
      <c r="G655" s="139">
        <f t="shared" si="55"/>
        <v>1.0873592928105842</v>
      </c>
      <c r="H655" s="352"/>
    </row>
    <row r="656" spans="2:9" ht="12.95" customHeight="1" x14ac:dyDescent="0.2">
      <c r="B656" s="156">
        <v>12</v>
      </c>
      <c r="C656" s="166" t="s">
        <v>151</v>
      </c>
      <c r="D656" s="336">
        <f t="shared" si="53"/>
        <v>35785592</v>
      </c>
      <c r="E656" s="335">
        <v>1752.0767753999999</v>
      </c>
      <c r="F656" s="335">
        <f t="shared" si="54"/>
        <v>1567.2802700000002</v>
      </c>
      <c r="G656" s="139">
        <f t="shared" si="55"/>
        <v>0.89452716456571346</v>
      </c>
      <c r="H656" s="352"/>
    </row>
    <row r="657" spans="2:9" ht="12.95" customHeight="1" x14ac:dyDescent="0.2">
      <c r="B657" s="156">
        <v>13</v>
      </c>
      <c r="C657" s="166" t="s">
        <v>152</v>
      </c>
      <c r="D657" s="336">
        <f t="shared" si="53"/>
        <v>15809411</v>
      </c>
      <c r="E657" s="335">
        <v>781.29704040000001</v>
      </c>
      <c r="F657" s="335">
        <f t="shared" si="54"/>
        <v>762.05</v>
      </c>
      <c r="G657" s="139">
        <f t="shared" si="55"/>
        <v>0.97536527158717234</v>
      </c>
      <c r="H657" s="352"/>
    </row>
    <row r="658" spans="2:9" ht="12.95" customHeight="1" x14ac:dyDescent="0.2">
      <c r="B658" s="156">
        <v>14</v>
      </c>
      <c r="C658" s="166" t="s">
        <v>153</v>
      </c>
      <c r="D658" s="336">
        <f t="shared" si="53"/>
        <v>17525514</v>
      </c>
      <c r="E658" s="335">
        <v>882.2140852</v>
      </c>
      <c r="F658" s="335">
        <f t="shared" si="54"/>
        <v>836.24359000000004</v>
      </c>
      <c r="G658" s="139">
        <f t="shared" si="55"/>
        <v>0.94789190518356059</v>
      </c>
      <c r="H658" s="352"/>
    </row>
    <row r="659" spans="2:9" ht="12.95" customHeight="1" x14ac:dyDescent="0.2">
      <c r="B659" s="156">
        <v>15</v>
      </c>
      <c r="C659" s="166" t="s">
        <v>154</v>
      </c>
      <c r="D659" s="336">
        <f t="shared" si="53"/>
        <v>34657838</v>
      </c>
      <c r="E659" s="335">
        <v>1694.2177952</v>
      </c>
      <c r="F659" s="335">
        <f t="shared" si="54"/>
        <v>1613.62</v>
      </c>
      <c r="G659" s="139">
        <f t="shared" si="55"/>
        <v>0.95242772480117555</v>
      </c>
      <c r="H659" s="352"/>
    </row>
    <row r="660" spans="2:9" ht="12.95" customHeight="1" x14ac:dyDescent="0.2">
      <c r="B660" s="156">
        <v>16</v>
      </c>
      <c r="C660" s="166" t="s">
        <v>155</v>
      </c>
      <c r="D660" s="336">
        <f t="shared" si="53"/>
        <v>58216034</v>
      </c>
      <c r="E660" s="335">
        <v>2727.5172779999998</v>
      </c>
      <c r="F660" s="335">
        <f t="shared" si="54"/>
        <v>2732.7799999999997</v>
      </c>
      <c r="G660" s="139">
        <f t="shared" si="55"/>
        <v>1.0019294917185122</v>
      </c>
      <c r="H660" s="352"/>
    </row>
    <row r="661" spans="2:9" ht="12.95" customHeight="1" x14ac:dyDescent="0.2">
      <c r="B661" s="156">
        <v>17</v>
      </c>
      <c r="C661" s="166" t="s">
        <v>156</v>
      </c>
      <c r="D661" s="336">
        <f t="shared" si="53"/>
        <v>37949253</v>
      </c>
      <c r="E661" s="335">
        <v>1924.9238615999998</v>
      </c>
      <c r="F661" s="335">
        <f t="shared" si="54"/>
        <v>1817.6999999999998</v>
      </c>
      <c r="G661" s="139">
        <f t="shared" si="55"/>
        <v>0.94429708949065894</v>
      </c>
      <c r="H661" s="352"/>
    </row>
    <row r="662" spans="2:9" ht="12.95" customHeight="1" x14ac:dyDescent="0.2">
      <c r="B662" s="156">
        <v>18</v>
      </c>
      <c r="C662" s="166" t="s">
        <v>157</v>
      </c>
      <c r="D662" s="336">
        <f t="shared" si="53"/>
        <v>31925855</v>
      </c>
      <c r="E662" s="335">
        <v>1568.1593732000001</v>
      </c>
      <c r="F662" s="335">
        <f t="shared" si="54"/>
        <v>1527.54</v>
      </c>
      <c r="G662" s="139">
        <f t="shared" si="55"/>
        <v>0.9740974202659568</v>
      </c>
      <c r="H662" s="352"/>
    </row>
    <row r="663" spans="2:9" ht="12.95" customHeight="1" x14ac:dyDescent="0.2">
      <c r="B663" s="156">
        <v>19</v>
      </c>
      <c r="C663" s="166" t="s">
        <v>158</v>
      </c>
      <c r="D663" s="336">
        <f t="shared" si="53"/>
        <v>31291099</v>
      </c>
      <c r="E663" s="335">
        <v>1431.2557836000001</v>
      </c>
      <c r="F663" s="335">
        <f t="shared" si="54"/>
        <v>1485.8</v>
      </c>
      <c r="G663" s="139">
        <f t="shared" si="55"/>
        <v>1.038109342176984</v>
      </c>
      <c r="H663" s="352"/>
    </row>
    <row r="664" spans="2:9" ht="12.95" customHeight="1" x14ac:dyDescent="0.2">
      <c r="B664" s="156">
        <v>20</v>
      </c>
      <c r="C664" s="166" t="s">
        <v>159</v>
      </c>
      <c r="D664" s="336">
        <f t="shared" si="53"/>
        <v>19646028</v>
      </c>
      <c r="E664" s="335">
        <v>998.39830800000004</v>
      </c>
      <c r="F664" s="335">
        <f t="shared" si="54"/>
        <v>930.8</v>
      </c>
      <c r="G664" s="139">
        <f t="shared" si="55"/>
        <v>0.93229324663478885</v>
      </c>
      <c r="H664" s="352"/>
    </row>
    <row r="665" spans="2:9" ht="12.95" customHeight="1" x14ac:dyDescent="0.2">
      <c r="B665" s="156">
        <v>21</v>
      </c>
      <c r="C665" s="166" t="s">
        <v>160</v>
      </c>
      <c r="D665" s="336">
        <f t="shared" si="53"/>
        <v>30856160</v>
      </c>
      <c r="E665" s="335">
        <v>1465.4993257999997</v>
      </c>
      <c r="F665" s="335">
        <f t="shared" si="54"/>
        <v>1426.04</v>
      </c>
      <c r="G665" s="139">
        <f t="shared" si="55"/>
        <v>0.97307448382587325</v>
      </c>
      <c r="H665" s="352"/>
    </row>
    <row r="666" spans="2:9" ht="12.95" customHeight="1" x14ac:dyDescent="0.2">
      <c r="B666" s="156">
        <v>22</v>
      </c>
      <c r="C666" s="166" t="s">
        <v>161</v>
      </c>
      <c r="D666" s="336">
        <f t="shared" si="53"/>
        <v>21910531</v>
      </c>
      <c r="E666" s="335">
        <v>1145.4399186000001</v>
      </c>
      <c r="F666" s="335">
        <f t="shared" si="54"/>
        <v>1028.1599999999999</v>
      </c>
      <c r="G666" s="139">
        <f t="shared" si="55"/>
        <v>0.89761146202819253</v>
      </c>
      <c r="H666" s="352"/>
    </row>
    <row r="667" spans="2:9" ht="12.95" customHeight="1" x14ac:dyDescent="0.2">
      <c r="B667" s="156">
        <v>23</v>
      </c>
      <c r="C667" s="166" t="s">
        <v>162</v>
      </c>
      <c r="D667" s="336">
        <f t="shared" si="53"/>
        <v>36582177</v>
      </c>
      <c r="E667" s="335">
        <v>1681.6467001999999</v>
      </c>
      <c r="F667" s="335">
        <f t="shared" si="54"/>
        <v>1643.4809</v>
      </c>
      <c r="G667" s="139">
        <f t="shared" si="55"/>
        <v>0.97730450742390729</v>
      </c>
      <c r="H667" s="352"/>
    </row>
    <row r="668" spans="2:9" ht="12.95" customHeight="1" x14ac:dyDescent="0.2">
      <c r="B668" s="156">
        <v>24</v>
      </c>
      <c r="C668" s="166" t="s">
        <v>163</v>
      </c>
      <c r="D668" s="336">
        <f t="shared" si="53"/>
        <v>36878497</v>
      </c>
      <c r="E668" s="335">
        <v>1727.1354077999999</v>
      </c>
      <c r="F668" s="335">
        <f t="shared" si="54"/>
        <v>1769.7999999999997</v>
      </c>
      <c r="G668" s="139">
        <f t="shared" si="55"/>
        <v>1.0247025172475304</v>
      </c>
      <c r="H668" s="352"/>
    </row>
    <row r="669" spans="2:9" ht="12.95" customHeight="1" x14ac:dyDescent="0.2">
      <c r="B669" s="31"/>
      <c r="C669" s="1" t="s">
        <v>28</v>
      </c>
      <c r="D669" s="288">
        <f t="shared" ref="D669:E669" si="56">SUM(D645:D668)</f>
        <v>756413854</v>
      </c>
      <c r="E669" s="287">
        <f t="shared" si="56"/>
        <v>36316.217739599997</v>
      </c>
      <c r="F669" s="287">
        <f>SUM(F645:F668)</f>
        <v>35607.655350775996</v>
      </c>
      <c r="G669" s="132">
        <f>F669/E669</f>
        <v>0.98048909184583477</v>
      </c>
      <c r="H669" s="352"/>
    </row>
    <row r="670" spans="2:9" ht="13.5" customHeight="1" x14ac:dyDescent="0.2">
      <c r="B670" s="65"/>
      <c r="C670" s="66"/>
      <c r="D670" s="67"/>
      <c r="E670" s="67"/>
      <c r="F670" s="68"/>
      <c r="G670" s="69"/>
      <c r="H670" s="361"/>
      <c r="I670" s="6" t="s">
        <v>13</v>
      </c>
    </row>
    <row r="671" spans="2:9" ht="13.5" customHeight="1" x14ac:dyDescent="0.25">
      <c r="B671" s="412" t="s">
        <v>73</v>
      </c>
      <c r="C671" s="412"/>
      <c r="D671" s="412"/>
      <c r="E671" s="412"/>
      <c r="F671" s="412"/>
      <c r="G671" s="412"/>
      <c r="H671" s="338"/>
    </row>
    <row r="672" spans="2:9" ht="13.5" customHeight="1" x14ac:dyDescent="0.25">
      <c r="B672" s="90"/>
      <c r="C672" s="90"/>
      <c r="D672" s="90"/>
      <c r="E672" s="91"/>
      <c r="F672" s="91"/>
      <c r="G672" s="91"/>
      <c r="H672" s="338"/>
    </row>
    <row r="673" spans="2:9" ht="13.5" customHeight="1" x14ac:dyDescent="0.25">
      <c r="B673" s="412" t="s">
        <v>74</v>
      </c>
      <c r="C673" s="412"/>
      <c r="D673" s="412"/>
      <c r="E673" s="412"/>
      <c r="F673" s="412"/>
      <c r="G673" s="412"/>
      <c r="H673" s="338"/>
    </row>
    <row r="674" spans="2:9" ht="13.5" customHeight="1" x14ac:dyDescent="0.25">
      <c r="B674" s="412" t="s">
        <v>223</v>
      </c>
      <c r="C674" s="412"/>
      <c r="D674" s="412"/>
      <c r="E674" s="412"/>
      <c r="F674" s="412"/>
      <c r="G674" s="412"/>
      <c r="H674" s="338"/>
    </row>
    <row r="675" spans="2:9" ht="42.75" x14ac:dyDescent="0.25">
      <c r="B675" s="79" t="s">
        <v>39</v>
      </c>
      <c r="C675" s="79" t="s">
        <v>40</v>
      </c>
      <c r="D675" s="79" t="s">
        <v>263</v>
      </c>
      <c r="E675" s="79" t="s">
        <v>115</v>
      </c>
      <c r="F675" s="79" t="s">
        <v>117</v>
      </c>
      <c r="G675" s="146"/>
      <c r="H675" s="365"/>
      <c r="I675" s="6" t="s">
        <v>13</v>
      </c>
    </row>
    <row r="676" spans="2:9" x14ac:dyDescent="0.2">
      <c r="B676" s="92">
        <v>1</v>
      </c>
      <c r="C676" s="92">
        <v>2</v>
      </c>
      <c r="D676" s="92">
        <v>3</v>
      </c>
      <c r="E676" s="92">
        <v>4</v>
      </c>
      <c r="F676" s="92" t="s">
        <v>116</v>
      </c>
      <c r="G676" s="145"/>
      <c r="H676" s="145"/>
    </row>
    <row r="677" spans="2:9" ht="12.95" customHeight="1" x14ac:dyDescent="0.2">
      <c r="B677" s="156">
        <v>1</v>
      </c>
      <c r="C677" s="166" t="s">
        <v>140</v>
      </c>
      <c r="D677" s="289">
        <v>5360</v>
      </c>
      <c r="E677" s="289">
        <v>5244</v>
      </c>
      <c r="F677" s="289">
        <f>E677-D677</f>
        <v>-116</v>
      </c>
      <c r="G677" s="147"/>
      <c r="H677" s="366"/>
    </row>
    <row r="678" spans="2:9" ht="12.95" customHeight="1" x14ac:dyDescent="0.2">
      <c r="B678" s="156">
        <v>2</v>
      </c>
      <c r="C678" s="166" t="s">
        <v>141</v>
      </c>
      <c r="D678" s="289">
        <v>1802</v>
      </c>
      <c r="E678" s="289">
        <v>1627</v>
      </c>
      <c r="F678" s="289">
        <f t="shared" ref="F678:F700" si="57">E678-D678</f>
        <v>-175</v>
      </c>
      <c r="G678" s="147"/>
      <c r="H678" s="366"/>
    </row>
    <row r="679" spans="2:9" ht="12.95" customHeight="1" x14ac:dyDescent="0.2">
      <c r="B679" s="156">
        <v>3</v>
      </c>
      <c r="C679" s="166" t="s">
        <v>142</v>
      </c>
      <c r="D679" s="289">
        <v>1478</v>
      </c>
      <c r="E679" s="289">
        <v>1205</v>
      </c>
      <c r="F679" s="289">
        <f t="shared" si="57"/>
        <v>-273</v>
      </c>
      <c r="G679" s="147"/>
      <c r="H679" s="366"/>
    </row>
    <row r="680" spans="2:9" ht="12.95" customHeight="1" x14ac:dyDescent="0.2">
      <c r="B680" s="156">
        <v>4</v>
      </c>
      <c r="C680" s="166" t="s">
        <v>143</v>
      </c>
      <c r="D680" s="289">
        <v>3802</v>
      </c>
      <c r="E680" s="289">
        <v>3686</v>
      </c>
      <c r="F680" s="289">
        <f t="shared" si="57"/>
        <v>-116</v>
      </c>
      <c r="G680" s="147"/>
      <c r="H680" s="366"/>
    </row>
    <row r="681" spans="2:9" ht="12.95" customHeight="1" x14ac:dyDescent="0.2">
      <c r="B681" s="156">
        <v>5</v>
      </c>
      <c r="C681" s="166" t="s">
        <v>144</v>
      </c>
      <c r="D681" s="289">
        <v>2269</v>
      </c>
      <c r="E681" s="289">
        <v>2099</v>
      </c>
      <c r="F681" s="289">
        <f t="shared" si="57"/>
        <v>-170</v>
      </c>
      <c r="G681" s="147"/>
      <c r="H681" s="366"/>
    </row>
    <row r="682" spans="2:9" ht="12.95" customHeight="1" x14ac:dyDescent="0.2">
      <c r="B682" s="156">
        <v>6</v>
      </c>
      <c r="C682" s="166" t="s">
        <v>145</v>
      </c>
      <c r="D682" s="289">
        <v>3680</v>
      </c>
      <c r="E682" s="289">
        <v>3467</v>
      </c>
      <c r="F682" s="289">
        <f t="shared" si="57"/>
        <v>-213</v>
      </c>
      <c r="G682" s="147"/>
      <c r="H682" s="366"/>
    </row>
    <row r="683" spans="2:9" ht="12.95" customHeight="1" x14ac:dyDescent="0.2">
      <c r="B683" s="156">
        <v>7</v>
      </c>
      <c r="C683" s="166" t="s">
        <v>146</v>
      </c>
      <c r="D683" s="289">
        <v>3032</v>
      </c>
      <c r="E683" s="289">
        <v>2850</v>
      </c>
      <c r="F683" s="289">
        <f t="shared" si="57"/>
        <v>-182</v>
      </c>
      <c r="G683" s="147"/>
      <c r="H683" s="366"/>
    </row>
    <row r="684" spans="2:9" ht="12.95" customHeight="1" x14ac:dyDescent="0.2">
      <c r="B684" s="156">
        <v>8</v>
      </c>
      <c r="C684" s="166" t="s">
        <v>147</v>
      </c>
      <c r="D684" s="289">
        <v>4015</v>
      </c>
      <c r="E684" s="289">
        <v>3717</v>
      </c>
      <c r="F684" s="289">
        <f t="shared" si="57"/>
        <v>-298</v>
      </c>
      <c r="G684" s="147"/>
      <c r="H684" s="366"/>
    </row>
    <row r="685" spans="2:9" ht="12.95" customHeight="1" x14ac:dyDescent="0.2">
      <c r="B685" s="156">
        <v>9</v>
      </c>
      <c r="C685" s="166" t="s">
        <v>148</v>
      </c>
      <c r="D685" s="289">
        <v>5789</v>
      </c>
      <c r="E685" s="289">
        <v>5569</v>
      </c>
      <c r="F685" s="289">
        <f t="shared" si="57"/>
        <v>-220</v>
      </c>
      <c r="G685" s="147"/>
      <c r="H685" s="366"/>
    </row>
    <row r="686" spans="2:9" ht="12.95" customHeight="1" x14ac:dyDescent="0.2">
      <c r="B686" s="156">
        <v>10</v>
      </c>
      <c r="C686" s="166" t="s">
        <v>149</v>
      </c>
      <c r="D686" s="289">
        <v>2723</v>
      </c>
      <c r="E686" s="289">
        <v>2600</v>
      </c>
      <c r="F686" s="289">
        <f t="shared" si="57"/>
        <v>-123</v>
      </c>
      <c r="G686" s="147"/>
      <c r="H686" s="366"/>
    </row>
    <row r="687" spans="2:9" ht="12.95" customHeight="1" x14ac:dyDescent="0.2">
      <c r="B687" s="156">
        <v>11</v>
      </c>
      <c r="C687" s="166" t="s">
        <v>150</v>
      </c>
      <c r="D687" s="289">
        <v>3659</v>
      </c>
      <c r="E687" s="289">
        <v>3429</v>
      </c>
      <c r="F687" s="289">
        <f t="shared" si="57"/>
        <v>-230</v>
      </c>
      <c r="G687" s="147"/>
      <c r="H687" s="366"/>
    </row>
    <row r="688" spans="2:9" ht="12.95" customHeight="1" x14ac:dyDescent="0.2">
      <c r="B688" s="156">
        <v>12</v>
      </c>
      <c r="C688" s="166" t="s">
        <v>151</v>
      </c>
      <c r="D688" s="289">
        <v>3694</v>
      </c>
      <c r="E688" s="289">
        <v>3445</v>
      </c>
      <c r="F688" s="289">
        <f t="shared" si="57"/>
        <v>-249</v>
      </c>
      <c r="G688" s="147"/>
      <c r="H688" s="366"/>
    </row>
    <row r="689" spans="2:8" ht="12.95" customHeight="1" x14ac:dyDescent="0.2">
      <c r="B689" s="156">
        <v>13</v>
      </c>
      <c r="C689" s="166" t="s">
        <v>152</v>
      </c>
      <c r="D689" s="289">
        <v>1815</v>
      </c>
      <c r="E689" s="289">
        <v>1738</v>
      </c>
      <c r="F689" s="289">
        <f t="shared" si="57"/>
        <v>-77</v>
      </c>
      <c r="G689" s="147"/>
      <c r="H689" s="366"/>
    </row>
    <row r="690" spans="2:8" ht="12.95" customHeight="1" x14ac:dyDescent="0.2">
      <c r="B690" s="156">
        <v>14</v>
      </c>
      <c r="C690" s="166" t="s">
        <v>153</v>
      </c>
      <c r="D690" s="289">
        <v>1721</v>
      </c>
      <c r="E690" s="289">
        <v>1506</v>
      </c>
      <c r="F690" s="289">
        <f t="shared" si="57"/>
        <v>-215</v>
      </c>
      <c r="G690" s="147"/>
      <c r="H690" s="366"/>
    </row>
    <row r="691" spans="2:8" ht="12.95" customHeight="1" x14ac:dyDescent="0.2">
      <c r="B691" s="156">
        <v>15</v>
      </c>
      <c r="C691" s="166" t="s">
        <v>154</v>
      </c>
      <c r="D691" s="289">
        <v>4213</v>
      </c>
      <c r="E691" s="289">
        <v>3918</v>
      </c>
      <c r="F691" s="289">
        <f t="shared" si="57"/>
        <v>-295</v>
      </c>
      <c r="G691" s="147"/>
      <c r="H691" s="366"/>
    </row>
    <row r="692" spans="2:8" ht="12.95" customHeight="1" x14ac:dyDescent="0.2">
      <c r="B692" s="156">
        <v>16</v>
      </c>
      <c r="C692" s="166" t="s">
        <v>155</v>
      </c>
      <c r="D692" s="289">
        <v>7059</v>
      </c>
      <c r="E692" s="289">
        <v>6959</v>
      </c>
      <c r="F692" s="289">
        <f t="shared" si="57"/>
        <v>-100</v>
      </c>
      <c r="G692" s="147"/>
      <c r="H692" s="366"/>
    </row>
    <row r="693" spans="2:8" ht="12.95" customHeight="1" x14ac:dyDescent="0.2">
      <c r="B693" s="156">
        <v>17</v>
      </c>
      <c r="C693" s="166" t="s">
        <v>156</v>
      </c>
      <c r="D693" s="289">
        <v>4015</v>
      </c>
      <c r="E693" s="289">
        <v>3823</v>
      </c>
      <c r="F693" s="289">
        <f t="shared" si="57"/>
        <v>-192</v>
      </c>
      <c r="G693" s="147"/>
      <c r="H693" s="366"/>
    </row>
    <row r="694" spans="2:8" ht="12.95" customHeight="1" x14ac:dyDescent="0.2">
      <c r="B694" s="156">
        <v>18</v>
      </c>
      <c r="C694" s="166" t="s">
        <v>157</v>
      </c>
      <c r="D694" s="289">
        <v>4002</v>
      </c>
      <c r="E694" s="289">
        <v>3862</v>
      </c>
      <c r="F694" s="289">
        <f t="shared" si="57"/>
        <v>-140</v>
      </c>
      <c r="G694" s="147"/>
      <c r="H694" s="366"/>
    </row>
    <row r="695" spans="2:8" ht="12.95" customHeight="1" x14ac:dyDescent="0.2">
      <c r="B695" s="156">
        <v>19</v>
      </c>
      <c r="C695" s="166" t="s">
        <v>158</v>
      </c>
      <c r="D695" s="289">
        <v>4858</v>
      </c>
      <c r="E695" s="289">
        <v>4640</v>
      </c>
      <c r="F695" s="289">
        <f t="shared" si="57"/>
        <v>-218</v>
      </c>
      <c r="G695" s="147"/>
      <c r="H695" s="366"/>
    </row>
    <row r="696" spans="2:8" ht="12.95" customHeight="1" x14ac:dyDescent="0.2">
      <c r="B696" s="156">
        <v>20</v>
      </c>
      <c r="C696" s="166" t="s">
        <v>159</v>
      </c>
      <c r="D696" s="289">
        <v>2470</v>
      </c>
      <c r="E696" s="289">
        <v>2237</v>
      </c>
      <c r="F696" s="289">
        <f t="shared" si="57"/>
        <v>-233</v>
      </c>
      <c r="G696" s="147"/>
      <c r="H696" s="366"/>
    </row>
    <row r="697" spans="2:8" ht="12.95" customHeight="1" x14ac:dyDescent="0.2">
      <c r="B697" s="156">
        <v>21</v>
      </c>
      <c r="C697" s="166" t="s">
        <v>160</v>
      </c>
      <c r="D697" s="289">
        <v>3358</v>
      </c>
      <c r="E697" s="289">
        <v>3185</v>
      </c>
      <c r="F697" s="289">
        <f t="shared" si="57"/>
        <v>-173</v>
      </c>
      <c r="G697" s="147"/>
      <c r="H697" s="366"/>
    </row>
    <row r="698" spans="2:8" ht="12.95" customHeight="1" x14ac:dyDescent="0.2">
      <c r="B698" s="156">
        <v>22</v>
      </c>
      <c r="C698" s="166" t="s">
        <v>161</v>
      </c>
      <c r="D698" s="289">
        <v>2297</v>
      </c>
      <c r="E698" s="289">
        <v>2030</v>
      </c>
      <c r="F698" s="289">
        <f t="shared" si="57"/>
        <v>-267</v>
      </c>
      <c r="G698" s="147"/>
      <c r="H698" s="366"/>
    </row>
    <row r="699" spans="2:8" ht="12.95" customHeight="1" x14ac:dyDescent="0.2">
      <c r="B699" s="156">
        <v>23</v>
      </c>
      <c r="C699" s="166" t="s">
        <v>162</v>
      </c>
      <c r="D699" s="289">
        <v>3475</v>
      </c>
      <c r="E699" s="289">
        <v>3210</v>
      </c>
      <c r="F699" s="289">
        <f t="shared" si="57"/>
        <v>-265</v>
      </c>
      <c r="G699" s="147"/>
      <c r="H699" s="366"/>
    </row>
    <row r="700" spans="2:8" ht="12.95" customHeight="1" x14ac:dyDescent="0.2">
      <c r="B700" s="156">
        <v>24</v>
      </c>
      <c r="C700" s="166" t="s">
        <v>163</v>
      </c>
      <c r="D700" s="289">
        <v>4480</v>
      </c>
      <c r="E700" s="289">
        <v>4242</v>
      </c>
      <c r="F700" s="289">
        <f t="shared" si="57"/>
        <v>-238</v>
      </c>
      <c r="G700" s="147"/>
      <c r="H700" s="366"/>
    </row>
    <row r="701" spans="2:8" ht="15" customHeight="1" x14ac:dyDescent="0.2">
      <c r="B701" s="31"/>
      <c r="C701" s="1" t="s">
        <v>28</v>
      </c>
      <c r="D701" s="288">
        <f>SUM(D677:D700)</f>
        <v>85066</v>
      </c>
      <c r="E701" s="288">
        <f t="shared" ref="E701:F701" si="58">SUM(E677:E700)</f>
        <v>80288</v>
      </c>
      <c r="F701" s="288">
        <f t="shared" si="58"/>
        <v>-4778</v>
      </c>
      <c r="G701" s="148"/>
      <c r="H701" s="366"/>
    </row>
    <row r="702" spans="2:8" ht="15" customHeight="1" x14ac:dyDescent="0.25">
      <c r="B702" s="37"/>
      <c r="C702" s="2"/>
      <c r="D702" s="143"/>
      <c r="E702" s="144"/>
      <c r="F702" s="144"/>
      <c r="G702" s="144"/>
      <c r="H702" s="362"/>
    </row>
    <row r="703" spans="2:8" ht="15" customHeight="1" x14ac:dyDescent="0.25">
      <c r="B703" s="37"/>
      <c r="C703" s="2"/>
      <c r="D703" s="143"/>
      <c r="E703" s="144"/>
      <c r="F703" s="144"/>
      <c r="G703" s="144"/>
      <c r="H703" s="362"/>
    </row>
    <row r="704" spans="2:8" ht="13.5" customHeight="1" x14ac:dyDescent="0.25">
      <c r="B704" s="412" t="s">
        <v>74</v>
      </c>
      <c r="C704" s="412"/>
      <c r="D704" s="412"/>
      <c r="E704" s="412"/>
      <c r="F704" s="412"/>
      <c r="G704" s="412"/>
      <c r="H704" s="412"/>
    </row>
    <row r="705" spans="2:9" ht="13.5" customHeight="1" x14ac:dyDescent="0.25">
      <c r="B705" s="413" t="s">
        <v>223</v>
      </c>
      <c r="C705" s="413"/>
      <c r="D705" s="413"/>
      <c r="E705" s="413"/>
      <c r="F705" s="413"/>
      <c r="G705" s="413"/>
      <c r="H705" s="413"/>
    </row>
    <row r="706" spans="2:9" ht="42" customHeight="1" x14ac:dyDescent="0.2">
      <c r="B706" s="290" t="s">
        <v>39</v>
      </c>
      <c r="C706" s="290" t="s">
        <v>40</v>
      </c>
      <c r="D706" s="290" t="s">
        <v>240</v>
      </c>
      <c r="E706" s="290" t="s">
        <v>241</v>
      </c>
      <c r="F706" s="290" t="s">
        <v>75</v>
      </c>
      <c r="G706" s="290" t="s">
        <v>76</v>
      </c>
      <c r="H706" s="367" t="s">
        <v>77</v>
      </c>
    </row>
    <row r="707" spans="2:9" x14ac:dyDescent="0.2">
      <c r="B707" s="92">
        <v>1</v>
      </c>
      <c r="C707" s="92">
        <v>2</v>
      </c>
      <c r="D707" s="92">
        <v>3</v>
      </c>
      <c r="E707" s="92">
        <v>4</v>
      </c>
      <c r="F707" s="92">
        <v>5</v>
      </c>
      <c r="G707" s="92">
        <v>6</v>
      </c>
      <c r="H707" s="92">
        <v>7</v>
      </c>
    </row>
    <row r="708" spans="2:9" ht="12.95" customHeight="1" x14ac:dyDescent="0.2">
      <c r="B708" s="156">
        <v>1</v>
      </c>
      <c r="C708" s="166" t="s">
        <v>140</v>
      </c>
      <c r="D708" s="292">
        <v>804</v>
      </c>
      <c r="E708" s="292">
        <v>128.32134999999988</v>
      </c>
      <c r="F708" s="292">
        <v>692.13509999999997</v>
      </c>
      <c r="G708" s="292">
        <f>F708+E708</f>
        <v>820.4564499999999</v>
      </c>
      <c r="H708" s="297">
        <f>G708/D708</f>
        <v>1.0204682213930347</v>
      </c>
      <c r="I708" s="158"/>
    </row>
    <row r="709" spans="2:9" ht="12.95" customHeight="1" x14ac:dyDescent="0.2">
      <c r="B709" s="156">
        <v>2</v>
      </c>
      <c r="C709" s="166" t="s">
        <v>141</v>
      </c>
      <c r="D709" s="292">
        <v>270.3</v>
      </c>
      <c r="E709" s="292">
        <v>34.37691999999997</v>
      </c>
      <c r="F709" s="292">
        <v>224.84880000000001</v>
      </c>
      <c r="G709" s="292">
        <f t="shared" ref="G709:G731" si="59">F709+E709</f>
        <v>259.22571999999997</v>
      </c>
      <c r="H709" s="297">
        <f t="shared" ref="H709:H731" si="60">G709/D709</f>
        <v>0.95902967073621881</v>
      </c>
      <c r="I709" s="158"/>
    </row>
    <row r="710" spans="2:9" ht="12.95" customHeight="1" x14ac:dyDescent="0.2">
      <c r="B710" s="156">
        <v>3</v>
      </c>
      <c r="C710" s="166" t="s">
        <v>142</v>
      </c>
      <c r="D710" s="292">
        <v>221.70000000000002</v>
      </c>
      <c r="E710" s="292">
        <v>86.979540000000028</v>
      </c>
      <c r="F710" s="292">
        <v>173.82430000000002</v>
      </c>
      <c r="G710" s="292">
        <f t="shared" si="59"/>
        <v>260.80384000000004</v>
      </c>
      <c r="H710" s="297">
        <f t="shared" si="60"/>
        <v>1.1763817771763645</v>
      </c>
      <c r="I710" s="158"/>
    </row>
    <row r="711" spans="2:9" ht="12.95" customHeight="1" x14ac:dyDescent="0.2">
      <c r="B711" s="156">
        <v>4</v>
      </c>
      <c r="C711" s="166" t="s">
        <v>143</v>
      </c>
      <c r="D711" s="292">
        <v>570.29999999999995</v>
      </c>
      <c r="E711" s="292">
        <v>3.8246200000001096</v>
      </c>
      <c r="F711" s="292">
        <v>510.89700000000005</v>
      </c>
      <c r="G711" s="292">
        <f t="shared" si="59"/>
        <v>514.72162000000014</v>
      </c>
      <c r="H711" s="297">
        <f t="shared" si="60"/>
        <v>0.90254536209012837</v>
      </c>
      <c r="I711" s="158"/>
    </row>
    <row r="712" spans="2:9" ht="12.95" customHeight="1" x14ac:dyDescent="0.2">
      <c r="B712" s="156">
        <v>5</v>
      </c>
      <c r="C712" s="166" t="s">
        <v>144</v>
      </c>
      <c r="D712" s="292">
        <v>340.35</v>
      </c>
      <c r="E712" s="292">
        <v>-6.7670249999999861</v>
      </c>
      <c r="F712" s="292">
        <v>283.39369999999997</v>
      </c>
      <c r="G712" s="292">
        <f t="shared" si="59"/>
        <v>276.62667499999998</v>
      </c>
      <c r="H712" s="297">
        <f t="shared" si="60"/>
        <v>0.81277119142059628</v>
      </c>
      <c r="I712" s="158"/>
    </row>
    <row r="713" spans="2:9" ht="12.95" customHeight="1" x14ac:dyDescent="0.2">
      <c r="B713" s="156">
        <v>6</v>
      </c>
      <c r="C713" s="166" t="s">
        <v>145</v>
      </c>
      <c r="D713" s="292">
        <v>552</v>
      </c>
      <c r="E713" s="292">
        <v>-113.20099999999996</v>
      </c>
      <c r="F713" s="292">
        <v>457.28020000000004</v>
      </c>
      <c r="G713" s="292">
        <f t="shared" si="59"/>
        <v>344.07920000000007</v>
      </c>
      <c r="H713" s="297">
        <f t="shared" si="60"/>
        <v>0.62333188405797113</v>
      </c>
      <c r="I713" s="158"/>
    </row>
    <row r="714" spans="2:9" ht="12.95" customHeight="1" x14ac:dyDescent="0.2">
      <c r="B714" s="156">
        <v>7</v>
      </c>
      <c r="C714" s="166" t="s">
        <v>146</v>
      </c>
      <c r="D714" s="292">
        <v>454.79999999999995</v>
      </c>
      <c r="E714" s="292">
        <v>-43.620620000000002</v>
      </c>
      <c r="F714" s="292">
        <v>383.29759999999999</v>
      </c>
      <c r="G714" s="292">
        <f t="shared" si="59"/>
        <v>339.67697999999996</v>
      </c>
      <c r="H714" s="297">
        <f t="shared" si="60"/>
        <v>0.74687110817941949</v>
      </c>
      <c r="I714" s="158"/>
    </row>
    <row r="715" spans="2:9" ht="12.95" customHeight="1" x14ac:dyDescent="0.2">
      <c r="B715" s="156">
        <v>8</v>
      </c>
      <c r="C715" s="166" t="s">
        <v>147</v>
      </c>
      <c r="D715" s="292">
        <v>602.25</v>
      </c>
      <c r="E715" s="292">
        <v>194.27840499999999</v>
      </c>
      <c r="F715" s="292">
        <v>510.67640000000006</v>
      </c>
      <c r="G715" s="292">
        <f t="shared" si="59"/>
        <v>704.95480500000008</v>
      </c>
      <c r="H715" s="297">
        <f t="shared" si="60"/>
        <v>1.1705351681195517</v>
      </c>
      <c r="I715" s="158"/>
    </row>
    <row r="716" spans="2:9" ht="12.95" customHeight="1" x14ac:dyDescent="0.2">
      <c r="B716" s="156">
        <v>9</v>
      </c>
      <c r="C716" s="166" t="s">
        <v>148</v>
      </c>
      <c r="D716" s="292">
        <v>868.34999999999991</v>
      </c>
      <c r="E716" s="292">
        <v>57.762445000000071</v>
      </c>
      <c r="F716" s="292">
        <v>740.13349999999991</v>
      </c>
      <c r="G716" s="292">
        <f t="shared" si="59"/>
        <v>797.89594499999998</v>
      </c>
      <c r="H716" s="297">
        <f t="shared" si="60"/>
        <v>0.91886444981862159</v>
      </c>
      <c r="I716" s="158"/>
    </row>
    <row r="717" spans="2:9" ht="12.95" customHeight="1" x14ac:dyDescent="0.2">
      <c r="B717" s="156">
        <v>10</v>
      </c>
      <c r="C717" s="166" t="s">
        <v>149</v>
      </c>
      <c r="D717" s="292">
        <v>408.45</v>
      </c>
      <c r="E717" s="292">
        <v>0.51502500000003315</v>
      </c>
      <c r="F717" s="292">
        <v>339.88650000000001</v>
      </c>
      <c r="G717" s="292">
        <f t="shared" si="59"/>
        <v>340.40152500000005</v>
      </c>
      <c r="H717" s="297">
        <f t="shared" si="60"/>
        <v>0.83339827396254151</v>
      </c>
      <c r="I717" s="158"/>
    </row>
    <row r="718" spans="2:9" ht="12.95" customHeight="1" x14ac:dyDescent="0.2">
      <c r="B718" s="156">
        <v>11</v>
      </c>
      <c r="C718" s="166" t="s">
        <v>150</v>
      </c>
      <c r="D718" s="292">
        <v>548.85</v>
      </c>
      <c r="E718" s="292">
        <v>40.391525000000065</v>
      </c>
      <c r="F718" s="292">
        <v>461.82929999999999</v>
      </c>
      <c r="G718" s="292">
        <f t="shared" si="59"/>
        <v>502.22082500000005</v>
      </c>
      <c r="H718" s="297">
        <f t="shared" si="60"/>
        <v>0.91504204245240051</v>
      </c>
      <c r="I718" s="158"/>
    </row>
    <row r="719" spans="2:9" ht="12.95" customHeight="1" x14ac:dyDescent="0.2">
      <c r="B719" s="156">
        <v>12</v>
      </c>
      <c r="C719" s="166" t="s">
        <v>151</v>
      </c>
      <c r="D719" s="292">
        <v>554.09999999999991</v>
      </c>
      <c r="E719" s="292">
        <v>254.26585999999998</v>
      </c>
      <c r="F719" s="292">
        <v>473.60989999999998</v>
      </c>
      <c r="G719" s="292">
        <f t="shared" si="59"/>
        <v>727.8757599999999</v>
      </c>
      <c r="H719" s="297">
        <f t="shared" si="60"/>
        <v>1.3136180472838839</v>
      </c>
      <c r="I719" s="158"/>
    </row>
    <row r="720" spans="2:9" ht="12.95" customHeight="1" x14ac:dyDescent="0.2">
      <c r="B720" s="156">
        <v>13</v>
      </c>
      <c r="C720" s="166" t="s">
        <v>152</v>
      </c>
      <c r="D720" s="292">
        <v>272.25</v>
      </c>
      <c r="E720" s="292">
        <v>49.349945000000048</v>
      </c>
      <c r="F720" s="292">
        <v>231.7056</v>
      </c>
      <c r="G720" s="292">
        <f t="shared" si="59"/>
        <v>281.05554500000005</v>
      </c>
      <c r="H720" s="297">
        <f t="shared" si="60"/>
        <v>1.0323435996326906</v>
      </c>
      <c r="I720" s="158"/>
    </row>
    <row r="721" spans="2:9" ht="12.95" customHeight="1" x14ac:dyDescent="0.2">
      <c r="B721" s="156">
        <v>14</v>
      </c>
      <c r="C721" s="166" t="s">
        <v>153</v>
      </c>
      <c r="D721" s="292">
        <v>258.14999999999998</v>
      </c>
      <c r="E721" s="292">
        <v>-21.511821999999995</v>
      </c>
      <c r="F721" s="292">
        <v>217.798</v>
      </c>
      <c r="G721" s="292">
        <f t="shared" si="59"/>
        <v>196.28617800000001</v>
      </c>
      <c r="H721" s="297">
        <f t="shared" si="60"/>
        <v>0.76035707147007559</v>
      </c>
      <c r="I721" s="158"/>
    </row>
    <row r="722" spans="2:9" ht="12.95" customHeight="1" x14ac:dyDescent="0.2">
      <c r="B722" s="156">
        <v>15</v>
      </c>
      <c r="C722" s="166" t="s">
        <v>154</v>
      </c>
      <c r="D722" s="292">
        <v>631.95000000000005</v>
      </c>
      <c r="E722" s="292">
        <v>140.74354499999993</v>
      </c>
      <c r="F722" s="292">
        <v>559.44010000000003</v>
      </c>
      <c r="G722" s="292">
        <f t="shared" si="59"/>
        <v>700.18364499999996</v>
      </c>
      <c r="H722" s="297">
        <f t="shared" si="60"/>
        <v>1.1079731703457552</v>
      </c>
      <c r="I722" s="158"/>
    </row>
    <row r="723" spans="2:9" ht="12.95" customHeight="1" x14ac:dyDescent="0.2">
      <c r="B723" s="156">
        <v>16</v>
      </c>
      <c r="C723" s="166" t="s">
        <v>155</v>
      </c>
      <c r="D723" s="292">
        <v>1058.8499999999999</v>
      </c>
      <c r="E723" s="292">
        <v>125.067455</v>
      </c>
      <c r="F723" s="292">
        <v>915.25600000000009</v>
      </c>
      <c r="G723" s="292">
        <f t="shared" si="59"/>
        <v>1040.3234550000002</v>
      </c>
      <c r="H723" s="297">
        <f t="shared" si="60"/>
        <v>0.98250314492137725</v>
      </c>
      <c r="I723" s="158"/>
    </row>
    <row r="724" spans="2:9" ht="12.95" customHeight="1" x14ac:dyDescent="0.2">
      <c r="B724" s="156">
        <v>17</v>
      </c>
      <c r="C724" s="166" t="s">
        <v>156</v>
      </c>
      <c r="D724" s="292">
        <v>602.25</v>
      </c>
      <c r="E724" s="292">
        <v>11.546944999999965</v>
      </c>
      <c r="F724" s="292">
        <v>512.23050000000001</v>
      </c>
      <c r="G724" s="292">
        <f t="shared" si="59"/>
        <v>523.77744499999994</v>
      </c>
      <c r="H724" s="297">
        <f t="shared" si="60"/>
        <v>0.86970102947281025</v>
      </c>
      <c r="I724" s="158"/>
    </row>
    <row r="725" spans="2:9" ht="12.95" customHeight="1" x14ac:dyDescent="0.2">
      <c r="B725" s="156">
        <v>18</v>
      </c>
      <c r="C725" s="166" t="s">
        <v>157</v>
      </c>
      <c r="D725" s="292">
        <v>600.29999999999995</v>
      </c>
      <c r="E725" s="292">
        <v>-59.836959999999998</v>
      </c>
      <c r="F725" s="292">
        <v>516.39609999999993</v>
      </c>
      <c r="G725" s="292">
        <f t="shared" si="59"/>
        <v>456.55913999999996</v>
      </c>
      <c r="H725" s="297">
        <f t="shared" si="60"/>
        <v>0.76055162418790601</v>
      </c>
      <c r="I725" s="158"/>
    </row>
    <row r="726" spans="2:9" ht="12.95" customHeight="1" x14ac:dyDescent="0.2">
      <c r="B726" s="156">
        <v>19</v>
      </c>
      <c r="C726" s="166" t="s">
        <v>158</v>
      </c>
      <c r="D726" s="292">
        <v>728.7</v>
      </c>
      <c r="E726" s="292">
        <v>67.766589999999894</v>
      </c>
      <c r="F726" s="292">
        <v>619.33780000000002</v>
      </c>
      <c r="G726" s="292">
        <f t="shared" si="59"/>
        <v>687.10438999999997</v>
      </c>
      <c r="H726" s="297">
        <f t="shared" si="60"/>
        <v>0.94291805955811714</v>
      </c>
      <c r="I726" s="158"/>
    </row>
    <row r="727" spans="2:9" ht="12.95" customHeight="1" x14ac:dyDescent="0.2">
      <c r="B727" s="156">
        <v>20</v>
      </c>
      <c r="C727" s="166" t="s">
        <v>159</v>
      </c>
      <c r="D727" s="292">
        <v>370.5</v>
      </c>
      <c r="E727" s="292">
        <v>34.304130000000015</v>
      </c>
      <c r="F727" s="292">
        <v>306.26349999999996</v>
      </c>
      <c r="G727" s="292">
        <f t="shared" si="59"/>
        <v>340.56763000000001</v>
      </c>
      <c r="H727" s="297">
        <f t="shared" si="60"/>
        <v>0.91921087719298245</v>
      </c>
      <c r="I727" s="158"/>
    </row>
    <row r="728" spans="2:9" ht="12.95" customHeight="1" x14ac:dyDescent="0.2">
      <c r="B728" s="156">
        <v>21</v>
      </c>
      <c r="C728" s="166" t="s">
        <v>160</v>
      </c>
      <c r="D728" s="292">
        <v>503.70000000000005</v>
      </c>
      <c r="E728" s="292">
        <v>35.253309999999935</v>
      </c>
      <c r="F728" s="292">
        <v>427.44780000000003</v>
      </c>
      <c r="G728" s="292">
        <f t="shared" si="59"/>
        <v>462.70110999999997</v>
      </c>
      <c r="H728" s="297">
        <f t="shared" si="60"/>
        <v>0.91860454635695832</v>
      </c>
      <c r="I728" s="158"/>
    </row>
    <row r="729" spans="2:9" ht="12.95" customHeight="1" x14ac:dyDescent="0.2">
      <c r="B729" s="156">
        <v>22</v>
      </c>
      <c r="C729" s="166" t="s">
        <v>161</v>
      </c>
      <c r="D729" s="292">
        <v>344.54999999999995</v>
      </c>
      <c r="E729" s="292">
        <v>0.90395499999999995</v>
      </c>
      <c r="F729" s="292">
        <v>282.59989999999999</v>
      </c>
      <c r="G729" s="292">
        <f t="shared" si="59"/>
        <v>283.50385499999999</v>
      </c>
      <c r="H729" s="297">
        <f t="shared" si="60"/>
        <v>0.82282355245973016</v>
      </c>
      <c r="I729" s="158"/>
    </row>
    <row r="730" spans="2:9" ht="12.95" customHeight="1" x14ac:dyDescent="0.2">
      <c r="B730" s="156">
        <v>23</v>
      </c>
      <c r="C730" s="166" t="s">
        <v>162</v>
      </c>
      <c r="D730" s="292">
        <v>521.25</v>
      </c>
      <c r="E730" s="292">
        <v>53.617414999999966</v>
      </c>
      <c r="F730" s="292">
        <v>437.435</v>
      </c>
      <c r="G730" s="292">
        <f t="shared" si="59"/>
        <v>491.052415</v>
      </c>
      <c r="H730" s="297">
        <f t="shared" si="60"/>
        <v>0.9420669832134293</v>
      </c>
      <c r="I730" s="158"/>
    </row>
    <row r="731" spans="2:9" ht="12.95" customHeight="1" x14ac:dyDescent="0.2">
      <c r="B731" s="156">
        <v>24</v>
      </c>
      <c r="C731" s="166" t="s">
        <v>163</v>
      </c>
      <c r="D731" s="292">
        <v>672</v>
      </c>
      <c r="E731" s="292">
        <v>-30.616960000000017</v>
      </c>
      <c r="F731" s="292">
        <v>568.53410000000008</v>
      </c>
      <c r="G731" s="292">
        <f t="shared" si="59"/>
        <v>537.91714000000002</v>
      </c>
      <c r="H731" s="297">
        <f t="shared" si="60"/>
        <v>0.8004719345238096</v>
      </c>
      <c r="I731" s="158"/>
    </row>
    <row r="732" spans="2:9" ht="15" customHeight="1" x14ac:dyDescent="0.2">
      <c r="B732" s="31"/>
      <c r="C732" s="1" t="s">
        <v>28</v>
      </c>
      <c r="D732" s="287">
        <f>SUM(D708:D731)</f>
        <v>12759.899999999998</v>
      </c>
      <c r="E732" s="287">
        <f t="shared" ref="E732:G732" si="61">SUM(E708:E731)</f>
        <v>1043.7145929999999</v>
      </c>
      <c r="F732" s="287">
        <f t="shared" si="61"/>
        <v>10846.256699999998</v>
      </c>
      <c r="G732" s="287">
        <f t="shared" si="61"/>
        <v>11889.971293000001</v>
      </c>
      <c r="H732" s="24">
        <f>G732/D732</f>
        <v>0.93182323474321915</v>
      </c>
    </row>
    <row r="733" spans="2:9" ht="13.5" customHeight="1" x14ac:dyDescent="0.2">
      <c r="B733" s="65"/>
      <c r="C733" s="66"/>
      <c r="D733" s="67"/>
      <c r="E733" s="67"/>
      <c r="F733" s="68"/>
      <c r="G733" s="69"/>
      <c r="H733" s="361"/>
    </row>
    <row r="734" spans="2:9" ht="13.5" customHeight="1" x14ac:dyDescent="0.25">
      <c r="B734" s="412" t="s">
        <v>78</v>
      </c>
      <c r="C734" s="412"/>
      <c r="D734" s="412"/>
      <c r="E734" s="412"/>
      <c r="F734" s="412"/>
      <c r="G734" s="412"/>
      <c r="H734" s="412"/>
    </row>
    <row r="735" spans="2:9" ht="13.5" customHeight="1" x14ac:dyDescent="0.25">
      <c r="B735" s="412" t="s">
        <v>224</v>
      </c>
      <c r="C735" s="412"/>
      <c r="D735" s="412"/>
      <c r="E735" s="412"/>
      <c r="F735" s="412"/>
      <c r="G735" s="412"/>
      <c r="H735" s="412"/>
    </row>
    <row r="736" spans="2:9" ht="75" x14ac:dyDescent="0.25">
      <c r="B736" s="290" t="s">
        <v>39</v>
      </c>
      <c r="C736" s="290" t="s">
        <v>40</v>
      </c>
      <c r="D736" s="290" t="s">
        <v>242</v>
      </c>
      <c r="E736" s="290" t="s">
        <v>79</v>
      </c>
      <c r="F736" s="290" t="s">
        <v>80</v>
      </c>
      <c r="G736" s="290" t="s">
        <v>81</v>
      </c>
      <c r="H736" s="365"/>
      <c r="I736" s="6" t="s">
        <v>13</v>
      </c>
    </row>
    <row r="737" spans="2:8" ht="15" x14ac:dyDescent="0.25">
      <c r="B737" s="92">
        <v>1</v>
      </c>
      <c r="C737" s="92">
        <v>2</v>
      </c>
      <c r="D737" s="92">
        <v>3</v>
      </c>
      <c r="E737" s="92">
        <v>4</v>
      </c>
      <c r="F737" s="92">
        <v>5</v>
      </c>
      <c r="G737" s="92">
        <v>6</v>
      </c>
      <c r="H737" s="365"/>
    </row>
    <row r="738" spans="2:8" ht="12.75" customHeight="1" x14ac:dyDescent="0.2">
      <c r="B738" s="156">
        <v>1</v>
      </c>
      <c r="C738" s="166" t="s">
        <v>140</v>
      </c>
      <c r="D738" s="292">
        <f>D708</f>
        <v>804</v>
      </c>
      <c r="E738" s="292">
        <f>G708</f>
        <v>820.4564499999999</v>
      </c>
      <c r="F738" s="292">
        <v>770.65</v>
      </c>
      <c r="G738" s="293">
        <f>F738/D738</f>
        <v>0.95851990049751246</v>
      </c>
      <c r="H738" s="352"/>
    </row>
    <row r="739" spans="2:8" ht="12.75" customHeight="1" x14ac:dyDescent="0.2">
      <c r="B739" s="156">
        <v>2</v>
      </c>
      <c r="C739" s="166" t="s">
        <v>141</v>
      </c>
      <c r="D739" s="292">
        <f t="shared" ref="D739:D761" si="62">D709</f>
        <v>270.3</v>
      </c>
      <c r="E739" s="292">
        <f t="shared" ref="E739:E761" si="63">G709</f>
        <v>259.22571999999997</v>
      </c>
      <c r="F739" s="292">
        <v>266.97000000000003</v>
      </c>
      <c r="G739" s="293">
        <f t="shared" ref="G739:G761" si="64">F739/D739</f>
        <v>0.98768035516093233</v>
      </c>
      <c r="H739" s="352"/>
    </row>
    <row r="740" spans="2:8" ht="12.75" customHeight="1" x14ac:dyDescent="0.2">
      <c r="B740" s="156">
        <v>3</v>
      </c>
      <c r="C740" s="166" t="s">
        <v>142</v>
      </c>
      <c r="D740" s="292">
        <f t="shared" si="62"/>
        <v>221.70000000000002</v>
      </c>
      <c r="E740" s="292">
        <f t="shared" si="63"/>
        <v>260.80384000000004</v>
      </c>
      <c r="F740" s="292">
        <v>180.75799999999998</v>
      </c>
      <c r="G740" s="293">
        <f t="shared" si="64"/>
        <v>0.81532701849345945</v>
      </c>
      <c r="H740" s="352"/>
    </row>
    <row r="741" spans="2:8" ht="12.75" customHeight="1" x14ac:dyDescent="0.2">
      <c r="B741" s="156">
        <v>4</v>
      </c>
      <c r="C741" s="166" t="s">
        <v>143</v>
      </c>
      <c r="D741" s="292">
        <f t="shared" si="62"/>
        <v>570.29999999999995</v>
      </c>
      <c r="E741" s="292">
        <f t="shared" si="63"/>
        <v>514.72162000000014</v>
      </c>
      <c r="F741" s="292">
        <v>600.34</v>
      </c>
      <c r="G741" s="293">
        <f t="shared" si="64"/>
        <v>1.0526740312116432</v>
      </c>
      <c r="H741" s="352"/>
    </row>
    <row r="742" spans="2:8" ht="12.75" customHeight="1" x14ac:dyDescent="0.2">
      <c r="B742" s="156">
        <v>5</v>
      </c>
      <c r="C742" s="166" t="s">
        <v>144</v>
      </c>
      <c r="D742" s="292">
        <f t="shared" si="62"/>
        <v>340.35</v>
      </c>
      <c r="E742" s="292">
        <f t="shared" si="63"/>
        <v>276.62667499999998</v>
      </c>
      <c r="F742" s="292">
        <v>265.3227</v>
      </c>
      <c r="G742" s="293">
        <f t="shared" si="64"/>
        <v>0.77955839576906116</v>
      </c>
      <c r="H742" s="352"/>
    </row>
    <row r="743" spans="2:8" ht="12.75" customHeight="1" x14ac:dyDescent="0.2">
      <c r="B743" s="156">
        <v>6</v>
      </c>
      <c r="C743" s="166" t="s">
        <v>145</v>
      </c>
      <c r="D743" s="292">
        <f t="shared" si="62"/>
        <v>552</v>
      </c>
      <c r="E743" s="292">
        <f t="shared" si="63"/>
        <v>344.07920000000007</v>
      </c>
      <c r="F743" s="292">
        <v>373.98495000000003</v>
      </c>
      <c r="G743" s="293">
        <f t="shared" si="64"/>
        <v>0.6775089673913044</v>
      </c>
      <c r="H743" s="352"/>
    </row>
    <row r="744" spans="2:8" ht="12.75" customHeight="1" x14ac:dyDescent="0.2">
      <c r="B744" s="156">
        <v>7</v>
      </c>
      <c r="C744" s="166" t="s">
        <v>146</v>
      </c>
      <c r="D744" s="292">
        <f t="shared" si="62"/>
        <v>454.79999999999995</v>
      </c>
      <c r="E744" s="292">
        <f t="shared" si="63"/>
        <v>339.67697999999996</v>
      </c>
      <c r="F744" s="292">
        <v>322.10000000000002</v>
      </c>
      <c r="G744" s="293">
        <f t="shared" si="64"/>
        <v>0.70822339489885677</v>
      </c>
      <c r="H744" s="352"/>
    </row>
    <row r="745" spans="2:8" ht="12.75" customHeight="1" x14ac:dyDescent="0.2">
      <c r="B745" s="156">
        <v>8</v>
      </c>
      <c r="C745" s="166" t="s">
        <v>147</v>
      </c>
      <c r="D745" s="292">
        <f t="shared" si="62"/>
        <v>602.25</v>
      </c>
      <c r="E745" s="292">
        <f t="shared" si="63"/>
        <v>704.95480500000008</v>
      </c>
      <c r="F745" s="292">
        <v>570.57000000000005</v>
      </c>
      <c r="G745" s="293">
        <f t="shared" si="64"/>
        <v>0.94739726027397264</v>
      </c>
      <c r="H745" s="352"/>
    </row>
    <row r="746" spans="2:8" ht="12.75" customHeight="1" x14ac:dyDescent="0.2">
      <c r="B746" s="156">
        <v>9</v>
      </c>
      <c r="C746" s="166" t="s">
        <v>148</v>
      </c>
      <c r="D746" s="292">
        <f t="shared" si="62"/>
        <v>868.34999999999991</v>
      </c>
      <c r="E746" s="292">
        <f t="shared" si="63"/>
        <v>797.89594499999998</v>
      </c>
      <c r="F746" s="292">
        <v>754.28500000000008</v>
      </c>
      <c r="G746" s="293">
        <f t="shared" si="64"/>
        <v>0.86864167674324888</v>
      </c>
      <c r="H746" s="352"/>
    </row>
    <row r="747" spans="2:8" ht="12.75" customHeight="1" x14ac:dyDescent="0.2">
      <c r="B747" s="156">
        <v>10</v>
      </c>
      <c r="C747" s="166" t="s">
        <v>149</v>
      </c>
      <c r="D747" s="292">
        <f t="shared" si="62"/>
        <v>408.45</v>
      </c>
      <c r="E747" s="292">
        <f t="shared" si="63"/>
        <v>340.40152500000005</v>
      </c>
      <c r="F747" s="292">
        <v>331.67999999999995</v>
      </c>
      <c r="G747" s="293">
        <f t="shared" si="64"/>
        <v>0.81204553800954815</v>
      </c>
      <c r="H747" s="352"/>
    </row>
    <row r="748" spans="2:8" ht="12.75" customHeight="1" x14ac:dyDescent="0.2">
      <c r="B748" s="156">
        <v>11</v>
      </c>
      <c r="C748" s="166" t="s">
        <v>150</v>
      </c>
      <c r="D748" s="292">
        <f t="shared" si="62"/>
        <v>548.85</v>
      </c>
      <c r="E748" s="292">
        <f t="shared" si="63"/>
        <v>502.22082500000005</v>
      </c>
      <c r="F748" s="292">
        <v>514.35</v>
      </c>
      <c r="G748" s="293">
        <f t="shared" si="64"/>
        <v>0.9371412954359114</v>
      </c>
      <c r="H748" s="352"/>
    </row>
    <row r="749" spans="2:8" ht="12.75" customHeight="1" x14ac:dyDescent="0.2">
      <c r="B749" s="156">
        <v>12</v>
      </c>
      <c r="C749" s="166" t="s">
        <v>151</v>
      </c>
      <c r="D749" s="292">
        <f t="shared" si="62"/>
        <v>554.09999999999991</v>
      </c>
      <c r="E749" s="292">
        <f t="shared" si="63"/>
        <v>727.8757599999999</v>
      </c>
      <c r="F749" s="292">
        <v>626.61450000000002</v>
      </c>
      <c r="G749" s="293">
        <f t="shared" si="64"/>
        <v>1.1308689767190041</v>
      </c>
      <c r="H749" s="352"/>
    </row>
    <row r="750" spans="2:8" ht="12.75" customHeight="1" x14ac:dyDescent="0.2">
      <c r="B750" s="156">
        <v>13</v>
      </c>
      <c r="C750" s="166" t="s">
        <v>152</v>
      </c>
      <c r="D750" s="292">
        <f t="shared" si="62"/>
        <v>272.25</v>
      </c>
      <c r="E750" s="292">
        <f t="shared" si="63"/>
        <v>281.05554500000005</v>
      </c>
      <c r="F750" s="292">
        <v>254.25600000000003</v>
      </c>
      <c r="G750" s="293">
        <f t="shared" si="64"/>
        <v>0.93390633608815432</v>
      </c>
      <c r="H750" s="352"/>
    </row>
    <row r="751" spans="2:8" ht="12.75" customHeight="1" x14ac:dyDescent="0.2">
      <c r="B751" s="156">
        <v>14</v>
      </c>
      <c r="C751" s="166" t="s">
        <v>153</v>
      </c>
      <c r="D751" s="292">
        <f t="shared" si="62"/>
        <v>258.14999999999998</v>
      </c>
      <c r="E751" s="292">
        <f t="shared" si="63"/>
        <v>196.28617800000001</v>
      </c>
      <c r="F751" s="292">
        <v>227.32049999999998</v>
      </c>
      <c r="G751" s="293">
        <f t="shared" si="64"/>
        <v>0.880575246949448</v>
      </c>
      <c r="H751" s="352"/>
    </row>
    <row r="752" spans="2:8" ht="12.75" customHeight="1" x14ac:dyDescent="0.2">
      <c r="B752" s="156">
        <v>15</v>
      </c>
      <c r="C752" s="166" t="s">
        <v>154</v>
      </c>
      <c r="D752" s="292">
        <f t="shared" si="62"/>
        <v>631.95000000000005</v>
      </c>
      <c r="E752" s="292">
        <f t="shared" si="63"/>
        <v>700.18364499999996</v>
      </c>
      <c r="F752" s="292">
        <v>590.30999999999995</v>
      </c>
      <c r="G752" s="293">
        <f t="shared" si="64"/>
        <v>0.93410871113220972</v>
      </c>
      <c r="H752" s="352"/>
    </row>
    <row r="753" spans="2:10" ht="12.75" customHeight="1" x14ac:dyDescent="0.2">
      <c r="B753" s="156">
        <v>16</v>
      </c>
      <c r="C753" s="166" t="s">
        <v>155</v>
      </c>
      <c r="D753" s="292">
        <f t="shared" si="62"/>
        <v>1058.8499999999999</v>
      </c>
      <c r="E753" s="292">
        <f t="shared" si="63"/>
        <v>1040.3234550000002</v>
      </c>
      <c r="F753" s="292">
        <v>957.04000000000008</v>
      </c>
      <c r="G753" s="293">
        <f t="shared" si="64"/>
        <v>0.90384851489823881</v>
      </c>
      <c r="H753" s="352"/>
    </row>
    <row r="754" spans="2:10" ht="12.75" customHeight="1" x14ac:dyDescent="0.2">
      <c r="B754" s="156">
        <v>17</v>
      </c>
      <c r="C754" s="166" t="s">
        <v>156</v>
      </c>
      <c r="D754" s="292">
        <f t="shared" si="62"/>
        <v>602.25</v>
      </c>
      <c r="E754" s="292">
        <f t="shared" si="63"/>
        <v>523.77744499999994</v>
      </c>
      <c r="F754" s="292">
        <v>600.26</v>
      </c>
      <c r="G754" s="293">
        <f t="shared" si="64"/>
        <v>0.99669572436695719</v>
      </c>
      <c r="H754" s="352"/>
    </row>
    <row r="755" spans="2:10" ht="12.75" customHeight="1" x14ac:dyDescent="0.2">
      <c r="B755" s="156">
        <v>18</v>
      </c>
      <c r="C755" s="166" t="s">
        <v>157</v>
      </c>
      <c r="D755" s="292">
        <f t="shared" si="62"/>
        <v>600.29999999999995</v>
      </c>
      <c r="E755" s="292">
        <f t="shared" si="63"/>
        <v>456.55913999999996</v>
      </c>
      <c r="F755" s="292">
        <v>507.61500000000001</v>
      </c>
      <c r="G755" s="293">
        <f t="shared" si="64"/>
        <v>0.84560219890054977</v>
      </c>
      <c r="H755" s="352"/>
    </row>
    <row r="756" spans="2:10" ht="12.75" customHeight="1" x14ac:dyDescent="0.2">
      <c r="B756" s="156">
        <v>19</v>
      </c>
      <c r="C756" s="166" t="s">
        <v>158</v>
      </c>
      <c r="D756" s="292">
        <f t="shared" si="62"/>
        <v>728.7</v>
      </c>
      <c r="E756" s="292">
        <f t="shared" si="63"/>
        <v>687.10438999999997</v>
      </c>
      <c r="F756" s="292">
        <v>556.79599999999994</v>
      </c>
      <c r="G756" s="293">
        <f t="shared" si="64"/>
        <v>0.76409496363386842</v>
      </c>
      <c r="H756" s="352"/>
    </row>
    <row r="757" spans="2:10" ht="12.75" customHeight="1" x14ac:dyDescent="0.2">
      <c r="B757" s="156">
        <v>20</v>
      </c>
      <c r="C757" s="166" t="s">
        <v>159</v>
      </c>
      <c r="D757" s="292">
        <f t="shared" si="62"/>
        <v>370.5</v>
      </c>
      <c r="E757" s="292">
        <f t="shared" si="63"/>
        <v>340.56763000000001</v>
      </c>
      <c r="F757" s="292">
        <v>305.86</v>
      </c>
      <c r="G757" s="293">
        <f t="shared" si="64"/>
        <v>0.82553306342780031</v>
      </c>
      <c r="H757" s="352"/>
    </row>
    <row r="758" spans="2:10" ht="12.75" customHeight="1" x14ac:dyDescent="0.2">
      <c r="B758" s="156">
        <v>21</v>
      </c>
      <c r="C758" s="166" t="s">
        <v>160</v>
      </c>
      <c r="D758" s="292">
        <f t="shared" si="62"/>
        <v>503.70000000000005</v>
      </c>
      <c r="E758" s="292">
        <f t="shared" si="63"/>
        <v>462.70110999999997</v>
      </c>
      <c r="F758" s="292">
        <v>535.04</v>
      </c>
      <c r="G758" s="293">
        <f t="shared" si="64"/>
        <v>1.0622195751439347</v>
      </c>
      <c r="H758" s="352"/>
    </row>
    <row r="759" spans="2:10" ht="12.75" customHeight="1" x14ac:dyDescent="0.2">
      <c r="B759" s="156">
        <v>22</v>
      </c>
      <c r="C759" s="166" t="s">
        <v>161</v>
      </c>
      <c r="D759" s="292">
        <f t="shared" si="62"/>
        <v>344.54999999999995</v>
      </c>
      <c r="E759" s="292">
        <f t="shared" si="63"/>
        <v>283.50385499999999</v>
      </c>
      <c r="F759" s="292">
        <v>188.75</v>
      </c>
      <c r="G759" s="293">
        <f t="shared" si="64"/>
        <v>0.5478159918734582</v>
      </c>
      <c r="H759" s="352"/>
    </row>
    <row r="760" spans="2:10" ht="12.75" customHeight="1" x14ac:dyDescent="0.2">
      <c r="B760" s="156">
        <v>23</v>
      </c>
      <c r="C760" s="166" t="s">
        <v>162</v>
      </c>
      <c r="D760" s="292">
        <f t="shared" si="62"/>
        <v>521.25</v>
      </c>
      <c r="E760" s="292">
        <f t="shared" si="63"/>
        <v>491.052415</v>
      </c>
      <c r="F760" s="292">
        <v>568.17000000000007</v>
      </c>
      <c r="G760" s="293">
        <f t="shared" si="64"/>
        <v>1.0900143884892088</v>
      </c>
      <c r="H760" s="352"/>
    </row>
    <row r="761" spans="2:10" ht="12.75" customHeight="1" x14ac:dyDescent="0.2">
      <c r="B761" s="156">
        <v>24</v>
      </c>
      <c r="C761" s="166" t="s">
        <v>163</v>
      </c>
      <c r="D761" s="292">
        <f t="shared" si="62"/>
        <v>672</v>
      </c>
      <c r="E761" s="292">
        <f t="shared" si="63"/>
        <v>537.91714000000002</v>
      </c>
      <c r="F761" s="292">
        <v>534.49</v>
      </c>
      <c r="G761" s="293">
        <f t="shared" si="64"/>
        <v>0.79537202380952388</v>
      </c>
      <c r="H761" s="352"/>
    </row>
    <row r="762" spans="2:10" ht="14.25" customHeight="1" x14ac:dyDescent="0.2">
      <c r="B762" s="31"/>
      <c r="C762" s="1" t="s">
        <v>28</v>
      </c>
      <c r="D762" s="287">
        <f>SUM(D738:D761)</f>
        <v>12759.899999999998</v>
      </c>
      <c r="E762" s="287">
        <f t="shared" ref="E762:F762" si="65">SUM(E738:E761)</f>
        <v>11889.971293000001</v>
      </c>
      <c r="F762" s="287">
        <f t="shared" si="65"/>
        <v>11403.532650000001</v>
      </c>
      <c r="G762" s="294">
        <f>F762/D762</f>
        <v>0.8937007852726121</v>
      </c>
      <c r="H762" s="352"/>
      <c r="I762" s="6" t="s">
        <v>13</v>
      </c>
    </row>
    <row r="763" spans="2:10" ht="13.5" customHeight="1" x14ac:dyDescent="0.25">
      <c r="B763" s="93"/>
      <c r="C763" s="3"/>
      <c r="D763" s="4"/>
      <c r="E763" s="94"/>
      <c r="F763" s="95"/>
      <c r="G763" s="94"/>
      <c r="H763" s="368"/>
    </row>
    <row r="764" spans="2:10" ht="13.5" customHeight="1" x14ac:dyDescent="0.25">
      <c r="B764" s="412" t="s">
        <v>82</v>
      </c>
      <c r="C764" s="412"/>
      <c r="D764" s="412"/>
      <c r="E764" s="412"/>
      <c r="F764" s="412"/>
      <c r="G764" s="412"/>
      <c r="H764" s="338"/>
      <c r="I764" s="6" t="s">
        <v>13</v>
      </c>
    </row>
    <row r="765" spans="2:10" ht="13.5" customHeight="1" x14ac:dyDescent="0.25">
      <c r="B765" s="413" t="s">
        <v>223</v>
      </c>
      <c r="C765" s="413"/>
      <c r="D765" s="413"/>
      <c r="E765" s="413"/>
      <c r="F765" s="413"/>
      <c r="G765" s="413"/>
      <c r="H765" s="338"/>
    </row>
    <row r="766" spans="2:10" s="295" customFormat="1" ht="49.5" customHeight="1" x14ac:dyDescent="0.2">
      <c r="B766" s="290" t="s">
        <v>39</v>
      </c>
      <c r="C766" s="290" t="s">
        <v>40</v>
      </c>
      <c r="D766" s="290" t="s">
        <v>240</v>
      </c>
      <c r="E766" s="290" t="s">
        <v>79</v>
      </c>
      <c r="F766" s="290" t="s">
        <v>243</v>
      </c>
      <c r="G766" s="291" t="s">
        <v>225</v>
      </c>
      <c r="H766" s="369"/>
      <c r="J766" s="310"/>
    </row>
    <row r="767" spans="2:10" ht="14.25" customHeight="1" x14ac:dyDescent="0.25">
      <c r="B767" s="92">
        <v>1</v>
      </c>
      <c r="C767" s="92">
        <v>2</v>
      </c>
      <c r="D767" s="92">
        <v>3</v>
      </c>
      <c r="E767" s="92">
        <v>4</v>
      </c>
      <c r="F767" s="92">
        <v>5</v>
      </c>
      <c r="G767" s="92">
        <v>6</v>
      </c>
      <c r="H767" s="370"/>
    </row>
    <row r="768" spans="2:10" ht="12.95" customHeight="1" x14ac:dyDescent="0.2">
      <c r="B768" s="156">
        <v>1</v>
      </c>
      <c r="C768" s="166" t="s">
        <v>140</v>
      </c>
      <c r="D768" s="339">
        <f>D708</f>
        <v>804</v>
      </c>
      <c r="E768" s="339">
        <f>G708</f>
        <v>820.4564499999999</v>
      </c>
      <c r="F768" s="339">
        <v>49.806449999999927</v>
      </c>
      <c r="G768" s="340">
        <f>F768/D768</f>
        <v>6.1948320895522296E-2</v>
      </c>
      <c r="H768" s="352"/>
    </row>
    <row r="769" spans="2:8" ht="12.95" customHeight="1" x14ac:dyDescent="0.2">
      <c r="B769" s="156">
        <v>2</v>
      </c>
      <c r="C769" s="166" t="s">
        <v>141</v>
      </c>
      <c r="D769" s="339">
        <f t="shared" ref="D769:D791" si="66">D709</f>
        <v>270.3</v>
      </c>
      <c r="E769" s="339">
        <f t="shared" ref="E769:E791" si="67">G709</f>
        <v>259.22571999999997</v>
      </c>
      <c r="F769" s="339">
        <v>-7.7442800000000602</v>
      </c>
      <c r="G769" s="340">
        <f t="shared" ref="G769:G791" si="68">F769/D769</f>
        <v>-2.8650684424713503E-2</v>
      </c>
      <c r="H769" s="352"/>
    </row>
    <row r="770" spans="2:8" ht="12.95" customHeight="1" x14ac:dyDescent="0.2">
      <c r="B770" s="156">
        <v>3</v>
      </c>
      <c r="C770" s="166" t="s">
        <v>142</v>
      </c>
      <c r="D770" s="339">
        <f t="shared" si="66"/>
        <v>221.70000000000002</v>
      </c>
      <c r="E770" s="339">
        <f t="shared" si="67"/>
        <v>260.80384000000004</v>
      </c>
      <c r="F770" s="339">
        <v>80.045840000000055</v>
      </c>
      <c r="G770" s="340">
        <f t="shared" si="68"/>
        <v>0.36105475868290504</v>
      </c>
      <c r="H770" s="352"/>
    </row>
    <row r="771" spans="2:8" ht="12.95" customHeight="1" x14ac:dyDescent="0.2">
      <c r="B771" s="156">
        <v>4</v>
      </c>
      <c r="C771" s="166" t="s">
        <v>143</v>
      </c>
      <c r="D771" s="339">
        <f t="shared" si="66"/>
        <v>570.29999999999995</v>
      </c>
      <c r="E771" s="339">
        <f t="shared" si="67"/>
        <v>514.72162000000014</v>
      </c>
      <c r="F771" s="339">
        <v>-85.618379999999888</v>
      </c>
      <c r="G771" s="340">
        <f t="shared" si="68"/>
        <v>-0.15012866912151482</v>
      </c>
      <c r="H771" s="352"/>
    </row>
    <row r="772" spans="2:8" ht="12.95" customHeight="1" x14ac:dyDescent="0.2">
      <c r="B772" s="156">
        <v>5</v>
      </c>
      <c r="C772" s="166" t="s">
        <v>144</v>
      </c>
      <c r="D772" s="339">
        <f t="shared" si="66"/>
        <v>340.35</v>
      </c>
      <c r="E772" s="339">
        <f t="shared" si="67"/>
        <v>276.62667499999998</v>
      </c>
      <c r="F772" s="339">
        <v>11.30397499999998</v>
      </c>
      <c r="G772" s="340">
        <f t="shared" si="68"/>
        <v>3.3212795651535121E-2</v>
      </c>
      <c r="H772" s="352"/>
    </row>
    <row r="773" spans="2:8" ht="12.95" customHeight="1" x14ac:dyDescent="0.2">
      <c r="B773" s="156">
        <v>6</v>
      </c>
      <c r="C773" s="166" t="s">
        <v>145</v>
      </c>
      <c r="D773" s="339">
        <f t="shared" si="66"/>
        <v>552</v>
      </c>
      <c r="E773" s="339">
        <f t="shared" si="67"/>
        <v>344.07920000000007</v>
      </c>
      <c r="F773" s="339">
        <v>-29.905749999999955</v>
      </c>
      <c r="G773" s="340">
        <f t="shared" si="68"/>
        <v>-5.4177083333333251E-2</v>
      </c>
      <c r="H773" s="352"/>
    </row>
    <row r="774" spans="2:8" ht="12.95" customHeight="1" x14ac:dyDescent="0.2">
      <c r="B774" s="156">
        <v>7</v>
      </c>
      <c r="C774" s="166" t="s">
        <v>146</v>
      </c>
      <c r="D774" s="339">
        <f t="shared" si="66"/>
        <v>454.79999999999995</v>
      </c>
      <c r="E774" s="339">
        <f t="shared" si="67"/>
        <v>339.67697999999996</v>
      </c>
      <c r="F774" s="339">
        <v>17.576979999999935</v>
      </c>
      <c r="G774" s="340">
        <f t="shared" si="68"/>
        <v>3.8647713280562747E-2</v>
      </c>
      <c r="H774" s="352"/>
    </row>
    <row r="775" spans="2:8" ht="12.95" customHeight="1" x14ac:dyDescent="0.2">
      <c r="B775" s="156">
        <v>8</v>
      </c>
      <c r="C775" s="166" t="s">
        <v>147</v>
      </c>
      <c r="D775" s="339">
        <f t="shared" si="66"/>
        <v>602.25</v>
      </c>
      <c r="E775" s="339">
        <f t="shared" si="67"/>
        <v>704.95480500000008</v>
      </c>
      <c r="F775" s="339">
        <v>134.38480500000003</v>
      </c>
      <c r="G775" s="340">
        <f t="shared" si="68"/>
        <v>0.22313790784557913</v>
      </c>
      <c r="H775" s="352"/>
    </row>
    <row r="776" spans="2:8" ht="12.95" customHeight="1" x14ac:dyDescent="0.2">
      <c r="B776" s="156">
        <v>9</v>
      </c>
      <c r="C776" s="166" t="s">
        <v>148</v>
      </c>
      <c r="D776" s="339">
        <f t="shared" si="66"/>
        <v>868.34999999999991</v>
      </c>
      <c r="E776" s="339">
        <f t="shared" si="67"/>
        <v>797.89594499999998</v>
      </c>
      <c r="F776" s="339">
        <v>43.610944999999901</v>
      </c>
      <c r="G776" s="340">
        <f t="shared" si="68"/>
        <v>5.0222773075372727E-2</v>
      </c>
      <c r="H776" s="352"/>
    </row>
    <row r="777" spans="2:8" ht="12.95" customHeight="1" x14ac:dyDescent="0.2">
      <c r="B777" s="156">
        <v>10</v>
      </c>
      <c r="C777" s="166" t="s">
        <v>149</v>
      </c>
      <c r="D777" s="339">
        <f t="shared" si="66"/>
        <v>408.45</v>
      </c>
      <c r="E777" s="339">
        <f t="shared" si="67"/>
        <v>340.40152500000005</v>
      </c>
      <c r="F777" s="339">
        <v>8.7215250000000992</v>
      </c>
      <c r="G777" s="340">
        <f t="shared" si="68"/>
        <v>2.1352735952993265E-2</v>
      </c>
      <c r="H777" s="352"/>
    </row>
    <row r="778" spans="2:8" ht="12.95" customHeight="1" x14ac:dyDescent="0.2">
      <c r="B778" s="156">
        <v>11</v>
      </c>
      <c r="C778" s="166" t="s">
        <v>150</v>
      </c>
      <c r="D778" s="339">
        <f t="shared" si="66"/>
        <v>548.85</v>
      </c>
      <c r="E778" s="339">
        <f t="shared" si="67"/>
        <v>502.22082500000005</v>
      </c>
      <c r="F778" s="339">
        <v>-12.129174999999975</v>
      </c>
      <c r="G778" s="340">
        <f t="shared" si="68"/>
        <v>-2.2099252983510932E-2</v>
      </c>
      <c r="H778" s="352"/>
    </row>
    <row r="779" spans="2:8" ht="12.95" customHeight="1" x14ac:dyDescent="0.2">
      <c r="B779" s="156">
        <v>12</v>
      </c>
      <c r="C779" s="166" t="s">
        <v>151</v>
      </c>
      <c r="D779" s="339">
        <f t="shared" si="66"/>
        <v>554.09999999999991</v>
      </c>
      <c r="E779" s="339">
        <f t="shared" si="67"/>
        <v>727.8757599999999</v>
      </c>
      <c r="F779" s="339">
        <v>101.26125999999988</v>
      </c>
      <c r="G779" s="340">
        <f t="shared" si="68"/>
        <v>0.1827490705648798</v>
      </c>
      <c r="H779" s="352"/>
    </row>
    <row r="780" spans="2:8" ht="12.95" customHeight="1" x14ac:dyDescent="0.2">
      <c r="B780" s="156">
        <v>13</v>
      </c>
      <c r="C780" s="166" t="s">
        <v>152</v>
      </c>
      <c r="D780" s="339">
        <f t="shared" si="66"/>
        <v>272.25</v>
      </c>
      <c r="E780" s="339">
        <f t="shared" si="67"/>
        <v>281.05554500000005</v>
      </c>
      <c r="F780" s="339">
        <v>26.799545000000023</v>
      </c>
      <c r="G780" s="340">
        <f t="shared" si="68"/>
        <v>9.8437263544536358E-2</v>
      </c>
      <c r="H780" s="352"/>
    </row>
    <row r="781" spans="2:8" ht="12.95" customHeight="1" x14ac:dyDescent="0.2">
      <c r="B781" s="156">
        <v>14</v>
      </c>
      <c r="C781" s="166" t="s">
        <v>153</v>
      </c>
      <c r="D781" s="339">
        <f t="shared" si="66"/>
        <v>258.14999999999998</v>
      </c>
      <c r="E781" s="339">
        <f t="shared" si="67"/>
        <v>196.28617800000001</v>
      </c>
      <c r="F781" s="339">
        <v>-31.034321999999975</v>
      </c>
      <c r="G781" s="340">
        <f t="shared" si="68"/>
        <v>-0.12021817547937237</v>
      </c>
      <c r="H781" s="352"/>
    </row>
    <row r="782" spans="2:8" ht="12.95" customHeight="1" x14ac:dyDescent="0.2">
      <c r="B782" s="156">
        <v>15</v>
      </c>
      <c r="C782" s="166" t="s">
        <v>154</v>
      </c>
      <c r="D782" s="339">
        <f t="shared" si="66"/>
        <v>631.95000000000005</v>
      </c>
      <c r="E782" s="339">
        <f t="shared" si="67"/>
        <v>700.18364499999996</v>
      </c>
      <c r="F782" s="339">
        <v>109.87364500000001</v>
      </c>
      <c r="G782" s="340">
        <f t="shared" si="68"/>
        <v>0.17386445921354537</v>
      </c>
      <c r="H782" s="352"/>
    </row>
    <row r="783" spans="2:8" ht="12.95" customHeight="1" x14ac:dyDescent="0.2">
      <c r="B783" s="156">
        <v>16</v>
      </c>
      <c r="C783" s="166" t="s">
        <v>155</v>
      </c>
      <c r="D783" s="339">
        <f t="shared" si="66"/>
        <v>1058.8499999999999</v>
      </c>
      <c r="E783" s="339">
        <f t="shared" si="67"/>
        <v>1040.3234550000002</v>
      </c>
      <c r="F783" s="339">
        <v>83.283455000000117</v>
      </c>
      <c r="G783" s="340">
        <f t="shared" si="68"/>
        <v>7.8654630023138425E-2</v>
      </c>
      <c r="H783" s="352"/>
    </row>
    <row r="784" spans="2:8" ht="12.95" customHeight="1" x14ac:dyDescent="0.2">
      <c r="B784" s="156">
        <v>17</v>
      </c>
      <c r="C784" s="166" t="s">
        <v>156</v>
      </c>
      <c r="D784" s="339">
        <f t="shared" si="66"/>
        <v>602.25</v>
      </c>
      <c r="E784" s="339">
        <f t="shared" si="67"/>
        <v>523.77744499999994</v>
      </c>
      <c r="F784" s="339">
        <v>-76.482555000000048</v>
      </c>
      <c r="G784" s="340">
        <f t="shared" si="68"/>
        <v>-0.12699469489414703</v>
      </c>
      <c r="H784" s="352"/>
    </row>
    <row r="785" spans="2:9" ht="12.95" customHeight="1" x14ac:dyDescent="0.2">
      <c r="B785" s="156">
        <v>18</v>
      </c>
      <c r="C785" s="166" t="s">
        <v>157</v>
      </c>
      <c r="D785" s="339">
        <f t="shared" si="66"/>
        <v>600.29999999999995</v>
      </c>
      <c r="E785" s="339">
        <f t="shared" si="67"/>
        <v>456.55913999999996</v>
      </c>
      <c r="F785" s="339">
        <v>-51.055860000000052</v>
      </c>
      <c r="G785" s="340">
        <f t="shared" si="68"/>
        <v>-8.5050574712643767E-2</v>
      </c>
      <c r="H785" s="352"/>
    </row>
    <row r="786" spans="2:9" ht="12.95" customHeight="1" x14ac:dyDescent="0.2">
      <c r="B786" s="156">
        <v>19</v>
      </c>
      <c r="C786" s="166" t="s">
        <v>158</v>
      </c>
      <c r="D786" s="339">
        <f t="shared" si="66"/>
        <v>728.7</v>
      </c>
      <c r="E786" s="339">
        <f t="shared" si="67"/>
        <v>687.10438999999997</v>
      </c>
      <c r="F786" s="339">
        <v>130.30839000000003</v>
      </c>
      <c r="G786" s="340">
        <f t="shared" si="68"/>
        <v>0.17882309592424869</v>
      </c>
      <c r="H786" s="352"/>
    </row>
    <row r="787" spans="2:9" ht="12.95" customHeight="1" x14ac:dyDescent="0.2">
      <c r="B787" s="156">
        <v>20</v>
      </c>
      <c r="C787" s="166" t="s">
        <v>159</v>
      </c>
      <c r="D787" s="339">
        <f t="shared" si="66"/>
        <v>370.5</v>
      </c>
      <c r="E787" s="339">
        <f t="shared" si="67"/>
        <v>340.56763000000001</v>
      </c>
      <c r="F787" s="339">
        <v>34.707629999999995</v>
      </c>
      <c r="G787" s="340">
        <f t="shared" si="68"/>
        <v>9.3677813765182166E-2</v>
      </c>
      <c r="H787" s="352"/>
    </row>
    <row r="788" spans="2:9" ht="12.95" customHeight="1" x14ac:dyDescent="0.2">
      <c r="B788" s="156">
        <v>21</v>
      </c>
      <c r="C788" s="166" t="s">
        <v>160</v>
      </c>
      <c r="D788" s="339">
        <f t="shared" si="66"/>
        <v>503.70000000000005</v>
      </c>
      <c r="E788" s="339">
        <f t="shared" si="67"/>
        <v>462.70110999999997</v>
      </c>
      <c r="F788" s="339">
        <v>-72.338889999999992</v>
      </c>
      <c r="G788" s="340">
        <f t="shared" si="68"/>
        <v>-0.14361502878697635</v>
      </c>
      <c r="H788" s="352"/>
    </row>
    <row r="789" spans="2:9" ht="12.95" customHeight="1" x14ac:dyDescent="0.2">
      <c r="B789" s="156">
        <v>22</v>
      </c>
      <c r="C789" s="166" t="s">
        <v>161</v>
      </c>
      <c r="D789" s="339">
        <f t="shared" si="66"/>
        <v>344.54999999999995</v>
      </c>
      <c r="E789" s="339">
        <f t="shared" si="67"/>
        <v>283.50385499999999</v>
      </c>
      <c r="F789" s="339">
        <v>94.753854999999987</v>
      </c>
      <c r="G789" s="340">
        <f t="shared" si="68"/>
        <v>0.27500756058627196</v>
      </c>
      <c r="H789" s="352"/>
    </row>
    <row r="790" spans="2:9" ht="12.95" customHeight="1" x14ac:dyDescent="0.2">
      <c r="B790" s="156">
        <v>23</v>
      </c>
      <c r="C790" s="166" t="s">
        <v>162</v>
      </c>
      <c r="D790" s="339">
        <f t="shared" si="66"/>
        <v>521.25</v>
      </c>
      <c r="E790" s="339">
        <f t="shared" si="67"/>
        <v>491.052415</v>
      </c>
      <c r="F790" s="339">
        <v>-77.117585000000076</v>
      </c>
      <c r="G790" s="340">
        <f t="shared" si="68"/>
        <v>-0.14794740527577951</v>
      </c>
      <c r="H790" s="352"/>
      <c r="I790" s="6" t="s">
        <v>13</v>
      </c>
    </row>
    <row r="791" spans="2:9" ht="12.95" customHeight="1" x14ac:dyDescent="0.2">
      <c r="B791" s="156">
        <v>24</v>
      </c>
      <c r="C791" s="166" t="s">
        <v>163</v>
      </c>
      <c r="D791" s="339">
        <f t="shared" si="66"/>
        <v>672</v>
      </c>
      <c r="E791" s="339">
        <f t="shared" si="67"/>
        <v>537.91714000000002</v>
      </c>
      <c r="F791" s="339">
        <v>3.4271400000000085</v>
      </c>
      <c r="G791" s="340">
        <f t="shared" si="68"/>
        <v>5.099910714285727E-3</v>
      </c>
      <c r="H791" s="352"/>
    </row>
    <row r="792" spans="2:9" ht="12.95" customHeight="1" x14ac:dyDescent="0.2">
      <c r="B792" s="31"/>
      <c r="C792" s="1" t="s">
        <v>28</v>
      </c>
      <c r="D792" s="287">
        <f>SUM(D768:D791)</f>
        <v>12759.899999999998</v>
      </c>
      <c r="E792" s="287">
        <f>SUM(E768:E791)</f>
        <v>11889.971293000001</v>
      </c>
      <c r="F792" s="287">
        <f>SUM(F768:F791)</f>
        <v>486.43864299999984</v>
      </c>
      <c r="G792" s="294">
        <f>F792/D792</f>
        <v>3.8122449470607132E-2</v>
      </c>
      <c r="H792" s="352"/>
    </row>
    <row r="793" spans="2:9" ht="12.95" customHeight="1" x14ac:dyDescent="0.2">
      <c r="B793" s="37"/>
      <c r="C793" s="2"/>
      <c r="D793" s="137"/>
      <c r="E793" s="137"/>
      <c r="F793" s="137"/>
      <c r="G793" s="341"/>
      <c r="H793" s="352"/>
    </row>
    <row r="794" spans="2:9" x14ac:dyDescent="0.2">
      <c r="B794" s="408" t="s">
        <v>83</v>
      </c>
      <c r="C794" s="408"/>
      <c r="D794" s="408"/>
      <c r="E794" s="408"/>
      <c r="F794" s="408"/>
      <c r="G794" s="408"/>
    </row>
    <row r="795" spans="2:9" ht="10.5" customHeight="1" x14ac:dyDescent="0.2"/>
    <row r="796" spans="2:9" x14ac:dyDescent="0.2">
      <c r="B796" s="414" t="s">
        <v>84</v>
      </c>
      <c r="C796" s="414"/>
      <c r="D796" s="414"/>
      <c r="E796" s="414"/>
      <c r="F796" s="414"/>
      <c r="G796" s="414"/>
    </row>
    <row r="797" spans="2:9" ht="30" customHeight="1" x14ac:dyDescent="0.2">
      <c r="B797" s="156" t="s">
        <v>21</v>
      </c>
      <c r="C797" s="156"/>
      <c r="D797" s="157" t="s">
        <v>36</v>
      </c>
      <c r="E797" s="157" t="s">
        <v>37</v>
      </c>
      <c r="F797" s="157" t="s">
        <v>6</v>
      </c>
      <c r="G797" s="157" t="s">
        <v>30</v>
      </c>
      <c r="H797" s="357"/>
    </row>
    <row r="798" spans="2:9" ht="13.5" customHeight="1" x14ac:dyDescent="0.2">
      <c r="B798" s="156">
        <v>1</v>
      </c>
      <c r="C798" s="156">
        <v>2</v>
      </c>
      <c r="D798" s="156">
        <v>3</v>
      </c>
      <c r="E798" s="156">
        <v>4</v>
      </c>
      <c r="F798" s="156" t="s">
        <v>38</v>
      </c>
      <c r="G798" s="156">
        <v>6</v>
      </c>
      <c r="H798" s="357"/>
    </row>
    <row r="799" spans="2:9" ht="27" customHeight="1" x14ac:dyDescent="0.2">
      <c r="B799" s="159">
        <v>1</v>
      </c>
      <c r="C799" s="342" t="s">
        <v>207</v>
      </c>
      <c r="D799" s="274">
        <f>361.24+180.78+1.75</f>
        <v>543.77</v>
      </c>
      <c r="E799" s="274">
        <v>543.77</v>
      </c>
      <c r="F799" s="343">
        <f>D799-E799</f>
        <v>0</v>
      </c>
      <c r="G799" s="344">
        <f>F799/D799</f>
        <v>0</v>
      </c>
      <c r="H799" s="227"/>
    </row>
    <row r="800" spans="2:9" ht="28.5" x14ac:dyDescent="0.2">
      <c r="B800" s="159">
        <v>2</v>
      </c>
      <c r="C800" s="160" t="s">
        <v>241</v>
      </c>
      <c r="D800" s="274">
        <v>101.86</v>
      </c>
      <c r="E800" s="274">
        <v>101.86</v>
      </c>
      <c r="F800" s="343">
        <f>D800-E800</f>
        <v>0</v>
      </c>
      <c r="G800" s="344">
        <f>F800/D800</f>
        <v>0</v>
      </c>
      <c r="H800" s="357"/>
    </row>
    <row r="801" spans="2:10" ht="28.5" x14ac:dyDescent="0.2">
      <c r="B801" s="159">
        <v>3</v>
      </c>
      <c r="C801" s="160" t="s">
        <v>264</v>
      </c>
      <c r="D801" s="274">
        <v>438.83</v>
      </c>
      <c r="E801" s="274">
        <v>438.83</v>
      </c>
      <c r="F801" s="343">
        <f>D801-E801</f>
        <v>0</v>
      </c>
      <c r="G801" s="344">
        <f>F801/D801</f>
        <v>0</v>
      </c>
      <c r="H801" s="357"/>
    </row>
    <row r="802" spans="2:10" ht="15.75" customHeight="1" x14ac:dyDescent="0.2">
      <c r="B802" s="159">
        <v>4</v>
      </c>
      <c r="C802" s="164" t="s">
        <v>85</v>
      </c>
      <c r="D802" s="165">
        <f>SUM(D800:D801)</f>
        <v>540.68999999999994</v>
      </c>
      <c r="E802" s="165">
        <f>SUM(E800:E801)</f>
        <v>540.68999999999994</v>
      </c>
      <c r="F802" s="161">
        <f>D802-E802</f>
        <v>0</v>
      </c>
      <c r="G802" s="162">
        <f>F802/D802</f>
        <v>0</v>
      </c>
      <c r="H802" s="357" t="s">
        <v>13</v>
      </c>
    </row>
    <row r="803" spans="2:10" ht="15.75" customHeight="1" x14ac:dyDescent="0.2">
      <c r="B803" s="29"/>
      <c r="C803" s="107"/>
      <c r="D803" s="150"/>
      <c r="E803" s="150"/>
      <c r="F803" s="58"/>
      <c r="G803" s="58"/>
    </row>
    <row r="804" spans="2:10" s="96" customFormat="1" x14ac:dyDescent="0.2">
      <c r="B804" s="408" t="s">
        <v>227</v>
      </c>
      <c r="C804" s="408"/>
      <c r="D804" s="408"/>
      <c r="E804" s="408"/>
      <c r="F804" s="408"/>
      <c r="G804" s="408"/>
      <c r="H804" s="371"/>
      <c r="J804" s="311"/>
    </row>
    <row r="805" spans="2:10" x14ac:dyDescent="0.2">
      <c r="E805" s="60" t="s">
        <v>123</v>
      </c>
      <c r="F805" s="417" t="s">
        <v>197</v>
      </c>
      <c r="G805" s="417"/>
      <c r="H805" s="372"/>
    </row>
    <row r="806" spans="2:10" ht="28.5" x14ac:dyDescent="0.2">
      <c r="B806" s="79" t="s">
        <v>21</v>
      </c>
      <c r="C806" s="79" t="s">
        <v>86</v>
      </c>
      <c r="D806" s="79" t="s">
        <v>228</v>
      </c>
      <c r="E806" s="79" t="s">
        <v>44</v>
      </c>
      <c r="F806" s="79" t="s">
        <v>87</v>
      </c>
      <c r="G806" s="79" t="s">
        <v>88</v>
      </c>
      <c r="H806" s="57"/>
    </row>
    <row r="807" spans="2:10" x14ac:dyDescent="0.2">
      <c r="B807" s="98">
        <v>1</v>
      </c>
      <c r="C807" s="98">
        <v>2</v>
      </c>
      <c r="D807" s="98">
        <v>3</v>
      </c>
      <c r="E807" s="98">
        <v>4</v>
      </c>
      <c r="F807" s="98">
        <v>5</v>
      </c>
      <c r="G807" s="98">
        <v>6</v>
      </c>
      <c r="H807" s="118"/>
    </row>
    <row r="808" spans="2:10" ht="28.5" x14ac:dyDescent="0.2">
      <c r="B808" s="99">
        <v>1</v>
      </c>
      <c r="C808" s="100" t="s">
        <v>89</v>
      </c>
      <c r="D808" s="101">
        <v>271.88499999999999</v>
      </c>
      <c r="E808" s="101">
        <f>(D801+D800)/2</f>
        <v>270.34499999999997</v>
      </c>
      <c r="F808" s="103">
        <v>230.12</v>
      </c>
      <c r="G808" s="102">
        <f>F808/D808</f>
        <v>0.84638725931919745</v>
      </c>
      <c r="H808" s="119"/>
    </row>
    <row r="809" spans="2:10" ht="89.25" customHeight="1" x14ac:dyDescent="0.2">
      <c r="B809" s="99">
        <v>2</v>
      </c>
      <c r="C809" s="100" t="s">
        <v>90</v>
      </c>
      <c r="D809" s="101">
        <f>D799-D808</f>
        <v>271.88499999999999</v>
      </c>
      <c r="E809" s="101">
        <f>(D801+D800)/2</f>
        <v>270.34499999999997</v>
      </c>
      <c r="F809" s="103">
        <v>287.37</v>
      </c>
      <c r="G809" s="102">
        <f>F809/D809</f>
        <v>1.056954226970962</v>
      </c>
      <c r="H809" s="120"/>
    </row>
    <row r="810" spans="2:10" ht="15" x14ac:dyDescent="0.2">
      <c r="B810" s="418" t="s">
        <v>11</v>
      </c>
      <c r="C810" s="418"/>
      <c r="D810" s="104">
        <f>SUM(D808:D809)</f>
        <v>543.77</v>
      </c>
      <c r="E810" s="105">
        <f>SUM(E808:E809)</f>
        <v>540.68999999999994</v>
      </c>
      <c r="F810" s="105">
        <f>SUM(F808:F809)</f>
        <v>517.49</v>
      </c>
      <c r="G810" s="102">
        <f>F810/D810</f>
        <v>0.95167074314507982</v>
      </c>
      <c r="H810" s="121"/>
    </row>
    <row r="811" spans="2:10" s="116" customFormat="1" ht="22.9" customHeight="1" x14ac:dyDescent="0.2">
      <c r="B811" s="419"/>
      <c r="C811" s="419"/>
      <c r="D811" s="419"/>
      <c r="E811" s="419"/>
      <c r="F811" s="419"/>
      <c r="G811" s="419"/>
      <c r="H811" s="419"/>
      <c r="J811" s="312"/>
    </row>
    <row r="812" spans="2:10" x14ac:dyDescent="0.2">
      <c r="B812" s="415" t="s">
        <v>91</v>
      </c>
      <c r="C812" s="415"/>
      <c r="D812" s="415"/>
      <c r="E812" s="415"/>
      <c r="F812" s="415"/>
      <c r="G812" s="415"/>
      <c r="H812" s="120"/>
    </row>
    <row r="813" spans="2:10" x14ac:dyDescent="0.2">
      <c r="B813" s="107"/>
      <c r="C813" s="22"/>
      <c r="D813" s="22"/>
      <c r="E813" s="106"/>
      <c r="F813" s="22"/>
      <c r="G813" s="22"/>
      <c r="H813" s="120"/>
    </row>
    <row r="814" spans="2:10" x14ac:dyDescent="0.2">
      <c r="B814" s="414" t="s">
        <v>92</v>
      </c>
      <c r="C814" s="414"/>
      <c r="D814" s="414"/>
      <c r="E814" s="414"/>
      <c r="F814" s="414"/>
      <c r="G814" s="414"/>
    </row>
    <row r="815" spans="2:10" ht="48.75" customHeight="1" x14ac:dyDescent="0.2">
      <c r="B815" s="270" t="s">
        <v>21</v>
      </c>
      <c r="C815" s="270" t="s">
        <v>86</v>
      </c>
      <c r="D815" s="296" t="s">
        <v>36</v>
      </c>
      <c r="E815" s="296" t="s">
        <v>37</v>
      </c>
      <c r="F815" s="296" t="s">
        <v>6</v>
      </c>
      <c r="G815" s="296" t="s">
        <v>30</v>
      </c>
    </row>
    <row r="816" spans="2:10" ht="13.5" customHeight="1" x14ac:dyDescent="0.2">
      <c r="B816" s="156">
        <v>1</v>
      </c>
      <c r="C816" s="156">
        <v>2</v>
      </c>
      <c r="D816" s="156">
        <v>3</v>
      </c>
      <c r="E816" s="156">
        <v>4</v>
      </c>
      <c r="F816" s="156" t="s">
        <v>38</v>
      </c>
      <c r="G816" s="156">
        <v>6</v>
      </c>
      <c r="H816" s="357"/>
    </row>
    <row r="817" spans="2:10" ht="27" customHeight="1" x14ac:dyDescent="0.2">
      <c r="B817" s="399">
        <v>1</v>
      </c>
      <c r="C817" s="160" t="s">
        <v>198</v>
      </c>
      <c r="D817" s="274">
        <v>660.14235658615587</v>
      </c>
      <c r="E817" s="274">
        <v>660.14235658615587</v>
      </c>
      <c r="F817" s="274">
        <f>D817-E817</f>
        <v>0</v>
      </c>
      <c r="G817" s="345">
        <v>0</v>
      </c>
      <c r="H817" s="357"/>
    </row>
    <row r="818" spans="2:10" ht="28.5" x14ac:dyDescent="0.2">
      <c r="B818" s="399">
        <v>2</v>
      </c>
      <c r="C818" s="160" t="s">
        <v>241</v>
      </c>
      <c r="D818" s="274">
        <v>144.57994096000002</v>
      </c>
      <c r="E818" s="274">
        <v>144.57994096000002</v>
      </c>
      <c r="F818" s="274">
        <f>D818-E818</f>
        <v>0</v>
      </c>
      <c r="G818" s="346">
        <f>F818/D818</f>
        <v>0</v>
      </c>
      <c r="H818" s="357"/>
    </row>
    <row r="819" spans="2:10" ht="28.5" x14ac:dyDescent="0.2">
      <c r="B819" s="399">
        <v>3</v>
      </c>
      <c r="C819" s="160" t="s">
        <v>226</v>
      </c>
      <c r="D819" s="274">
        <v>481.2999999999999</v>
      </c>
      <c r="E819" s="274">
        <v>481.2999999999999</v>
      </c>
      <c r="F819" s="274">
        <f>D819-E819</f>
        <v>0</v>
      </c>
      <c r="G819" s="346">
        <f>F819/D819</f>
        <v>0</v>
      </c>
      <c r="H819" s="357"/>
    </row>
    <row r="820" spans="2:10" ht="15.75" customHeight="1" x14ac:dyDescent="0.2">
      <c r="B820" s="399">
        <v>4</v>
      </c>
      <c r="C820" s="164" t="s">
        <v>85</v>
      </c>
      <c r="D820" s="165">
        <f>SUM(D818:D819)</f>
        <v>625.87994095999989</v>
      </c>
      <c r="E820" s="165">
        <f>SUM(E818:E819)</f>
        <v>625.87994095999989</v>
      </c>
      <c r="F820" s="165">
        <f>D820-E820</f>
        <v>0</v>
      </c>
      <c r="G820" s="347">
        <f>F820/D820</f>
        <v>0</v>
      </c>
      <c r="H820" s="357"/>
    </row>
    <row r="821" spans="2:10" ht="15.75" customHeight="1" x14ac:dyDescent="0.2">
      <c r="B821" s="29"/>
      <c r="C821" s="107"/>
      <c r="D821" s="77"/>
      <c r="E821" s="77"/>
      <c r="F821" s="58"/>
      <c r="G821" s="35"/>
    </row>
    <row r="822" spans="2:10" s="96" customFormat="1" x14ac:dyDescent="0.2">
      <c r="B822" s="408" t="s">
        <v>244</v>
      </c>
      <c r="C822" s="408"/>
      <c r="D822" s="408"/>
      <c r="E822" s="408"/>
      <c r="F822" s="408"/>
      <c r="G822" s="408"/>
      <c r="H822" s="408"/>
      <c r="I822" s="408"/>
      <c r="J822" s="311"/>
    </row>
    <row r="823" spans="2:10" x14ac:dyDescent="0.2">
      <c r="G823" s="97"/>
      <c r="H823" s="330" t="s">
        <v>123</v>
      </c>
      <c r="I823" s="149"/>
    </row>
    <row r="824" spans="2:10" ht="71.25" x14ac:dyDescent="0.2">
      <c r="B824" s="270" t="s">
        <v>228</v>
      </c>
      <c r="C824" s="270" t="s">
        <v>93</v>
      </c>
      <c r="D824" s="270" t="s">
        <v>94</v>
      </c>
      <c r="E824" s="270" t="s">
        <v>95</v>
      </c>
      <c r="F824" s="270" t="s">
        <v>96</v>
      </c>
      <c r="G824" s="270" t="s">
        <v>6</v>
      </c>
      <c r="H824" s="279" t="s">
        <v>88</v>
      </c>
      <c r="I824" s="270" t="s">
        <v>97</v>
      </c>
    </row>
    <row r="825" spans="2:10" x14ac:dyDescent="0.2">
      <c r="B825" s="109">
        <v>1</v>
      </c>
      <c r="C825" s="109">
        <v>2</v>
      </c>
      <c r="D825" s="109">
        <v>3</v>
      </c>
      <c r="E825" s="109">
        <v>4</v>
      </c>
      <c r="F825" s="109">
        <v>5</v>
      </c>
      <c r="G825" s="109" t="s">
        <v>98</v>
      </c>
      <c r="H825" s="109">
        <v>7</v>
      </c>
      <c r="I825" s="27" t="s">
        <v>99</v>
      </c>
    </row>
    <row r="826" spans="2:10" ht="18" customHeight="1" x14ac:dyDescent="0.2">
      <c r="B826" s="298">
        <f>D817</f>
        <v>660.14235658615587</v>
      </c>
      <c r="C826" s="298">
        <f>E820</f>
        <v>625.87994095999989</v>
      </c>
      <c r="D826" s="110">
        <f>D342</f>
        <v>83451.19</v>
      </c>
      <c r="E826" s="110">
        <f>(D826*750)/100000</f>
        <v>625.88392499999998</v>
      </c>
      <c r="F826" s="122">
        <v>505.92003999999997</v>
      </c>
      <c r="G826" s="110">
        <f>E826-F826</f>
        <v>119.963885</v>
      </c>
      <c r="H826" s="102">
        <f>F826/B826</f>
        <v>0.76638021322598138</v>
      </c>
      <c r="I826" s="110">
        <f>C826-F826</f>
        <v>119.95990095999991</v>
      </c>
    </row>
    <row r="827" spans="2:10" ht="21" customHeight="1" x14ac:dyDescent="0.2">
      <c r="B827" s="123"/>
      <c r="C827" s="123"/>
      <c r="D827" s="124"/>
      <c r="E827" s="124"/>
      <c r="F827" s="125"/>
      <c r="G827" s="124"/>
      <c r="H827" s="126"/>
      <c r="I827" s="124"/>
    </row>
    <row r="828" spans="2:10" s="115" customFormat="1" ht="12.75" x14ac:dyDescent="0.2">
      <c r="B828" s="416" t="s">
        <v>229</v>
      </c>
      <c r="C828" s="416"/>
      <c r="D828" s="416"/>
      <c r="E828" s="416"/>
      <c r="F828" s="416"/>
      <c r="G828" s="416"/>
      <c r="H828" s="416"/>
      <c r="I828" s="416"/>
      <c r="J828" s="197"/>
    </row>
    <row r="829" spans="2:10" s="115" customFormat="1" ht="14.25" customHeight="1" x14ac:dyDescent="0.2">
      <c r="B829" s="196"/>
      <c r="C829" s="197"/>
      <c r="D829" s="197"/>
      <c r="E829" s="197"/>
      <c r="F829" s="197"/>
      <c r="G829" s="197"/>
      <c r="H829" s="373"/>
      <c r="I829" s="197"/>
      <c r="J829" s="197"/>
    </row>
    <row r="830" spans="2:10" s="115" customFormat="1" ht="12.75" x14ac:dyDescent="0.2">
      <c r="B830" s="411" t="s">
        <v>113</v>
      </c>
      <c r="C830" s="411"/>
      <c r="D830" s="411"/>
      <c r="E830" s="411"/>
      <c r="F830" s="411"/>
      <c r="G830" s="411"/>
      <c r="H830" s="411"/>
      <c r="I830" s="411"/>
      <c r="J830" s="197"/>
    </row>
    <row r="831" spans="2:10" s="115" customFormat="1" ht="12.75" x14ac:dyDescent="0.2">
      <c r="B831" s="232"/>
      <c r="H831" s="374"/>
      <c r="J831" s="197"/>
    </row>
    <row r="832" spans="2:10" s="235" customFormat="1" ht="12.75" x14ac:dyDescent="0.2">
      <c r="B832" s="437" t="s">
        <v>164</v>
      </c>
      <c r="C832" s="438"/>
      <c r="D832" s="438"/>
      <c r="E832" s="438"/>
      <c r="F832" s="439"/>
      <c r="H832" s="375"/>
      <c r="J832" s="313"/>
    </row>
    <row r="833" spans="2:10" s="235" customFormat="1" ht="12.75" x14ac:dyDescent="0.2">
      <c r="B833" s="437" t="s">
        <v>245</v>
      </c>
      <c r="C833" s="438"/>
      <c r="D833" s="438"/>
      <c r="E833" s="438"/>
      <c r="F833" s="439"/>
      <c r="H833" s="375"/>
      <c r="J833" s="313"/>
    </row>
    <row r="834" spans="2:10" s="235" customFormat="1" ht="12.75" x14ac:dyDescent="0.2">
      <c r="B834" s="236" t="s">
        <v>165</v>
      </c>
      <c r="C834" s="237" t="s">
        <v>166</v>
      </c>
      <c r="D834" s="237" t="s">
        <v>167</v>
      </c>
      <c r="E834" s="237" t="s">
        <v>168</v>
      </c>
      <c r="F834" s="237" t="s">
        <v>169</v>
      </c>
      <c r="H834" s="375"/>
      <c r="J834" s="313"/>
    </row>
    <row r="835" spans="2:10" s="235" customFormat="1" ht="12.75" x14ac:dyDescent="0.2">
      <c r="B835" s="441" t="s">
        <v>170</v>
      </c>
      <c r="C835" s="238" t="s">
        <v>171</v>
      </c>
      <c r="D835" s="239"/>
      <c r="E835" s="239">
        <v>5537</v>
      </c>
      <c r="F835" s="237">
        <v>3322.14</v>
      </c>
      <c r="H835" s="375"/>
      <c r="J835" s="313"/>
    </row>
    <row r="836" spans="2:10" s="235" customFormat="1" ht="12.75" x14ac:dyDescent="0.2">
      <c r="B836" s="442"/>
      <c r="C836" s="238" t="s">
        <v>172</v>
      </c>
      <c r="D836" s="239"/>
      <c r="E836" s="239">
        <v>10354</v>
      </c>
      <c r="F836" s="237">
        <v>6212.4000000000005</v>
      </c>
      <c r="H836" s="375"/>
      <c r="J836" s="313"/>
    </row>
    <row r="837" spans="2:10" s="235" customFormat="1" ht="12.75" customHeight="1" x14ac:dyDescent="0.2">
      <c r="B837" s="442"/>
      <c r="C837" s="238" t="s">
        <v>173</v>
      </c>
      <c r="D837" s="239"/>
      <c r="E837" s="239">
        <v>4510</v>
      </c>
      <c r="F837" s="239">
        <v>2706</v>
      </c>
      <c r="H837" s="375"/>
      <c r="J837" s="313"/>
    </row>
    <row r="838" spans="2:10" s="235" customFormat="1" ht="12.75" x14ac:dyDescent="0.2">
      <c r="B838" s="442"/>
      <c r="C838" s="238" t="s">
        <v>174</v>
      </c>
      <c r="D838" s="239"/>
      <c r="E838" s="239">
        <v>2000</v>
      </c>
      <c r="F838" s="239">
        <v>3270</v>
      </c>
      <c r="H838" s="375"/>
      <c r="J838" s="313"/>
    </row>
    <row r="839" spans="2:10" s="235" customFormat="1" ht="12.75" x14ac:dyDescent="0.2">
      <c r="B839" s="442"/>
      <c r="C839" s="238" t="s">
        <v>175</v>
      </c>
      <c r="D839" s="239"/>
      <c r="E839" s="239">
        <v>0</v>
      </c>
      <c r="F839" s="239">
        <v>0</v>
      </c>
      <c r="H839" s="375"/>
      <c r="J839" s="313"/>
    </row>
    <row r="840" spans="2:10" s="235" customFormat="1" ht="12.75" x14ac:dyDescent="0.2">
      <c r="B840" s="442"/>
      <c r="C840" s="238" t="s">
        <v>176</v>
      </c>
      <c r="D840" s="239"/>
      <c r="E840" s="239">
        <v>16600</v>
      </c>
      <c r="F840" s="239">
        <v>25334.95</v>
      </c>
      <c r="H840" s="375"/>
      <c r="J840" s="313"/>
    </row>
    <row r="841" spans="2:10" s="235" customFormat="1" ht="12.75" x14ac:dyDescent="0.2">
      <c r="B841" s="442"/>
      <c r="C841" s="238" t="s">
        <v>177</v>
      </c>
      <c r="D841" s="239"/>
      <c r="E841" s="239">
        <v>0</v>
      </c>
      <c r="F841" s="239">
        <v>0</v>
      </c>
      <c r="H841" s="375"/>
      <c r="J841" s="313"/>
    </row>
    <row r="842" spans="2:10" s="235" customFormat="1" ht="14.25" customHeight="1" x14ac:dyDescent="0.2">
      <c r="B842" s="442"/>
      <c r="C842" s="238" t="s">
        <v>178</v>
      </c>
      <c r="D842" s="239"/>
      <c r="E842" s="239">
        <v>0</v>
      </c>
      <c r="F842" s="239">
        <v>0</v>
      </c>
      <c r="H842" s="375"/>
      <c r="J842" s="313"/>
    </row>
    <row r="843" spans="2:10" s="235" customFormat="1" ht="14.25" customHeight="1" x14ac:dyDescent="0.2">
      <c r="B843" s="442"/>
      <c r="C843" s="238" t="s">
        <v>265</v>
      </c>
      <c r="D843" s="239"/>
      <c r="E843" s="239">
        <v>0</v>
      </c>
      <c r="F843" s="239">
        <v>0</v>
      </c>
      <c r="H843" s="375"/>
      <c r="J843" s="313"/>
    </row>
    <row r="844" spans="2:10" s="235" customFormat="1" ht="14.25" customHeight="1" x14ac:dyDescent="0.2">
      <c r="B844" s="442"/>
      <c r="C844" s="238" t="s">
        <v>266</v>
      </c>
      <c r="D844" s="239"/>
      <c r="E844" s="239">
        <v>0</v>
      </c>
      <c r="F844" s="239">
        <v>0</v>
      </c>
      <c r="H844" s="375"/>
      <c r="J844" s="313"/>
    </row>
    <row r="845" spans="2:10" s="235" customFormat="1" ht="14.25" customHeight="1" x14ac:dyDescent="0.2">
      <c r="B845" s="442"/>
      <c r="C845" s="238" t="s">
        <v>267</v>
      </c>
      <c r="D845" s="239"/>
      <c r="E845" s="239">
        <v>0</v>
      </c>
      <c r="F845" s="239">
        <v>0</v>
      </c>
      <c r="H845" s="375"/>
      <c r="J845" s="313"/>
    </row>
    <row r="846" spans="2:10" s="235" customFormat="1" ht="14.25" customHeight="1" x14ac:dyDescent="0.2">
      <c r="B846" s="442"/>
      <c r="C846" s="238" t="s">
        <v>268</v>
      </c>
      <c r="D846" s="239"/>
      <c r="E846" s="239">
        <v>0</v>
      </c>
      <c r="F846" s="239">
        <v>0</v>
      </c>
      <c r="H846" s="375"/>
      <c r="J846" s="313"/>
    </row>
    <row r="847" spans="2:10" s="235" customFormat="1" ht="14.25" customHeight="1" thickBot="1" x14ac:dyDescent="0.25">
      <c r="B847" s="443"/>
      <c r="C847" s="237" t="s">
        <v>179</v>
      </c>
      <c r="D847" s="239"/>
      <c r="E847" s="237">
        <f>SUM(E835:E842)</f>
        <v>39001</v>
      </c>
      <c r="F847" s="237">
        <v>40845.490000000005</v>
      </c>
      <c r="H847" s="375"/>
      <c r="J847" s="313"/>
    </row>
    <row r="848" spans="2:10" s="245" customFormat="1" ht="12.75" x14ac:dyDescent="0.2">
      <c r="B848" s="240"/>
      <c r="C848" s="241"/>
      <c r="D848" s="242"/>
      <c r="E848" s="243"/>
      <c r="F848" s="243"/>
      <c r="G848" s="242"/>
      <c r="H848" s="349"/>
      <c r="I848" s="244"/>
      <c r="J848" s="197"/>
    </row>
    <row r="849" spans="1:10" s="151" customFormat="1" ht="12.75" x14ac:dyDescent="0.2">
      <c r="A849" s="245"/>
      <c r="B849" s="449" t="s">
        <v>180</v>
      </c>
      <c r="C849" s="450"/>
      <c r="D849" s="450"/>
      <c r="E849" s="450"/>
      <c r="F849" s="450"/>
      <c r="G849" s="450"/>
      <c r="H849" s="450"/>
      <c r="I849" s="199"/>
      <c r="J849" s="197"/>
    </row>
    <row r="850" spans="1:10" s="151" customFormat="1" ht="12.75" x14ac:dyDescent="0.2">
      <c r="A850" s="245"/>
      <c r="B850" s="444" t="s">
        <v>103</v>
      </c>
      <c r="C850" s="446" t="s">
        <v>104</v>
      </c>
      <c r="D850" s="447"/>
      <c r="E850" s="448" t="s">
        <v>105</v>
      </c>
      <c r="F850" s="448"/>
      <c r="G850" s="448" t="s">
        <v>106</v>
      </c>
      <c r="H850" s="448"/>
      <c r="I850" s="199"/>
      <c r="J850" s="197"/>
    </row>
    <row r="851" spans="1:10" s="151" customFormat="1" ht="12.75" x14ac:dyDescent="0.2">
      <c r="A851" s="245"/>
      <c r="B851" s="445"/>
      <c r="C851" s="299" t="s">
        <v>107</v>
      </c>
      <c r="D851" s="299" t="s">
        <v>108</v>
      </c>
      <c r="E851" s="299" t="s">
        <v>107</v>
      </c>
      <c r="F851" s="299" t="s">
        <v>108</v>
      </c>
      <c r="G851" s="299" t="s">
        <v>107</v>
      </c>
      <c r="H851" s="299" t="s">
        <v>108</v>
      </c>
      <c r="I851" s="199"/>
      <c r="J851" s="197"/>
    </row>
    <row r="852" spans="1:10" s="151" customFormat="1" ht="12.75" x14ac:dyDescent="0.2">
      <c r="A852" s="245"/>
      <c r="B852" s="200" t="s">
        <v>181</v>
      </c>
      <c r="C852" s="300">
        <v>39001</v>
      </c>
      <c r="D852" s="301">
        <v>40845.49</v>
      </c>
      <c r="E852" s="300">
        <v>39001</v>
      </c>
      <c r="F852" s="301">
        <v>40845.49</v>
      </c>
      <c r="G852" s="302">
        <f>(C852-E852)/100</f>
        <v>0</v>
      </c>
      <c r="H852" s="302">
        <f>(D852-F852)/100</f>
        <v>0</v>
      </c>
      <c r="I852" s="199"/>
      <c r="J852" s="197"/>
    </row>
    <row r="853" spans="1:10" s="151" customFormat="1" ht="12.75" x14ac:dyDescent="0.2">
      <c r="A853" s="245"/>
      <c r="B853" s="203"/>
      <c r="C853" s="198"/>
      <c r="D853" s="198"/>
      <c r="E853" s="198"/>
      <c r="F853" s="198"/>
      <c r="G853" s="198"/>
      <c r="H853" s="348"/>
      <c r="I853" s="199"/>
      <c r="J853" s="197"/>
    </row>
    <row r="854" spans="1:10" s="151" customFormat="1" ht="12.75" x14ac:dyDescent="0.2">
      <c r="A854" s="245"/>
      <c r="B854" s="451" t="s">
        <v>182</v>
      </c>
      <c r="C854" s="452"/>
      <c r="D854" s="452"/>
      <c r="E854" s="452"/>
      <c r="F854" s="452"/>
      <c r="G854" s="452"/>
      <c r="H854" s="452"/>
      <c r="I854" s="199"/>
      <c r="J854" s="197"/>
    </row>
    <row r="855" spans="1:10" s="151" customFormat="1" ht="25.5" customHeight="1" x14ac:dyDescent="0.2">
      <c r="A855" s="245"/>
      <c r="B855" s="420" t="s">
        <v>183</v>
      </c>
      <c r="C855" s="420"/>
      <c r="D855" s="420" t="s">
        <v>274</v>
      </c>
      <c r="E855" s="420"/>
      <c r="F855" s="420" t="s">
        <v>109</v>
      </c>
      <c r="G855" s="420"/>
      <c r="H855" s="348"/>
      <c r="I855" s="199" t="s">
        <v>13</v>
      </c>
      <c r="J855" s="197"/>
    </row>
    <row r="856" spans="1:10" s="151" customFormat="1" ht="12.75" x14ac:dyDescent="0.2">
      <c r="A856" s="245"/>
      <c r="B856" s="233" t="s">
        <v>107</v>
      </c>
      <c r="C856" s="233" t="s">
        <v>110</v>
      </c>
      <c r="D856" s="233" t="s">
        <v>107</v>
      </c>
      <c r="E856" s="233" t="s">
        <v>110</v>
      </c>
      <c r="F856" s="233" t="s">
        <v>107</v>
      </c>
      <c r="G856" s="233" t="s">
        <v>111</v>
      </c>
      <c r="H856" s="348"/>
      <c r="I856" s="199"/>
      <c r="J856" s="197"/>
    </row>
    <row r="857" spans="1:10" s="151" customFormat="1" ht="12.75" x14ac:dyDescent="0.2">
      <c r="A857" s="245"/>
      <c r="B857" s="204">
        <v>1</v>
      </c>
      <c r="C857" s="204">
        <v>2</v>
      </c>
      <c r="D857" s="204">
        <v>3</v>
      </c>
      <c r="E857" s="204">
        <v>4</v>
      </c>
      <c r="F857" s="204">
        <v>5</v>
      </c>
      <c r="G857" s="204">
        <v>6</v>
      </c>
      <c r="H857" s="376"/>
      <c r="I857" s="205"/>
      <c r="J857" s="197"/>
    </row>
    <row r="858" spans="1:10" s="151" customFormat="1" ht="12.75" x14ac:dyDescent="0.2">
      <c r="A858" s="245"/>
      <c r="B858" s="201">
        <v>39001</v>
      </c>
      <c r="C858" s="202">
        <v>40845.49</v>
      </c>
      <c r="D858" s="206">
        <f>29012+3987</f>
        <v>32999</v>
      </c>
      <c r="E858" s="154">
        <f>27859.07+4615.82</f>
        <v>32474.89</v>
      </c>
      <c r="F858" s="207">
        <f>D858/B858</f>
        <v>0.8461065100894849</v>
      </c>
      <c r="G858" s="207">
        <f>E858/C858</f>
        <v>0.79506672584904725</v>
      </c>
      <c r="H858" s="348"/>
      <c r="I858" s="199"/>
      <c r="J858" s="197"/>
    </row>
    <row r="859" spans="1:10" s="151" customFormat="1" ht="12.75" x14ac:dyDescent="0.2">
      <c r="A859" s="245"/>
      <c r="B859" s="208"/>
      <c r="C859" s="209"/>
      <c r="D859" s="210"/>
      <c r="E859" s="210"/>
      <c r="F859" s="211"/>
      <c r="G859" s="212"/>
      <c r="H859" s="377" t="s">
        <v>13</v>
      </c>
      <c r="I859" s="199" t="s">
        <v>13</v>
      </c>
      <c r="J859" s="197"/>
    </row>
    <row r="860" spans="1:10" s="151" customFormat="1" ht="12.75" x14ac:dyDescent="0.2">
      <c r="A860" s="245"/>
      <c r="B860" s="431" t="s">
        <v>185</v>
      </c>
      <c r="C860" s="432"/>
      <c r="D860" s="432"/>
      <c r="E860" s="432"/>
      <c r="F860" s="432"/>
      <c r="G860" s="432"/>
      <c r="H860" s="348"/>
      <c r="I860" s="199"/>
      <c r="J860" s="197"/>
    </row>
    <row r="861" spans="1:10" s="151" customFormat="1" ht="12.75" x14ac:dyDescent="0.2">
      <c r="A861" s="245"/>
      <c r="B861" s="213"/>
      <c r="C861" s="198"/>
      <c r="D861" s="198"/>
      <c r="E861" s="382"/>
      <c r="F861" s="198"/>
      <c r="G861" s="198"/>
      <c r="H861" s="348"/>
      <c r="I861" s="199"/>
      <c r="J861" s="197"/>
    </row>
    <row r="862" spans="1:10" s="245" customFormat="1" ht="12.75" x14ac:dyDescent="0.2">
      <c r="B862" s="433" t="s">
        <v>186</v>
      </c>
      <c r="C862" s="433"/>
      <c r="D862" s="433"/>
      <c r="E862" s="433"/>
      <c r="F862" s="433"/>
      <c r="G862" s="433"/>
      <c r="H862" s="349"/>
      <c r="I862" s="244"/>
      <c r="J862" s="197"/>
    </row>
    <row r="863" spans="1:10" s="245" customFormat="1" ht="12.75" x14ac:dyDescent="0.2">
      <c r="B863" s="421" t="s">
        <v>269</v>
      </c>
      <c r="C863" s="422"/>
      <c r="D863" s="422"/>
      <c r="E863" s="423"/>
      <c r="F863" s="242"/>
      <c r="G863" s="242"/>
      <c r="H863" s="349"/>
      <c r="I863" s="244"/>
      <c r="J863" s="197"/>
    </row>
    <row r="864" spans="1:10" s="245" customFormat="1" ht="25.5" x14ac:dyDescent="0.2">
      <c r="B864" s="246" t="s">
        <v>165</v>
      </c>
      <c r="C864" s="246" t="s">
        <v>166</v>
      </c>
      <c r="D864" s="246" t="s">
        <v>168</v>
      </c>
      <c r="E864" s="246" t="s">
        <v>187</v>
      </c>
      <c r="F864" s="242"/>
      <c r="G864" s="242"/>
      <c r="H864" s="349"/>
      <c r="I864" s="244"/>
      <c r="J864" s="197"/>
    </row>
    <row r="865" spans="2:10" s="245" customFormat="1" ht="12.75" customHeight="1" x14ac:dyDescent="0.2">
      <c r="B865" s="424" t="s">
        <v>170</v>
      </c>
      <c r="C865" s="397" t="s">
        <v>171</v>
      </c>
      <c r="D865" s="248">
        <v>14990</v>
      </c>
      <c r="E865" s="248">
        <v>749.49</v>
      </c>
      <c r="F865" s="242"/>
      <c r="G865" s="242"/>
      <c r="H865" s="349"/>
      <c r="I865" s="244"/>
      <c r="J865" s="197"/>
    </row>
    <row r="866" spans="2:10" s="245" customFormat="1" ht="12.75" x14ac:dyDescent="0.2">
      <c r="B866" s="425"/>
      <c r="C866" s="397" t="s">
        <v>172</v>
      </c>
      <c r="D866" s="248">
        <v>4606</v>
      </c>
      <c r="E866" s="248">
        <v>230.3</v>
      </c>
      <c r="F866" s="242"/>
      <c r="G866" s="242"/>
      <c r="H866" s="349"/>
      <c r="I866" s="244"/>
      <c r="J866" s="197"/>
    </row>
    <row r="867" spans="2:10" s="245" customFormat="1" ht="12.75" x14ac:dyDescent="0.2">
      <c r="B867" s="425"/>
      <c r="C867" s="397" t="s">
        <v>173</v>
      </c>
      <c r="D867" s="248">
        <v>0</v>
      </c>
      <c r="E867" s="248">
        <v>0</v>
      </c>
      <c r="F867" s="242"/>
      <c r="G867" s="242"/>
      <c r="H867" s="349"/>
      <c r="I867" s="244"/>
      <c r="J867" s="197"/>
    </row>
    <row r="868" spans="2:10" s="245" customFormat="1" ht="12.75" x14ac:dyDescent="0.2">
      <c r="B868" s="425"/>
      <c r="C868" s="397" t="s">
        <v>174</v>
      </c>
      <c r="D868" s="248">
        <v>17536</v>
      </c>
      <c r="E868" s="248">
        <v>876.8</v>
      </c>
      <c r="F868" s="242"/>
      <c r="G868" s="242"/>
      <c r="H868" s="349"/>
      <c r="I868" s="244"/>
      <c r="J868" s="197"/>
    </row>
    <row r="869" spans="2:10" s="245" customFormat="1" ht="12.75" x14ac:dyDescent="0.2">
      <c r="B869" s="425"/>
      <c r="C869" s="397" t="s">
        <v>175</v>
      </c>
      <c r="D869" s="248">
        <v>0</v>
      </c>
      <c r="E869" s="248">
        <v>0</v>
      </c>
      <c r="F869" s="242"/>
      <c r="G869" s="242"/>
      <c r="H869" s="349"/>
      <c r="I869" s="244"/>
      <c r="J869" s="197"/>
    </row>
    <row r="870" spans="2:10" s="245" customFormat="1" ht="12.75" x14ac:dyDescent="0.2">
      <c r="B870" s="425"/>
      <c r="C870" s="397" t="s">
        <v>189</v>
      </c>
      <c r="D870" s="248">
        <v>0</v>
      </c>
      <c r="E870" s="248">
        <v>0</v>
      </c>
      <c r="F870" s="242"/>
      <c r="G870" s="242"/>
      <c r="H870" s="349"/>
      <c r="I870" s="244"/>
      <c r="J870" s="197"/>
    </row>
    <row r="871" spans="2:10" s="245" customFormat="1" ht="12.75" x14ac:dyDescent="0.2">
      <c r="B871" s="425"/>
      <c r="C871" s="397" t="s">
        <v>178</v>
      </c>
      <c r="D871" s="248">
        <v>0</v>
      </c>
      <c r="E871" s="248">
        <v>0</v>
      </c>
      <c r="F871" s="242"/>
      <c r="G871" s="242"/>
      <c r="H871" s="349"/>
      <c r="I871" s="244"/>
      <c r="J871" s="197"/>
    </row>
    <row r="872" spans="2:10" s="245" customFormat="1" ht="12.75" x14ac:dyDescent="0.2">
      <c r="B872" s="425"/>
      <c r="C872" s="397" t="s">
        <v>265</v>
      </c>
      <c r="D872" s="248">
        <v>0</v>
      </c>
      <c r="E872" s="248">
        <v>0</v>
      </c>
      <c r="F872" s="242"/>
      <c r="G872" s="242"/>
      <c r="H872" s="349"/>
      <c r="I872" s="244" t="s">
        <v>282</v>
      </c>
      <c r="J872" s="197"/>
    </row>
    <row r="873" spans="2:10" s="245" customFormat="1" ht="12.75" x14ac:dyDescent="0.2">
      <c r="B873" s="425"/>
      <c r="C873" s="397" t="s">
        <v>266</v>
      </c>
      <c r="D873" s="248">
        <v>0</v>
      </c>
      <c r="E873" s="248">
        <v>0</v>
      </c>
      <c r="F873" s="242"/>
      <c r="G873" s="242"/>
      <c r="H873" s="349"/>
      <c r="I873" s="244"/>
      <c r="J873" s="197"/>
    </row>
    <row r="874" spans="2:10" s="245" customFormat="1" ht="12.75" x14ac:dyDescent="0.2">
      <c r="B874" s="425"/>
      <c r="C874" s="397" t="s">
        <v>267</v>
      </c>
      <c r="D874" s="248">
        <v>0</v>
      </c>
      <c r="E874" s="248">
        <v>0</v>
      </c>
      <c r="F874" s="242"/>
      <c r="G874" s="242"/>
      <c r="H874" s="349"/>
      <c r="I874" s="244"/>
      <c r="J874" s="197"/>
    </row>
    <row r="875" spans="2:10" s="245" customFormat="1" ht="12.75" x14ac:dyDescent="0.2">
      <c r="B875" s="425"/>
      <c r="C875" s="397" t="s">
        <v>281</v>
      </c>
      <c r="D875" s="248">
        <v>11243</v>
      </c>
      <c r="E875" s="248">
        <v>0</v>
      </c>
      <c r="F875" s="242"/>
      <c r="G875" s="242"/>
      <c r="H875" s="349"/>
      <c r="I875" s="244"/>
      <c r="J875" s="197"/>
    </row>
    <row r="876" spans="2:10" s="245" customFormat="1" ht="12.75" x14ac:dyDescent="0.2">
      <c r="B876" s="426"/>
      <c r="C876" s="398" t="s">
        <v>179</v>
      </c>
      <c r="D876" s="250">
        <f>SUM(D865:D875)</f>
        <v>48375</v>
      </c>
      <c r="E876" s="251">
        <f>SUM(E865:E871)</f>
        <v>1856.59</v>
      </c>
      <c r="F876" s="242"/>
      <c r="G876" s="242"/>
      <c r="H876" s="349"/>
      <c r="I876" s="244"/>
      <c r="J876" s="197"/>
    </row>
    <row r="877" spans="2:10" s="245" customFormat="1" ht="12.75" x14ac:dyDescent="0.2">
      <c r="B877" s="383"/>
      <c r="C877" s="384" t="s">
        <v>280</v>
      </c>
      <c r="D877" s="385"/>
      <c r="E877" s="386"/>
      <c r="F877" s="242"/>
      <c r="G877" s="242"/>
      <c r="H877" s="349"/>
      <c r="I877" s="244"/>
      <c r="J877" s="197"/>
    </row>
    <row r="878" spans="2:10" s="245" customFormat="1" ht="12.75" x14ac:dyDescent="0.2">
      <c r="B878" s="252"/>
      <c r="C878" s="242"/>
      <c r="D878" s="242"/>
      <c r="E878" s="242"/>
      <c r="F878" s="242"/>
      <c r="G878" s="242"/>
      <c r="H878" s="349"/>
      <c r="I878" s="244"/>
      <c r="J878" s="197"/>
    </row>
    <row r="879" spans="2:10" s="245" customFormat="1" ht="12.75" x14ac:dyDescent="0.2">
      <c r="B879" s="409" t="s">
        <v>190</v>
      </c>
      <c r="C879" s="410"/>
      <c r="D879" s="410"/>
      <c r="E879" s="410"/>
      <c r="F879" s="410"/>
      <c r="G879" s="410"/>
      <c r="H879" s="410"/>
      <c r="I879" s="244"/>
      <c r="J879" s="197"/>
    </row>
    <row r="880" spans="2:10" s="245" customFormat="1" ht="12.75" x14ac:dyDescent="0.2">
      <c r="B880" s="427" t="s">
        <v>103</v>
      </c>
      <c r="C880" s="429" t="s">
        <v>104</v>
      </c>
      <c r="D880" s="430"/>
      <c r="E880" s="440" t="s">
        <v>105</v>
      </c>
      <c r="F880" s="440"/>
      <c r="G880" s="440" t="s">
        <v>106</v>
      </c>
      <c r="H880" s="440"/>
      <c r="I880" s="244"/>
      <c r="J880" s="197"/>
    </row>
    <row r="881" spans="2:10" s="245" customFormat="1" ht="12.75" x14ac:dyDescent="0.2">
      <c r="B881" s="428"/>
      <c r="C881" s="323" t="s">
        <v>107</v>
      </c>
      <c r="D881" s="323" t="s">
        <v>108</v>
      </c>
      <c r="E881" s="253" t="s">
        <v>107</v>
      </c>
      <c r="F881" s="253" t="s">
        <v>108</v>
      </c>
      <c r="G881" s="253" t="s">
        <v>107</v>
      </c>
      <c r="H881" s="280" t="s">
        <v>108</v>
      </c>
      <c r="I881" s="244"/>
      <c r="J881" s="197"/>
    </row>
    <row r="882" spans="2:10" s="245" customFormat="1" ht="12.75" x14ac:dyDescent="0.2">
      <c r="B882" s="323" t="s">
        <v>112</v>
      </c>
      <c r="C882" s="387">
        <v>37132</v>
      </c>
      <c r="D882" s="388">
        <v>1856.59</v>
      </c>
      <c r="E882" s="387">
        <v>37132</v>
      </c>
      <c r="F882" s="388">
        <v>1856.59</v>
      </c>
      <c r="G882" s="378">
        <f>(C882-E882)/100</f>
        <v>0</v>
      </c>
      <c r="H882" s="378">
        <f>(D882-F882)/100</f>
        <v>0</v>
      </c>
      <c r="I882" s="244"/>
      <c r="J882" s="197"/>
    </row>
    <row r="883" spans="2:10" s="245" customFormat="1" ht="31.5" customHeight="1" x14ac:dyDescent="0.2">
      <c r="B883" s="403" t="s">
        <v>278</v>
      </c>
      <c r="C883" s="404">
        <v>11243</v>
      </c>
      <c r="D883" s="434" t="s">
        <v>279</v>
      </c>
      <c r="E883" s="435"/>
      <c r="F883" s="435"/>
      <c r="G883" s="435"/>
      <c r="H883" s="436"/>
      <c r="I883" s="244"/>
      <c r="J883" s="197"/>
    </row>
    <row r="884" spans="2:10" s="245" customFormat="1" ht="12.75" x14ac:dyDescent="0.2">
      <c r="B884" s="258"/>
      <c r="C884" s="242"/>
      <c r="D884" s="242"/>
      <c r="E884" s="242"/>
      <c r="F884" s="242"/>
      <c r="G884" s="242"/>
      <c r="H884" s="349"/>
      <c r="I884" s="244"/>
      <c r="J884" s="197"/>
    </row>
    <row r="885" spans="2:10" s="245" customFormat="1" ht="12.75" x14ac:dyDescent="0.2">
      <c r="B885" s="405" t="s">
        <v>273</v>
      </c>
      <c r="C885" s="406"/>
      <c r="D885" s="406"/>
      <c r="E885" s="406"/>
      <c r="F885" s="406"/>
      <c r="G885" s="406"/>
      <c r="H885" s="406"/>
      <c r="I885" s="244"/>
      <c r="J885" s="197"/>
    </row>
    <row r="886" spans="2:10" s="245" customFormat="1" ht="12.75" x14ac:dyDescent="0.2">
      <c r="B886" s="407" t="s">
        <v>272</v>
      </c>
      <c r="C886" s="407"/>
      <c r="D886" s="407" t="s">
        <v>191</v>
      </c>
      <c r="E886" s="407"/>
      <c r="F886" s="407" t="s">
        <v>109</v>
      </c>
      <c r="G886" s="407"/>
      <c r="H886" s="349"/>
      <c r="I886" s="244"/>
      <c r="J886" s="197"/>
    </row>
    <row r="887" spans="2:10" s="245" customFormat="1" ht="12.75" x14ac:dyDescent="0.2">
      <c r="B887" s="259" t="s">
        <v>107</v>
      </c>
      <c r="C887" s="259" t="s">
        <v>110</v>
      </c>
      <c r="D887" s="259" t="s">
        <v>107</v>
      </c>
      <c r="E887" s="259" t="s">
        <v>110</v>
      </c>
      <c r="F887" s="259" t="s">
        <v>107</v>
      </c>
      <c r="G887" s="259" t="s">
        <v>111</v>
      </c>
      <c r="H887" s="349"/>
      <c r="I887" s="244" t="s">
        <v>13</v>
      </c>
      <c r="J887" s="197"/>
    </row>
    <row r="888" spans="2:10" s="245" customFormat="1" ht="12.75" x14ac:dyDescent="0.2">
      <c r="B888" s="260">
        <v>1</v>
      </c>
      <c r="C888" s="260">
        <v>2</v>
      </c>
      <c r="D888" s="260">
        <v>3</v>
      </c>
      <c r="E888" s="260">
        <v>4</v>
      </c>
      <c r="F888" s="260">
        <v>5</v>
      </c>
      <c r="G888" s="260">
        <v>6</v>
      </c>
      <c r="H888" s="379"/>
      <c r="I888" s="261"/>
      <c r="J888" s="197"/>
    </row>
    <row r="889" spans="2:10" s="245" customFormat="1" ht="12.75" x14ac:dyDescent="0.2">
      <c r="B889" s="396">
        <v>37132</v>
      </c>
      <c r="C889" s="394">
        <v>1856.59</v>
      </c>
      <c r="D889" s="387">
        <v>37124</v>
      </c>
      <c r="E889" s="388">
        <v>1856.2</v>
      </c>
      <c r="F889" s="395">
        <f>D889/B889</f>
        <v>0.99978455240762687</v>
      </c>
      <c r="G889" s="395">
        <f>E889/C889</f>
        <v>0.99978993746599953</v>
      </c>
      <c r="H889" s="380" t="s">
        <v>13</v>
      </c>
      <c r="I889" s="265"/>
      <c r="J889" s="197"/>
    </row>
    <row r="890" spans="2:10" s="245" customFormat="1" ht="12.75" x14ac:dyDescent="0.2">
      <c r="B890" s="389"/>
      <c r="C890" s="390"/>
      <c r="D890" s="391"/>
      <c r="E890" s="392"/>
      <c r="F890" s="393"/>
      <c r="G890" s="393"/>
      <c r="H890" s="349"/>
      <c r="I890" s="242"/>
      <c r="J890" s="197"/>
    </row>
    <row r="891" spans="2:10" x14ac:dyDescent="0.2">
      <c r="B891" s="409" t="s">
        <v>275</v>
      </c>
      <c r="C891" s="410"/>
      <c r="D891" s="410"/>
      <c r="E891" s="410"/>
      <c r="F891" s="410"/>
      <c r="G891" s="410"/>
      <c r="H891" s="410"/>
    </row>
    <row r="892" spans="2:10" x14ac:dyDescent="0.2">
      <c r="B892" s="405" t="s">
        <v>277</v>
      </c>
      <c r="C892" s="406"/>
      <c r="D892" s="406"/>
      <c r="E892" s="406"/>
      <c r="F892" s="406"/>
      <c r="G892" s="406"/>
      <c r="H892" s="406"/>
    </row>
    <row r="893" spans="2:10" x14ac:dyDescent="0.2">
      <c r="B893" s="407" t="s">
        <v>276</v>
      </c>
      <c r="C893" s="407"/>
      <c r="D893" s="407" t="s">
        <v>191</v>
      </c>
      <c r="E893" s="407"/>
      <c r="F893" s="407" t="s">
        <v>109</v>
      </c>
      <c r="G893" s="407"/>
      <c r="H893" s="349"/>
    </row>
    <row r="894" spans="2:10" x14ac:dyDescent="0.2">
      <c r="B894" s="319" t="s">
        <v>107</v>
      </c>
      <c r="C894" s="319" t="s">
        <v>110</v>
      </c>
      <c r="D894" s="319" t="s">
        <v>107</v>
      </c>
      <c r="E894" s="319" t="s">
        <v>110</v>
      </c>
      <c r="F894" s="319" t="s">
        <v>107</v>
      </c>
      <c r="G894" s="319" t="s">
        <v>111</v>
      </c>
      <c r="H894" s="349"/>
    </row>
    <row r="895" spans="2:10" x14ac:dyDescent="0.2">
      <c r="B895" s="260">
        <v>1</v>
      </c>
      <c r="C895" s="260">
        <v>2</v>
      </c>
      <c r="D895" s="260">
        <v>3</v>
      </c>
      <c r="E895" s="260">
        <v>4</v>
      </c>
      <c r="F895" s="260">
        <v>5</v>
      </c>
      <c r="G895" s="260">
        <v>6</v>
      </c>
      <c r="H895" s="379"/>
    </row>
    <row r="896" spans="2:10" x14ac:dyDescent="0.2">
      <c r="B896" s="396">
        <v>15849</v>
      </c>
      <c r="C896" s="394">
        <v>792.45000000000027</v>
      </c>
      <c r="D896" s="387">
        <v>10573</v>
      </c>
      <c r="E896" s="388">
        <v>528.65</v>
      </c>
      <c r="F896" s="395">
        <f>D896/B896</f>
        <v>0.66710833491071997</v>
      </c>
      <c r="G896" s="395">
        <f>E896/C896</f>
        <v>0.66710833491071964</v>
      </c>
      <c r="H896" s="380" t="s">
        <v>13</v>
      </c>
    </row>
  </sheetData>
  <mergeCells count="86">
    <mergeCell ref="B9:I9"/>
    <mergeCell ref="B27:E27"/>
    <mergeCell ref="B35:D35"/>
    <mergeCell ref="B36:H36"/>
    <mergeCell ref="B65:I65"/>
    <mergeCell ref="B11:I11"/>
    <mergeCell ref="B28:G28"/>
    <mergeCell ref="B1:I1"/>
    <mergeCell ref="B2:I2"/>
    <mergeCell ref="B3:I3"/>
    <mergeCell ref="B5:I5"/>
    <mergeCell ref="B7:I7"/>
    <mergeCell ref="B674:G674"/>
    <mergeCell ref="B380:G380"/>
    <mergeCell ref="B13:C13"/>
    <mergeCell ref="B22:E22"/>
    <mergeCell ref="B309:F309"/>
    <mergeCell ref="B153:G153"/>
    <mergeCell ref="B94:I94"/>
    <mergeCell ref="B278:I278"/>
    <mergeCell ref="B345:H345"/>
    <mergeCell ref="B375:F375"/>
    <mergeCell ref="B124:H124"/>
    <mergeCell ref="B182:H182"/>
    <mergeCell ref="B211:G211"/>
    <mergeCell ref="B240:G240"/>
    <mergeCell ref="B580:G580"/>
    <mergeCell ref="B610:G610"/>
    <mergeCell ref="B641:G641"/>
    <mergeCell ref="B671:G671"/>
    <mergeCell ref="B673:G673"/>
    <mergeCell ref="B445:H445"/>
    <mergeCell ref="B447:H447"/>
    <mergeCell ref="B449:H449"/>
    <mergeCell ref="B480:G480"/>
    <mergeCell ref="B578:G578"/>
    <mergeCell ref="B832:F832"/>
    <mergeCell ref="E880:F880"/>
    <mergeCell ref="G880:H880"/>
    <mergeCell ref="B833:F833"/>
    <mergeCell ref="B835:B847"/>
    <mergeCell ref="B850:B851"/>
    <mergeCell ref="C850:D850"/>
    <mergeCell ref="E850:F850"/>
    <mergeCell ref="G850:H850"/>
    <mergeCell ref="B849:H849"/>
    <mergeCell ref="B854:H854"/>
    <mergeCell ref="B886:C886"/>
    <mergeCell ref="D886:E886"/>
    <mergeCell ref="F886:G886"/>
    <mergeCell ref="B855:C855"/>
    <mergeCell ref="D855:E855"/>
    <mergeCell ref="F855:G855"/>
    <mergeCell ref="B863:E863"/>
    <mergeCell ref="B865:B876"/>
    <mergeCell ref="B880:B881"/>
    <mergeCell ref="C880:D880"/>
    <mergeCell ref="B860:G860"/>
    <mergeCell ref="B862:G862"/>
    <mergeCell ref="B879:H879"/>
    <mergeCell ref="B885:H885"/>
    <mergeCell ref="D883:H883"/>
    <mergeCell ref="B796:G796"/>
    <mergeCell ref="B812:G812"/>
    <mergeCell ref="B814:G814"/>
    <mergeCell ref="B822:I822"/>
    <mergeCell ref="B828:I828"/>
    <mergeCell ref="F805:G805"/>
    <mergeCell ref="B810:C810"/>
    <mergeCell ref="B811:H811"/>
    <mergeCell ref="B892:H892"/>
    <mergeCell ref="B893:C893"/>
    <mergeCell ref="D893:E893"/>
    <mergeCell ref="F893:G893"/>
    <mergeCell ref="B410:F410"/>
    <mergeCell ref="B415:H415"/>
    <mergeCell ref="B891:H891"/>
    <mergeCell ref="B830:I830"/>
    <mergeCell ref="B704:H704"/>
    <mergeCell ref="B705:H705"/>
    <mergeCell ref="B734:H734"/>
    <mergeCell ref="B735:H735"/>
    <mergeCell ref="B804:G804"/>
    <mergeCell ref="B764:G764"/>
    <mergeCell ref="B765:G765"/>
    <mergeCell ref="B794:G794"/>
  </mergeCells>
  <printOptions horizontalCentered="1"/>
  <pageMargins left="0.19685039370078741" right="0" top="0.19685039370078741" bottom="0.19685039370078741" header="0.51181102362204722" footer="0.51181102362204722"/>
  <pageSetup paperSize="9" scale="88" orientation="portrait" r:id="rId1"/>
  <headerFooter alignWithMargins="0"/>
  <rowBreaks count="10" manualBreakCount="10">
    <brk id="117" min="1" max="8" man="1"/>
    <brk id="180" min="1" max="8" man="1"/>
    <brk id="239" min="1" max="8" man="1"/>
    <brk id="409" min="1" max="8" man="1"/>
    <brk id="478" min="1" max="8" man="1"/>
    <brk id="652" min="1" max="8" man="1"/>
    <brk id="714" min="1" max="8" man="1"/>
    <brk id="774" min="1" max="8" man="1"/>
    <brk id="821" min="1" max="8" man="1"/>
    <brk id="883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20"/>
  <sheetViews>
    <sheetView workbookViewId="0">
      <selection activeCell="K21" sqref="K21"/>
    </sheetView>
  </sheetViews>
  <sheetFormatPr defaultRowHeight="12.75" x14ac:dyDescent="0.2"/>
  <cols>
    <col min="3" max="3" width="32.28515625" customWidth="1"/>
  </cols>
  <sheetData>
    <row r="4" spans="3:7" ht="13.5" thickBot="1" x14ac:dyDescent="0.25"/>
    <row r="5" spans="3:7" ht="26.25" thickBot="1" x14ac:dyDescent="0.25">
      <c r="C5" s="176" t="s">
        <v>128</v>
      </c>
      <c r="D5" s="177">
        <v>2198.5</v>
      </c>
    </row>
    <row r="6" spans="3:7" ht="26.25" thickBot="1" x14ac:dyDescent="0.25">
      <c r="C6" s="178" t="s">
        <v>129</v>
      </c>
      <c r="D6" s="179">
        <v>1692.6</v>
      </c>
    </row>
    <row r="7" spans="3:7" ht="13.5" thickBot="1" x14ac:dyDescent="0.25">
      <c r="C7" s="180" t="s">
        <v>130</v>
      </c>
      <c r="D7" s="179">
        <v>10095.799999999999</v>
      </c>
    </row>
    <row r="8" spans="3:7" ht="13.5" thickBot="1" x14ac:dyDescent="0.25">
      <c r="C8" s="180" t="s">
        <v>131</v>
      </c>
      <c r="D8" s="181">
        <v>8688.0300000000007</v>
      </c>
    </row>
    <row r="9" spans="3:7" ht="26.25" thickBot="1" x14ac:dyDescent="0.25">
      <c r="C9" s="180" t="s">
        <v>132</v>
      </c>
      <c r="D9" s="179">
        <v>6125.94</v>
      </c>
    </row>
    <row r="10" spans="3:7" ht="26.25" thickBot="1" x14ac:dyDescent="0.25">
      <c r="C10" s="182" t="s">
        <v>133</v>
      </c>
      <c r="D10" s="179">
        <v>288.95</v>
      </c>
    </row>
    <row r="11" spans="3:7" ht="26.25" thickBot="1" x14ac:dyDescent="0.25">
      <c r="C11" s="180" t="s">
        <v>134</v>
      </c>
      <c r="D11" s="179">
        <v>222.46</v>
      </c>
    </row>
    <row r="12" spans="3:7" ht="26.25" thickBot="1" x14ac:dyDescent="0.25">
      <c r="C12" s="180" t="s">
        <v>135</v>
      </c>
      <c r="D12" s="179">
        <v>527.62</v>
      </c>
    </row>
    <row r="14" spans="3:7" ht="13.5" thickBot="1" x14ac:dyDescent="0.25"/>
    <row r="15" spans="3:7" ht="15.75" thickBot="1" x14ac:dyDescent="0.25">
      <c r="G15" s="266">
        <v>199</v>
      </c>
    </row>
    <row r="16" spans="3:7" ht="15.75" thickBot="1" x14ac:dyDescent="0.25">
      <c r="G16" s="267">
        <v>227</v>
      </c>
    </row>
    <row r="17" spans="7:11" ht="15.75" thickBot="1" x14ac:dyDescent="0.25">
      <c r="G17" s="268">
        <v>240</v>
      </c>
    </row>
    <row r="18" spans="7:11" ht="15.75" thickBot="1" x14ac:dyDescent="0.25">
      <c r="G18" s="267">
        <v>263</v>
      </c>
    </row>
    <row r="19" spans="7:11" ht="15.75" thickBot="1" x14ac:dyDescent="0.25">
      <c r="G19" s="268">
        <v>310</v>
      </c>
    </row>
    <row r="20" spans="7:11" x14ac:dyDescent="0.2">
      <c r="G20">
        <f>SUM(G15:G19)</f>
        <v>1239</v>
      </c>
      <c r="H20">
        <f>G20/5</f>
        <v>247.8</v>
      </c>
      <c r="I20">
        <v>40025</v>
      </c>
      <c r="J20">
        <f>H20/I20*100</f>
        <v>0.61911305434103692</v>
      </c>
      <c r="K20">
        <f>100-J20</f>
        <v>99.380886945658958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12"/>
  <sheetViews>
    <sheetView workbookViewId="0">
      <selection activeCell="J12" sqref="J12"/>
    </sheetView>
  </sheetViews>
  <sheetFormatPr defaultRowHeight="12.75" x14ac:dyDescent="0.2"/>
  <sheetData>
    <row r="7" spans="2:11" ht="13.5" thickBot="1" x14ac:dyDescent="0.25"/>
    <row r="8" spans="2:11" ht="15.75" customHeight="1" thickBot="1" x14ac:dyDescent="0.25">
      <c r="B8" s="190">
        <v>2042687</v>
      </c>
      <c r="C8" s="191">
        <v>1214319</v>
      </c>
      <c r="D8" s="186">
        <f>SUM(B8:C8)</f>
        <v>3257006</v>
      </c>
      <c r="E8" s="183">
        <v>1757201</v>
      </c>
      <c r="F8" s="187">
        <v>981996</v>
      </c>
      <c r="G8" s="188">
        <f>SUM(E8:F8)</f>
        <v>2739197</v>
      </c>
      <c r="I8" s="192">
        <f t="shared" ref="I8:K12" si="0">E8/B8</f>
        <v>0.86023996823791404</v>
      </c>
      <c r="J8" s="192">
        <f t="shared" si="0"/>
        <v>0.80868042087787473</v>
      </c>
      <c r="K8" s="192">
        <f t="shared" si="0"/>
        <v>0.8410168725510484</v>
      </c>
    </row>
    <row r="9" spans="2:11" ht="15.75" customHeight="1" thickBot="1" x14ac:dyDescent="0.25">
      <c r="B9" s="190">
        <v>2042687</v>
      </c>
      <c r="C9" s="191">
        <v>1214319</v>
      </c>
      <c r="D9" s="186">
        <f>SUM(B9:C9)</f>
        <v>3257006</v>
      </c>
      <c r="E9" s="184">
        <v>1830360</v>
      </c>
      <c r="F9" s="189">
        <v>925064</v>
      </c>
      <c r="G9" s="188">
        <f>SUM(E9:F9)</f>
        <v>2755424</v>
      </c>
      <c r="I9" s="192">
        <f t="shared" si="0"/>
        <v>0.8960550490603798</v>
      </c>
      <c r="J9" s="192">
        <f t="shared" si="0"/>
        <v>0.76179652957748334</v>
      </c>
      <c r="K9" s="192">
        <f t="shared" si="0"/>
        <v>0.84599905557435262</v>
      </c>
    </row>
    <row r="10" spans="2:11" ht="15.75" customHeight="1" thickBot="1" x14ac:dyDescent="0.25">
      <c r="B10" s="190">
        <v>2042687</v>
      </c>
      <c r="C10" s="191">
        <v>1214319</v>
      </c>
      <c r="D10" s="186">
        <f>SUM(B10:C10)</f>
        <v>3257006</v>
      </c>
      <c r="E10" s="189">
        <v>1907206</v>
      </c>
      <c r="F10" s="185">
        <v>1003973</v>
      </c>
      <c r="G10" s="188">
        <f>SUM(E10:F10)</f>
        <v>2911179</v>
      </c>
      <c r="I10" s="192">
        <f t="shared" si="0"/>
        <v>0.93367510538814802</v>
      </c>
      <c r="J10" s="192">
        <f t="shared" si="0"/>
        <v>0.8267786306563597</v>
      </c>
      <c r="K10" s="192">
        <f t="shared" si="0"/>
        <v>0.89382058246131568</v>
      </c>
    </row>
    <row r="11" spans="2:11" ht="16.5" thickBot="1" x14ac:dyDescent="0.25">
      <c r="B11" s="190">
        <v>2042687</v>
      </c>
      <c r="C11" s="191">
        <v>1214319</v>
      </c>
      <c r="D11" s="186">
        <f>SUM(B11:C11)</f>
        <v>3257006</v>
      </c>
      <c r="E11">
        <f>AVERAGE(E8:E10)</f>
        <v>1831589</v>
      </c>
      <c r="F11">
        <f>AVERAGE(F8:F10)</f>
        <v>970344.33333333337</v>
      </c>
      <c r="I11" s="192">
        <f t="shared" si="0"/>
        <v>0.89665670756214733</v>
      </c>
      <c r="J11" s="192">
        <f t="shared" si="0"/>
        <v>0.79908519370390596</v>
      </c>
      <c r="K11" s="192">
        <f t="shared" si="0"/>
        <v>0</v>
      </c>
    </row>
    <row r="12" spans="2:11" ht="16.5" thickBot="1" x14ac:dyDescent="0.25">
      <c r="B12" s="190">
        <v>2042687</v>
      </c>
      <c r="C12" s="191">
        <v>1214319</v>
      </c>
      <c r="D12" s="186">
        <f>SUM(B12:C12)</f>
        <v>3257006</v>
      </c>
      <c r="E12">
        <v>1828776</v>
      </c>
      <c r="F12">
        <v>970002</v>
      </c>
      <c r="G12">
        <f>SUM(E12:F12)</f>
        <v>2798778</v>
      </c>
      <c r="I12" s="192">
        <f t="shared" si="0"/>
        <v>0.89527959986037997</v>
      </c>
      <c r="J12" s="192">
        <f t="shared" si="0"/>
        <v>0.79880327986303434</v>
      </c>
      <c r="K12" s="192">
        <f t="shared" si="0"/>
        <v>0.85931005346628164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8"/>
  <sheetViews>
    <sheetView view="pageBreakPreview" topLeftCell="A155" zoomScale="90" zoomScaleNormal="106" zoomScaleSheetLayoutView="90" workbookViewId="0">
      <selection activeCell="K174" sqref="K174"/>
    </sheetView>
  </sheetViews>
  <sheetFormatPr defaultRowHeight="14.25" x14ac:dyDescent="0.2"/>
  <cols>
    <col min="1" max="1" width="6.42578125" style="6" customWidth="1"/>
    <col min="2" max="2" width="15.85546875" style="6" customWidth="1"/>
    <col min="3" max="3" width="20" style="6" customWidth="1"/>
    <col min="4" max="4" width="16.140625" style="6" customWidth="1"/>
    <col min="5" max="5" width="13.28515625" style="6" customWidth="1"/>
    <col min="6" max="6" width="11.85546875" style="6" customWidth="1"/>
    <col min="7" max="7" width="12.85546875" style="6" customWidth="1"/>
    <col min="8" max="8" width="8.140625" style="330" customWidth="1"/>
    <col min="9" max="9" width="9.28515625" style="6" customWidth="1"/>
    <col min="10" max="10" width="18.7109375" style="158" customWidth="1"/>
    <col min="11" max="11" width="11.85546875" style="6" customWidth="1"/>
    <col min="12" max="12" width="12.42578125" style="6" customWidth="1"/>
    <col min="13" max="13" width="13.85546875" style="6" customWidth="1"/>
    <col min="14" max="14" width="11.42578125" style="6" customWidth="1"/>
    <col min="15" max="15" width="11" style="6" customWidth="1"/>
    <col min="16" max="16384" width="9.140625" style="6"/>
  </cols>
  <sheetData>
    <row r="1" spans="2:9" x14ac:dyDescent="0.2">
      <c r="B1" s="461" t="s">
        <v>0</v>
      </c>
      <c r="C1" s="461"/>
      <c r="D1" s="461"/>
      <c r="E1" s="461"/>
      <c r="F1" s="461"/>
      <c r="G1" s="461"/>
      <c r="H1" s="461"/>
      <c r="I1" s="461"/>
    </row>
    <row r="2" spans="2:9" x14ac:dyDescent="0.2">
      <c r="B2" s="461" t="s">
        <v>1</v>
      </c>
      <c r="C2" s="461"/>
      <c r="D2" s="461"/>
      <c r="E2" s="461"/>
      <c r="F2" s="461"/>
      <c r="G2" s="461"/>
      <c r="H2" s="461"/>
      <c r="I2" s="461"/>
    </row>
    <row r="3" spans="2:9" x14ac:dyDescent="0.2">
      <c r="B3" s="461" t="s">
        <v>192</v>
      </c>
      <c r="C3" s="461"/>
      <c r="D3" s="461"/>
      <c r="E3" s="461"/>
      <c r="F3" s="461"/>
      <c r="G3" s="461"/>
      <c r="H3" s="461"/>
      <c r="I3" s="461"/>
    </row>
    <row r="4" spans="2:9" ht="5.25" customHeight="1" x14ac:dyDescent="0.2">
      <c r="B4" s="107"/>
      <c r="C4" s="107"/>
      <c r="D4" s="107"/>
      <c r="E4" s="107"/>
      <c r="F4" s="107"/>
      <c r="G4" s="107"/>
      <c r="H4" s="29"/>
      <c r="I4" s="22"/>
    </row>
    <row r="5" spans="2:9" ht="18" x14ac:dyDescent="0.25">
      <c r="B5" s="462" t="s">
        <v>139</v>
      </c>
      <c r="C5" s="462"/>
      <c r="D5" s="462"/>
      <c r="E5" s="462"/>
      <c r="F5" s="462"/>
      <c r="G5" s="462"/>
      <c r="H5" s="462"/>
      <c r="I5" s="462"/>
    </row>
    <row r="6" spans="2:9" ht="14.25" customHeight="1" x14ac:dyDescent="0.2">
      <c r="B6" s="5"/>
      <c r="C6" s="5"/>
      <c r="D6" s="5"/>
      <c r="E6" s="5"/>
      <c r="F6" s="5"/>
      <c r="G6" s="5"/>
    </row>
    <row r="7" spans="2:9" x14ac:dyDescent="0.2">
      <c r="B7" s="463" t="s">
        <v>2</v>
      </c>
      <c r="C7" s="463"/>
      <c r="D7" s="463"/>
      <c r="E7" s="463"/>
      <c r="F7" s="463"/>
      <c r="G7" s="463"/>
      <c r="H7" s="463"/>
      <c r="I7" s="463"/>
    </row>
    <row r="8" spans="2:9" ht="12.75" customHeight="1" x14ac:dyDescent="0.2"/>
    <row r="9" spans="2:9" x14ac:dyDescent="0.2">
      <c r="B9" s="463" t="s">
        <v>199</v>
      </c>
      <c r="C9" s="463"/>
      <c r="D9" s="463"/>
      <c r="E9" s="463"/>
      <c r="F9" s="463"/>
      <c r="G9" s="463"/>
      <c r="H9" s="463"/>
      <c r="I9" s="463"/>
    </row>
    <row r="10" spans="2:9" ht="6.75" customHeight="1" x14ac:dyDescent="0.2"/>
    <row r="11" spans="2:9" x14ac:dyDescent="0.2">
      <c r="B11" s="464" t="s">
        <v>3</v>
      </c>
      <c r="C11" s="464"/>
      <c r="D11" s="464"/>
      <c r="E11" s="464"/>
      <c r="F11" s="464"/>
      <c r="G11" s="464"/>
      <c r="H11" s="464"/>
      <c r="I11" s="464"/>
    </row>
    <row r="12" spans="2:9" x14ac:dyDescent="0.2">
      <c r="B12" s="7"/>
      <c r="C12" s="7"/>
      <c r="D12" s="7"/>
      <c r="E12" s="7"/>
      <c r="F12" s="7"/>
      <c r="G12" s="7"/>
      <c r="H12" s="329"/>
      <c r="I12" s="7"/>
    </row>
    <row r="13" spans="2:9" ht="12.75" customHeight="1" x14ac:dyDescent="0.2">
      <c r="B13" s="458" t="s">
        <v>4</v>
      </c>
      <c r="C13" s="458"/>
      <c r="D13" s="8"/>
      <c r="E13" s="9"/>
      <c r="F13" s="9"/>
      <c r="G13" s="7"/>
      <c r="H13" s="329"/>
      <c r="I13" s="7"/>
    </row>
    <row r="14" spans="2:9" ht="6.75" customHeight="1" x14ac:dyDescent="0.2">
      <c r="B14" s="327"/>
      <c r="C14" s="327"/>
      <c r="D14" s="8"/>
      <c r="E14" s="9"/>
      <c r="F14" s="9"/>
      <c r="G14" s="7"/>
      <c r="H14" s="329"/>
      <c r="I14" s="7"/>
    </row>
    <row r="15" spans="2:9" ht="98.25" customHeight="1" x14ac:dyDescent="0.2">
      <c r="B15" s="11" t="s">
        <v>5</v>
      </c>
      <c r="C15" s="279" t="s">
        <v>252</v>
      </c>
      <c r="D15" s="279" t="s">
        <v>193</v>
      </c>
      <c r="E15" s="279" t="s">
        <v>6</v>
      </c>
      <c r="F15" s="11" t="s">
        <v>7</v>
      </c>
      <c r="G15" s="7"/>
      <c r="H15" s="329"/>
      <c r="I15" s="7"/>
    </row>
    <row r="16" spans="2:9" ht="14.25" customHeight="1" x14ac:dyDescent="0.2">
      <c r="B16" s="13">
        <v>1</v>
      </c>
      <c r="C16" s="14">
        <v>2</v>
      </c>
      <c r="D16" s="14">
        <v>3</v>
      </c>
      <c r="E16" s="14" t="s">
        <v>8</v>
      </c>
      <c r="F16" s="13" t="s">
        <v>253</v>
      </c>
      <c r="G16" s="7"/>
      <c r="H16" s="329"/>
      <c r="I16" s="7"/>
    </row>
    <row r="17" spans="2:12" x14ac:dyDescent="0.2">
      <c r="B17" s="15" t="s">
        <v>9</v>
      </c>
      <c r="C17" s="193">
        <v>2063679</v>
      </c>
      <c r="D17" s="167">
        <v>2162254.2642276417</v>
      </c>
      <c r="E17" s="194">
        <f>D17-C17</f>
        <v>98575.264227641746</v>
      </c>
      <c r="F17" s="17">
        <f>E17/C17</f>
        <v>4.7766762286015292E-2</v>
      </c>
    </row>
    <row r="18" spans="2:12" x14ac:dyDescent="0.2">
      <c r="B18" s="15" t="s">
        <v>10</v>
      </c>
      <c r="C18" s="193">
        <v>925474</v>
      </c>
      <c r="D18" s="168">
        <v>908904.0688259108</v>
      </c>
      <c r="E18" s="194">
        <f>D18-C18</f>
        <v>-16569.931174089201</v>
      </c>
      <c r="F18" s="17">
        <f>E18/C18</f>
        <v>-1.7904264381375597E-2</v>
      </c>
      <c r="G18" s="7"/>
      <c r="H18" s="350"/>
    </row>
    <row r="19" spans="2:12" x14ac:dyDescent="0.2">
      <c r="B19" s="15" t="s">
        <v>127</v>
      </c>
      <c r="C19" s="193">
        <v>7309</v>
      </c>
      <c r="D19" s="168">
        <v>3173.2852233676977</v>
      </c>
      <c r="E19" s="194">
        <f>D19-C19</f>
        <v>-4135.7147766323023</v>
      </c>
      <c r="F19" s="17">
        <f>E19/C19</f>
        <v>-0.56583866146289541</v>
      </c>
      <c r="G19" s="7"/>
      <c r="H19" s="350"/>
      <c r="I19" s="9"/>
    </row>
    <row r="20" spans="2:12" x14ac:dyDescent="0.2">
      <c r="B20" s="15" t="s">
        <v>11</v>
      </c>
      <c r="C20" s="142">
        <f>SUM(C17:C19)</f>
        <v>2996462</v>
      </c>
      <c r="D20" s="142">
        <f>SUM(D17:D19)</f>
        <v>3074331.6182769202</v>
      </c>
      <c r="E20" s="194">
        <f>D20-C20</f>
        <v>77869.61827692017</v>
      </c>
      <c r="F20" s="17">
        <f>E20/C20</f>
        <v>2.5987186981486891E-2</v>
      </c>
      <c r="H20" s="351"/>
    </row>
    <row r="21" spans="2:12" ht="13.5" customHeight="1" x14ac:dyDescent="0.2">
      <c r="H21" s="352"/>
      <c r="I21" s="28"/>
    </row>
    <row r="22" spans="2:12" ht="15.75" customHeight="1" x14ac:dyDescent="0.2">
      <c r="B22" s="458" t="s">
        <v>12</v>
      </c>
      <c r="C22" s="458"/>
      <c r="D22" s="458"/>
      <c r="E22" s="458"/>
    </row>
    <row r="23" spans="2:12" ht="13.5" customHeight="1" x14ac:dyDescent="0.2">
      <c r="B23" s="18"/>
      <c r="C23" s="18"/>
      <c r="D23" s="18"/>
      <c r="E23" s="18"/>
    </row>
    <row r="24" spans="2:12" ht="15" customHeight="1" x14ac:dyDescent="0.2">
      <c r="B24" s="19" t="s">
        <v>14</v>
      </c>
      <c r="C24" s="20">
        <v>254</v>
      </c>
      <c r="D24" s="20">
        <v>246</v>
      </c>
      <c r="E24" s="16">
        <f>D24-C24</f>
        <v>-8</v>
      </c>
      <c r="F24" s="17">
        <f>E24/C24</f>
        <v>-3.1496062992125984E-2</v>
      </c>
    </row>
    <row r="25" spans="2:12" ht="15" customHeight="1" x14ac:dyDescent="0.2">
      <c r="B25" s="19" t="s">
        <v>15</v>
      </c>
      <c r="C25" s="20">
        <v>254</v>
      </c>
      <c r="D25" s="20">
        <v>247</v>
      </c>
      <c r="E25" s="16">
        <f>D25-C25</f>
        <v>-7</v>
      </c>
      <c r="F25" s="17">
        <f>E25/C25</f>
        <v>-2.7559055118110236E-2</v>
      </c>
      <c r="H25" s="330" t="s">
        <v>13</v>
      </c>
      <c r="L25" s="112"/>
    </row>
    <row r="26" spans="2:12" ht="15" customHeight="1" x14ac:dyDescent="0.2">
      <c r="B26" s="19" t="s">
        <v>127</v>
      </c>
      <c r="C26" s="20">
        <v>311</v>
      </c>
      <c r="D26" s="20">
        <v>291</v>
      </c>
      <c r="E26" s="16">
        <f>D26-C26</f>
        <v>-20</v>
      </c>
      <c r="F26" s="17">
        <f>E26/C26</f>
        <v>-6.4308681672025719E-2</v>
      </c>
      <c r="L26" s="112"/>
    </row>
    <row r="27" spans="2:12" ht="15" customHeight="1" x14ac:dyDescent="0.2">
      <c r="B27" s="458"/>
      <c r="C27" s="458"/>
      <c r="D27" s="458"/>
      <c r="E27" s="458"/>
      <c r="F27" s="23"/>
    </row>
    <row r="28" spans="2:12" ht="16.5" customHeight="1" x14ac:dyDescent="0.2">
      <c r="B28" s="458" t="s">
        <v>254</v>
      </c>
      <c r="C28" s="458"/>
      <c r="D28" s="458"/>
      <c r="E28" s="458"/>
      <c r="F28" s="458"/>
      <c r="G28" s="458"/>
    </row>
    <row r="29" spans="2:12" s="272" customFormat="1" ht="57.75" customHeight="1" x14ac:dyDescent="0.2">
      <c r="B29" s="79" t="s">
        <v>5</v>
      </c>
      <c r="C29" s="79" t="s">
        <v>16</v>
      </c>
      <c r="D29" s="79" t="s">
        <v>17</v>
      </c>
      <c r="E29" s="79" t="s">
        <v>18</v>
      </c>
      <c r="F29" s="271" t="s">
        <v>7</v>
      </c>
      <c r="H29" s="353" t="s">
        <v>13</v>
      </c>
      <c r="J29" s="308"/>
    </row>
    <row r="30" spans="2:12" x14ac:dyDescent="0.2">
      <c r="B30" s="15" t="s">
        <v>14</v>
      </c>
      <c r="C30" s="20">
        <f>C17*C24</f>
        <v>524174466</v>
      </c>
      <c r="D30" s="155">
        <v>531914549</v>
      </c>
      <c r="E30" s="16">
        <f>D30-C30</f>
        <v>7740083</v>
      </c>
      <c r="F30" s="17">
        <f>E30/C30</f>
        <v>1.4766234339999308E-2</v>
      </c>
      <c r="H30" s="330" t="s">
        <v>13</v>
      </c>
      <c r="I30" s="6" t="s">
        <v>13</v>
      </c>
    </row>
    <row r="31" spans="2:12" x14ac:dyDescent="0.2">
      <c r="B31" s="15" t="s">
        <v>19</v>
      </c>
      <c r="C31" s="20">
        <f>C18*C25</f>
        <v>235070396</v>
      </c>
      <c r="D31" s="20">
        <v>224499305</v>
      </c>
      <c r="E31" s="16">
        <f>D31-C31</f>
        <v>-10571091</v>
      </c>
      <c r="F31" s="17">
        <f>E31/C31</f>
        <v>-4.4969894890550151E-2</v>
      </c>
      <c r="H31" s="330" t="s">
        <v>13</v>
      </c>
      <c r="I31" s="6" t="s">
        <v>13</v>
      </c>
    </row>
    <row r="32" spans="2:12" x14ac:dyDescent="0.2">
      <c r="B32" s="15" t="s">
        <v>127</v>
      </c>
      <c r="C32" s="20">
        <f>C19*C26</f>
        <v>2273099</v>
      </c>
      <c r="D32" s="20">
        <v>923426</v>
      </c>
      <c r="E32" s="16">
        <f>D32-C32</f>
        <v>-1349673</v>
      </c>
      <c r="F32" s="17">
        <f>E32/C32</f>
        <v>-0.59375900477717869</v>
      </c>
      <c r="H32" s="330" t="s">
        <v>13</v>
      </c>
    </row>
    <row r="33" spans="2:9" ht="17.25" customHeight="1" x14ac:dyDescent="0.2">
      <c r="B33" s="15" t="s">
        <v>11</v>
      </c>
      <c r="C33" s="20">
        <f>SUM(C30:C32)</f>
        <v>761517961</v>
      </c>
      <c r="D33" s="20">
        <f>D30+D31+D32</f>
        <v>757337280</v>
      </c>
      <c r="E33" s="16">
        <f>D33-C33</f>
        <v>-4180681</v>
      </c>
      <c r="F33" s="17">
        <f>E33/C33</f>
        <v>-5.4899309196989512E-3</v>
      </c>
      <c r="H33" s="330" t="s">
        <v>13</v>
      </c>
      <c r="I33" s="6" t="s">
        <v>13</v>
      </c>
    </row>
    <row r="34" spans="2:9" x14ac:dyDescent="0.2">
      <c r="B34" s="327"/>
      <c r="C34" s="327"/>
      <c r="D34" s="327"/>
      <c r="E34" s="327"/>
      <c r="F34" s="23"/>
      <c r="H34" s="330" t="s">
        <v>13</v>
      </c>
    </row>
    <row r="35" spans="2:9" x14ac:dyDescent="0.2">
      <c r="B35" s="458" t="s">
        <v>20</v>
      </c>
      <c r="C35" s="458"/>
      <c r="D35" s="458"/>
      <c r="E35" s="29"/>
      <c r="F35" s="30"/>
      <c r="G35" s="6" t="s">
        <v>13</v>
      </c>
      <c r="H35" s="352"/>
    </row>
    <row r="36" spans="2:9" ht="18" customHeight="1" x14ac:dyDescent="0.2">
      <c r="B36" s="458" t="s">
        <v>200</v>
      </c>
      <c r="C36" s="458"/>
      <c r="D36" s="458"/>
      <c r="E36" s="458"/>
      <c r="F36" s="458"/>
      <c r="G36" s="458"/>
      <c r="H36" s="458"/>
    </row>
    <row r="37" spans="2:9" ht="43.5" customHeight="1" x14ac:dyDescent="0.2">
      <c r="B37" s="279" t="s">
        <v>21</v>
      </c>
      <c r="C37" s="279" t="s">
        <v>22</v>
      </c>
      <c r="D37" s="279" t="s">
        <v>23</v>
      </c>
      <c r="E37" s="279" t="s">
        <v>24</v>
      </c>
      <c r="F37" s="26" t="s">
        <v>25</v>
      </c>
      <c r="G37" s="279" t="s">
        <v>26</v>
      </c>
      <c r="H37" s="352"/>
    </row>
    <row r="38" spans="2:9" ht="12.95" customHeight="1" x14ac:dyDescent="0.2">
      <c r="B38" s="279">
        <v>1</v>
      </c>
      <c r="C38" s="279">
        <v>2</v>
      </c>
      <c r="D38" s="279">
        <v>3</v>
      </c>
      <c r="E38" s="279">
        <v>4</v>
      </c>
      <c r="F38" s="279" t="s">
        <v>27</v>
      </c>
      <c r="G38" s="279">
        <v>6</v>
      </c>
      <c r="H38" s="352"/>
    </row>
    <row r="39" spans="2:9" ht="12.95" customHeight="1" x14ac:dyDescent="0.2">
      <c r="B39" s="156">
        <v>1</v>
      </c>
      <c r="C39" s="166" t="s">
        <v>140</v>
      </c>
      <c r="D39" s="156">
        <v>1584</v>
      </c>
      <c r="E39" s="156">
        <v>1575</v>
      </c>
      <c r="F39" s="156">
        <f>D39-E39</f>
        <v>9</v>
      </c>
      <c r="G39" s="169">
        <f>F39/D39</f>
        <v>5.681818181818182E-3</v>
      </c>
      <c r="H39" s="352"/>
    </row>
    <row r="40" spans="2:9" ht="12.95" customHeight="1" x14ac:dyDescent="0.2">
      <c r="B40" s="156">
        <v>2</v>
      </c>
      <c r="C40" s="166" t="s">
        <v>141</v>
      </c>
      <c r="D40" s="156">
        <v>659</v>
      </c>
      <c r="E40" s="156">
        <v>659</v>
      </c>
      <c r="F40" s="156">
        <f t="shared" ref="F40:F62" si="0">D40-E40</f>
        <v>0</v>
      </c>
      <c r="G40" s="169">
        <f t="shared" ref="G40:G63" si="1">F40/D40</f>
        <v>0</v>
      </c>
      <c r="H40" s="352"/>
    </row>
    <row r="41" spans="2:9" ht="12.95" customHeight="1" x14ac:dyDescent="0.2">
      <c r="B41" s="156">
        <v>3</v>
      </c>
      <c r="C41" s="166" t="s">
        <v>142</v>
      </c>
      <c r="D41" s="156">
        <v>362</v>
      </c>
      <c r="E41" s="156">
        <v>362</v>
      </c>
      <c r="F41" s="156">
        <f t="shared" si="0"/>
        <v>0</v>
      </c>
      <c r="G41" s="169">
        <f t="shared" si="1"/>
        <v>0</v>
      </c>
      <c r="H41" s="352"/>
    </row>
    <row r="42" spans="2:9" ht="12.95" customHeight="1" x14ac:dyDescent="0.2">
      <c r="B42" s="156">
        <v>4</v>
      </c>
      <c r="C42" s="166" t="s">
        <v>143</v>
      </c>
      <c r="D42" s="156">
        <v>1090</v>
      </c>
      <c r="E42" s="156">
        <v>1090</v>
      </c>
      <c r="F42" s="156">
        <f t="shared" si="0"/>
        <v>0</v>
      </c>
      <c r="G42" s="169">
        <f t="shared" si="1"/>
        <v>0</v>
      </c>
      <c r="H42" s="352"/>
    </row>
    <row r="43" spans="2:9" ht="12.95" customHeight="1" x14ac:dyDescent="0.2">
      <c r="B43" s="156">
        <v>5</v>
      </c>
      <c r="C43" s="166" t="s">
        <v>144</v>
      </c>
      <c r="D43" s="156">
        <v>661</v>
      </c>
      <c r="E43" s="156">
        <v>661</v>
      </c>
      <c r="F43" s="156">
        <f t="shared" si="0"/>
        <v>0</v>
      </c>
      <c r="G43" s="169">
        <f t="shared" si="1"/>
        <v>0</v>
      </c>
      <c r="H43" s="352"/>
    </row>
    <row r="44" spans="2:9" ht="12.95" customHeight="1" x14ac:dyDescent="0.2">
      <c r="B44" s="156">
        <v>6</v>
      </c>
      <c r="C44" s="166" t="s">
        <v>145</v>
      </c>
      <c r="D44" s="156">
        <v>1271</v>
      </c>
      <c r="E44" s="156">
        <v>1271</v>
      </c>
      <c r="F44" s="156">
        <f t="shared" si="0"/>
        <v>0</v>
      </c>
      <c r="G44" s="169">
        <f t="shared" si="1"/>
        <v>0</v>
      </c>
      <c r="H44" s="352"/>
    </row>
    <row r="45" spans="2:9" ht="12.95" customHeight="1" x14ac:dyDescent="0.2">
      <c r="B45" s="156">
        <v>7</v>
      </c>
      <c r="C45" s="166" t="s">
        <v>146</v>
      </c>
      <c r="D45" s="156">
        <v>1048</v>
      </c>
      <c r="E45" s="156">
        <v>1048</v>
      </c>
      <c r="F45" s="156">
        <f t="shared" si="0"/>
        <v>0</v>
      </c>
      <c r="G45" s="169">
        <f t="shared" si="1"/>
        <v>0</v>
      </c>
      <c r="H45" s="352"/>
    </row>
    <row r="46" spans="2:9" ht="12.95" customHeight="1" x14ac:dyDescent="0.2">
      <c r="B46" s="156">
        <v>8</v>
      </c>
      <c r="C46" s="166" t="s">
        <v>147</v>
      </c>
      <c r="D46" s="156">
        <v>1547</v>
      </c>
      <c r="E46" s="156">
        <v>1547</v>
      </c>
      <c r="F46" s="156">
        <f t="shared" si="0"/>
        <v>0</v>
      </c>
      <c r="G46" s="169">
        <f t="shared" si="1"/>
        <v>0</v>
      </c>
      <c r="H46" s="352"/>
    </row>
    <row r="47" spans="2:9" ht="12.95" customHeight="1" x14ac:dyDescent="0.2">
      <c r="B47" s="156">
        <v>9</v>
      </c>
      <c r="C47" s="166" t="s">
        <v>148</v>
      </c>
      <c r="D47" s="156">
        <v>1275</v>
      </c>
      <c r="E47" s="156">
        <v>1275</v>
      </c>
      <c r="F47" s="156">
        <f t="shared" si="0"/>
        <v>0</v>
      </c>
      <c r="G47" s="169">
        <f t="shared" si="1"/>
        <v>0</v>
      </c>
      <c r="H47" s="352"/>
    </row>
    <row r="48" spans="2:9" ht="12.95" customHeight="1" x14ac:dyDescent="0.2">
      <c r="B48" s="156">
        <v>10</v>
      </c>
      <c r="C48" s="166" t="s">
        <v>149</v>
      </c>
      <c r="D48" s="156">
        <v>743</v>
      </c>
      <c r="E48" s="156">
        <v>743</v>
      </c>
      <c r="F48" s="156">
        <f t="shared" si="0"/>
        <v>0</v>
      </c>
      <c r="G48" s="169">
        <f t="shared" si="1"/>
        <v>0</v>
      </c>
      <c r="H48" s="352"/>
    </row>
    <row r="49" spans="2:9" ht="12.95" customHeight="1" x14ac:dyDescent="0.2">
      <c r="B49" s="156">
        <v>11</v>
      </c>
      <c r="C49" s="166" t="s">
        <v>150</v>
      </c>
      <c r="D49" s="156">
        <v>1025</v>
      </c>
      <c r="E49" s="156">
        <v>1025</v>
      </c>
      <c r="F49" s="156">
        <f t="shared" si="0"/>
        <v>0</v>
      </c>
      <c r="G49" s="169">
        <f t="shared" si="1"/>
        <v>0</v>
      </c>
      <c r="H49" s="352"/>
    </row>
    <row r="50" spans="2:9" ht="12.95" customHeight="1" x14ac:dyDescent="0.2">
      <c r="B50" s="156">
        <v>12</v>
      </c>
      <c r="C50" s="166" t="s">
        <v>151</v>
      </c>
      <c r="D50" s="156">
        <v>1009</v>
      </c>
      <c r="E50" s="156">
        <v>1007</v>
      </c>
      <c r="F50" s="156">
        <f t="shared" si="0"/>
        <v>2</v>
      </c>
      <c r="G50" s="169">
        <f t="shared" si="1"/>
        <v>1.9821605550049554E-3</v>
      </c>
      <c r="H50" s="352"/>
    </row>
    <row r="51" spans="2:9" ht="12.95" customHeight="1" x14ac:dyDescent="0.2">
      <c r="B51" s="156">
        <v>13</v>
      </c>
      <c r="C51" s="166" t="s">
        <v>152</v>
      </c>
      <c r="D51" s="156">
        <v>443</v>
      </c>
      <c r="E51" s="156">
        <v>443</v>
      </c>
      <c r="F51" s="156">
        <f t="shared" si="0"/>
        <v>0</v>
      </c>
      <c r="G51" s="169">
        <f t="shared" si="1"/>
        <v>0</v>
      </c>
      <c r="H51" s="352"/>
    </row>
    <row r="52" spans="2:9" ht="12.95" customHeight="1" x14ac:dyDescent="0.2">
      <c r="B52" s="156">
        <v>14</v>
      </c>
      <c r="C52" s="166" t="s">
        <v>153</v>
      </c>
      <c r="D52" s="156">
        <v>406</v>
      </c>
      <c r="E52" s="156">
        <v>406</v>
      </c>
      <c r="F52" s="156">
        <f t="shared" si="0"/>
        <v>0</v>
      </c>
      <c r="G52" s="169">
        <f t="shared" si="1"/>
        <v>0</v>
      </c>
      <c r="H52" s="352"/>
    </row>
    <row r="53" spans="2:9" ht="12.95" customHeight="1" x14ac:dyDescent="0.2">
      <c r="B53" s="156">
        <v>15</v>
      </c>
      <c r="C53" s="166" t="s">
        <v>154</v>
      </c>
      <c r="D53" s="156">
        <v>1083</v>
      </c>
      <c r="E53" s="156">
        <v>1083</v>
      </c>
      <c r="F53" s="156">
        <f t="shared" si="0"/>
        <v>0</v>
      </c>
      <c r="G53" s="169">
        <f t="shared" si="1"/>
        <v>0</v>
      </c>
      <c r="H53" s="352"/>
    </row>
    <row r="54" spans="2:9" ht="12.95" customHeight="1" x14ac:dyDescent="0.2">
      <c r="B54" s="156">
        <v>16</v>
      </c>
      <c r="C54" s="166" t="s">
        <v>155</v>
      </c>
      <c r="D54" s="156">
        <v>2066</v>
      </c>
      <c r="E54" s="156">
        <v>2066</v>
      </c>
      <c r="F54" s="156">
        <f t="shared" si="0"/>
        <v>0</v>
      </c>
      <c r="G54" s="169">
        <f t="shared" si="1"/>
        <v>0</v>
      </c>
      <c r="H54" s="352"/>
    </row>
    <row r="55" spans="2:9" ht="12.95" customHeight="1" x14ac:dyDescent="0.2">
      <c r="B55" s="156">
        <v>17</v>
      </c>
      <c r="C55" s="166" t="s">
        <v>156</v>
      </c>
      <c r="D55" s="156">
        <v>1218</v>
      </c>
      <c r="E55" s="156">
        <v>1218</v>
      </c>
      <c r="F55" s="156">
        <f t="shared" si="0"/>
        <v>0</v>
      </c>
      <c r="G55" s="169">
        <f t="shared" si="1"/>
        <v>0</v>
      </c>
      <c r="H55" s="352"/>
    </row>
    <row r="56" spans="2:9" ht="12.95" customHeight="1" x14ac:dyDescent="0.2">
      <c r="B56" s="156">
        <v>18</v>
      </c>
      <c r="C56" s="166" t="s">
        <v>157</v>
      </c>
      <c r="D56" s="156">
        <v>1171</v>
      </c>
      <c r="E56" s="156">
        <v>1171</v>
      </c>
      <c r="F56" s="156">
        <f t="shared" si="0"/>
        <v>0</v>
      </c>
      <c r="G56" s="169">
        <f t="shared" si="1"/>
        <v>0</v>
      </c>
      <c r="H56" s="352"/>
    </row>
    <row r="57" spans="2:9" ht="12.95" customHeight="1" x14ac:dyDescent="0.2">
      <c r="B57" s="156">
        <v>19</v>
      </c>
      <c r="C57" s="166" t="s">
        <v>158</v>
      </c>
      <c r="D57" s="156">
        <v>1676</v>
      </c>
      <c r="E57" s="156">
        <v>1676</v>
      </c>
      <c r="F57" s="156">
        <f t="shared" si="0"/>
        <v>0</v>
      </c>
      <c r="G57" s="169">
        <f t="shared" si="1"/>
        <v>0</v>
      </c>
      <c r="H57" s="352"/>
    </row>
    <row r="58" spans="2:9" ht="12.95" customHeight="1" x14ac:dyDescent="0.2">
      <c r="B58" s="156">
        <v>20</v>
      </c>
      <c r="C58" s="166" t="s">
        <v>159</v>
      </c>
      <c r="D58" s="156">
        <v>718</v>
      </c>
      <c r="E58" s="156">
        <v>718</v>
      </c>
      <c r="F58" s="156">
        <f t="shared" si="0"/>
        <v>0</v>
      </c>
      <c r="G58" s="169">
        <f t="shared" si="1"/>
        <v>0</v>
      </c>
      <c r="H58" s="352"/>
    </row>
    <row r="59" spans="2:9" ht="12.95" customHeight="1" x14ac:dyDescent="0.2">
      <c r="B59" s="156">
        <v>21</v>
      </c>
      <c r="C59" s="166" t="s">
        <v>160</v>
      </c>
      <c r="D59" s="156">
        <v>896</v>
      </c>
      <c r="E59" s="156">
        <v>896</v>
      </c>
      <c r="F59" s="156">
        <f t="shared" si="0"/>
        <v>0</v>
      </c>
      <c r="G59" s="169">
        <f t="shared" si="1"/>
        <v>0</v>
      </c>
      <c r="H59" s="352"/>
    </row>
    <row r="60" spans="2:9" ht="12.95" customHeight="1" x14ac:dyDescent="0.2">
      <c r="B60" s="156">
        <v>22</v>
      </c>
      <c r="C60" s="166" t="s">
        <v>161</v>
      </c>
      <c r="D60" s="156">
        <v>674</v>
      </c>
      <c r="E60" s="156">
        <v>674</v>
      </c>
      <c r="F60" s="156">
        <f t="shared" si="0"/>
        <v>0</v>
      </c>
      <c r="G60" s="169">
        <f t="shared" si="1"/>
        <v>0</v>
      </c>
      <c r="H60" s="352"/>
    </row>
    <row r="61" spans="2:9" ht="12.95" customHeight="1" x14ac:dyDescent="0.2">
      <c r="B61" s="156">
        <v>23</v>
      </c>
      <c r="C61" s="166" t="s">
        <v>162</v>
      </c>
      <c r="D61" s="156">
        <v>1053</v>
      </c>
      <c r="E61" s="156">
        <v>1053</v>
      </c>
      <c r="F61" s="156">
        <f t="shared" si="0"/>
        <v>0</v>
      </c>
      <c r="G61" s="169">
        <f t="shared" si="1"/>
        <v>0</v>
      </c>
      <c r="H61" s="352"/>
    </row>
    <row r="62" spans="2:9" ht="12.95" customHeight="1" x14ac:dyDescent="0.2">
      <c r="B62" s="156">
        <v>24</v>
      </c>
      <c r="C62" s="166" t="s">
        <v>163</v>
      </c>
      <c r="D62" s="156">
        <v>1435</v>
      </c>
      <c r="E62" s="156">
        <v>1435</v>
      </c>
      <c r="F62" s="156">
        <f t="shared" si="0"/>
        <v>0</v>
      </c>
      <c r="G62" s="169">
        <f t="shared" si="1"/>
        <v>0</v>
      </c>
      <c r="H62" s="352"/>
    </row>
    <row r="63" spans="2:9" ht="17.25" customHeight="1" x14ac:dyDescent="0.25">
      <c r="B63" s="214"/>
      <c r="C63" s="215" t="s">
        <v>28</v>
      </c>
      <c r="D63" s="40">
        <f>SUM(D39:D62)</f>
        <v>25113</v>
      </c>
      <c r="E63" s="40">
        <f>SUM(E39:E62)</f>
        <v>25102</v>
      </c>
      <c r="F63" s="40">
        <f t="shared" ref="F63" si="2">SUM(F39:F62)</f>
        <v>11</v>
      </c>
      <c r="G63" s="169">
        <f t="shared" si="1"/>
        <v>4.3802014892685063E-4</v>
      </c>
      <c r="H63" s="352"/>
    </row>
    <row r="64" spans="2:9" ht="12.95" customHeight="1" x14ac:dyDescent="0.2">
      <c r="B64" s="21"/>
      <c r="C64" s="328"/>
      <c r="D64" s="34"/>
      <c r="E64" s="34"/>
      <c r="F64" s="34"/>
      <c r="G64" s="35"/>
      <c r="H64" s="352"/>
      <c r="I64" s="6" t="s">
        <v>13</v>
      </c>
    </row>
    <row r="65" spans="2:9" ht="12.95" customHeight="1" x14ac:dyDescent="0.2">
      <c r="B65" s="458" t="s">
        <v>201</v>
      </c>
      <c r="C65" s="458"/>
      <c r="D65" s="458"/>
      <c r="E65" s="458"/>
      <c r="F65" s="458"/>
      <c r="G65" s="458"/>
      <c r="H65" s="458"/>
      <c r="I65" s="458"/>
    </row>
    <row r="66" spans="2:9" ht="45.75" customHeight="1" x14ac:dyDescent="0.2">
      <c r="B66" s="279" t="s">
        <v>21</v>
      </c>
      <c r="C66" s="279" t="s">
        <v>22</v>
      </c>
      <c r="D66" s="279" t="s">
        <v>23</v>
      </c>
      <c r="E66" s="279" t="s">
        <v>24</v>
      </c>
      <c r="F66" s="26" t="s">
        <v>25</v>
      </c>
      <c r="G66" s="279" t="s">
        <v>26</v>
      </c>
      <c r="H66" s="352"/>
    </row>
    <row r="67" spans="2:9" ht="12.95" customHeight="1" x14ac:dyDescent="0.2">
      <c r="B67" s="279">
        <v>1</v>
      </c>
      <c r="C67" s="279">
        <v>2</v>
      </c>
      <c r="D67" s="279">
        <v>3</v>
      </c>
      <c r="E67" s="279">
        <v>4</v>
      </c>
      <c r="F67" s="279" t="s">
        <v>27</v>
      </c>
      <c r="G67" s="279">
        <v>6</v>
      </c>
      <c r="H67" s="352"/>
    </row>
    <row r="68" spans="2:9" ht="12.95" customHeight="1" x14ac:dyDescent="0.2">
      <c r="B68" s="156">
        <v>1</v>
      </c>
      <c r="C68" s="166" t="s">
        <v>140</v>
      </c>
      <c r="D68" s="156">
        <v>850</v>
      </c>
      <c r="E68" s="156">
        <v>850</v>
      </c>
      <c r="F68" s="156">
        <f>D68-E68</f>
        <v>0</v>
      </c>
      <c r="G68" s="169">
        <f t="shared" ref="G68:G92" si="3">F68/D68</f>
        <v>0</v>
      </c>
      <c r="H68" s="352"/>
    </row>
    <row r="69" spans="2:9" ht="12.95" customHeight="1" x14ac:dyDescent="0.2">
      <c r="B69" s="156">
        <v>2</v>
      </c>
      <c r="C69" s="166" t="s">
        <v>141</v>
      </c>
      <c r="D69" s="156">
        <v>319</v>
      </c>
      <c r="E69" s="156">
        <v>319</v>
      </c>
      <c r="F69" s="156">
        <f t="shared" ref="F69:F91" si="4">D69-E69</f>
        <v>0</v>
      </c>
      <c r="G69" s="169">
        <f t="shared" si="3"/>
        <v>0</v>
      </c>
      <c r="H69" s="352"/>
    </row>
    <row r="70" spans="2:9" ht="12.95" customHeight="1" x14ac:dyDescent="0.2">
      <c r="B70" s="156">
        <v>3</v>
      </c>
      <c r="C70" s="166" t="s">
        <v>142</v>
      </c>
      <c r="D70" s="156">
        <v>212</v>
      </c>
      <c r="E70" s="156">
        <v>212</v>
      </c>
      <c r="F70" s="156">
        <f t="shared" si="4"/>
        <v>0</v>
      </c>
      <c r="G70" s="169">
        <f t="shared" si="3"/>
        <v>0</v>
      </c>
      <c r="H70" s="352"/>
    </row>
    <row r="71" spans="2:9" ht="12.95" customHeight="1" x14ac:dyDescent="0.2">
      <c r="B71" s="156">
        <v>4</v>
      </c>
      <c r="C71" s="166" t="s">
        <v>143</v>
      </c>
      <c r="D71" s="156">
        <v>614</v>
      </c>
      <c r="E71" s="156">
        <v>614</v>
      </c>
      <c r="F71" s="156">
        <f t="shared" si="4"/>
        <v>0</v>
      </c>
      <c r="G71" s="169">
        <f t="shared" si="3"/>
        <v>0</v>
      </c>
      <c r="H71" s="352"/>
    </row>
    <row r="72" spans="2:9" ht="12.95" customHeight="1" x14ac:dyDescent="0.2">
      <c r="B72" s="156">
        <v>5</v>
      </c>
      <c r="C72" s="166" t="s">
        <v>144</v>
      </c>
      <c r="D72" s="156">
        <v>379</v>
      </c>
      <c r="E72" s="156">
        <v>379</v>
      </c>
      <c r="F72" s="156">
        <f t="shared" si="4"/>
        <v>0</v>
      </c>
      <c r="G72" s="169">
        <f t="shared" si="3"/>
        <v>0</v>
      </c>
      <c r="H72" s="352"/>
    </row>
    <row r="73" spans="2:9" ht="12.95" customHeight="1" x14ac:dyDescent="0.2">
      <c r="B73" s="156">
        <v>6</v>
      </c>
      <c r="C73" s="166" t="s">
        <v>145</v>
      </c>
      <c r="D73" s="156">
        <v>655</v>
      </c>
      <c r="E73" s="156">
        <v>655</v>
      </c>
      <c r="F73" s="156">
        <f t="shared" si="4"/>
        <v>0</v>
      </c>
      <c r="G73" s="169">
        <f t="shared" si="3"/>
        <v>0</v>
      </c>
      <c r="H73" s="352"/>
    </row>
    <row r="74" spans="2:9" ht="12.95" customHeight="1" x14ac:dyDescent="0.2">
      <c r="B74" s="156">
        <v>7</v>
      </c>
      <c r="C74" s="166" t="s">
        <v>146</v>
      </c>
      <c r="D74" s="156">
        <v>603</v>
      </c>
      <c r="E74" s="156">
        <v>603</v>
      </c>
      <c r="F74" s="156">
        <f t="shared" si="4"/>
        <v>0</v>
      </c>
      <c r="G74" s="169">
        <f t="shared" si="3"/>
        <v>0</v>
      </c>
      <c r="H74" s="352"/>
    </row>
    <row r="75" spans="2:9" ht="12.95" customHeight="1" x14ac:dyDescent="0.2">
      <c r="B75" s="156">
        <v>8</v>
      </c>
      <c r="C75" s="166" t="s">
        <v>147</v>
      </c>
      <c r="D75" s="156">
        <v>686</v>
      </c>
      <c r="E75" s="156">
        <v>686</v>
      </c>
      <c r="F75" s="156">
        <f t="shared" si="4"/>
        <v>0</v>
      </c>
      <c r="G75" s="169">
        <f t="shared" si="3"/>
        <v>0</v>
      </c>
      <c r="H75" s="352"/>
    </row>
    <row r="76" spans="2:9" ht="12.95" customHeight="1" x14ac:dyDescent="0.2">
      <c r="B76" s="156">
        <v>9</v>
      </c>
      <c r="C76" s="166" t="s">
        <v>148</v>
      </c>
      <c r="D76" s="156">
        <v>1296</v>
      </c>
      <c r="E76" s="156">
        <v>1296</v>
      </c>
      <c r="F76" s="156">
        <f t="shared" si="4"/>
        <v>0</v>
      </c>
      <c r="G76" s="169">
        <f t="shared" si="3"/>
        <v>0</v>
      </c>
      <c r="H76" s="352"/>
    </row>
    <row r="77" spans="2:9" ht="12.95" customHeight="1" x14ac:dyDescent="0.2">
      <c r="B77" s="156">
        <v>10</v>
      </c>
      <c r="C77" s="166" t="s">
        <v>149</v>
      </c>
      <c r="D77" s="156">
        <v>424</v>
      </c>
      <c r="E77" s="156">
        <v>424</v>
      </c>
      <c r="F77" s="156">
        <f t="shared" si="4"/>
        <v>0</v>
      </c>
      <c r="G77" s="169">
        <f t="shared" si="3"/>
        <v>0</v>
      </c>
      <c r="H77" s="352"/>
    </row>
    <row r="78" spans="2:9" ht="12.95" customHeight="1" x14ac:dyDescent="0.2">
      <c r="B78" s="156">
        <v>11</v>
      </c>
      <c r="C78" s="166" t="s">
        <v>150</v>
      </c>
      <c r="D78" s="156">
        <v>508</v>
      </c>
      <c r="E78" s="156">
        <v>508</v>
      </c>
      <c r="F78" s="156">
        <f t="shared" si="4"/>
        <v>0</v>
      </c>
      <c r="G78" s="169">
        <f t="shared" si="3"/>
        <v>0</v>
      </c>
      <c r="H78" s="352"/>
    </row>
    <row r="79" spans="2:9" ht="12.95" customHeight="1" x14ac:dyDescent="0.2">
      <c r="B79" s="156">
        <v>12</v>
      </c>
      <c r="C79" s="166" t="s">
        <v>151</v>
      </c>
      <c r="D79" s="156">
        <v>579</v>
      </c>
      <c r="E79" s="156">
        <v>579</v>
      </c>
      <c r="F79" s="156">
        <f t="shared" si="4"/>
        <v>0</v>
      </c>
      <c r="G79" s="169">
        <f t="shared" si="3"/>
        <v>0</v>
      </c>
      <c r="H79" s="352"/>
    </row>
    <row r="80" spans="2:9" ht="12.95" customHeight="1" x14ac:dyDescent="0.2">
      <c r="B80" s="156">
        <v>13</v>
      </c>
      <c r="C80" s="166" t="s">
        <v>152</v>
      </c>
      <c r="D80" s="156">
        <v>257</v>
      </c>
      <c r="E80" s="156">
        <v>257</v>
      </c>
      <c r="F80" s="156">
        <f t="shared" si="4"/>
        <v>0</v>
      </c>
      <c r="G80" s="169">
        <f t="shared" si="3"/>
        <v>0</v>
      </c>
      <c r="H80" s="352"/>
    </row>
    <row r="81" spans="2:9" ht="12.95" customHeight="1" x14ac:dyDescent="0.2">
      <c r="B81" s="156">
        <v>14</v>
      </c>
      <c r="C81" s="166" t="s">
        <v>153</v>
      </c>
      <c r="D81" s="156">
        <v>314</v>
      </c>
      <c r="E81" s="156">
        <v>314</v>
      </c>
      <c r="F81" s="156">
        <f t="shared" si="4"/>
        <v>0</v>
      </c>
      <c r="G81" s="169">
        <f t="shared" si="3"/>
        <v>0</v>
      </c>
      <c r="H81" s="352"/>
    </row>
    <row r="82" spans="2:9" ht="12.95" customHeight="1" x14ac:dyDescent="0.2">
      <c r="B82" s="156">
        <v>15</v>
      </c>
      <c r="C82" s="166" t="s">
        <v>154</v>
      </c>
      <c r="D82" s="156">
        <v>709</v>
      </c>
      <c r="E82" s="156">
        <v>709</v>
      </c>
      <c r="F82" s="156">
        <f t="shared" si="4"/>
        <v>0</v>
      </c>
      <c r="G82" s="169">
        <f t="shared" si="3"/>
        <v>0</v>
      </c>
      <c r="H82" s="352"/>
    </row>
    <row r="83" spans="2:9" ht="12.95" customHeight="1" x14ac:dyDescent="0.2">
      <c r="B83" s="156">
        <v>16</v>
      </c>
      <c r="C83" s="166" t="s">
        <v>155</v>
      </c>
      <c r="D83" s="156">
        <v>1282</v>
      </c>
      <c r="E83" s="156">
        <v>1282</v>
      </c>
      <c r="F83" s="156">
        <f t="shared" si="4"/>
        <v>0</v>
      </c>
      <c r="G83" s="169">
        <f t="shared" si="3"/>
        <v>0</v>
      </c>
      <c r="H83" s="352"/>
    </row>
    <row r="84" spans="2:9" ht="12.95" customHeight="1" x14ac:dyDescent="0.2">
      <c r="B84" s="156">
        <v>17</v>
      </c>
      <c r="C84" s="166" t="s">
        <v>156</v>
      </c>
      <c r="D84" s="156">
        <v>612</v>
      </c>
      <c r="E84" s="156">
        <v>612</v>
      </c>
      <c r="F84" s="156">
        <f t="shared" si="4"/>
        <v>0</v>
      </c>
      <c r="G84" s="169">
        <f t="shared" si="3"/>
        <v>0</v>
      </c>
      <c r="H84" s="352"/>
    </row>
    <row r="85" spans="2:9" ht="12.95" customHeight="1" x14ac:dyDescent="0.2">
      <c r="B85" s="156">
        <v>18</v>
      </c>
      <c r="C85" s="166" t="s">
        <v>157</v>
      </c>
      <c r="D85" s="156">
        <v>557</v>
      </c>
      <c r="E85" s="156">
        <v>557</v>
      </c>
      <c r="F85" s="156">
        <f t="shared" si="4"/>
        <v>0</v>
      </c>
      <c r="G85" s="169">
        <f t="shared" si="3"/>
        <v>0</v>
      </c>
      <c r="H85" s="352"/>
    </row>
    <row r="86" spans="2:9" ht="12.95" customHeight="1" x14ac:dyDescent="0.2">
      <c r="B86" s="156">
        <v>19</v>
      </c>
      <c r="C86" s="166" t="s">
        <v>158</v>
      </c>
      <c r="D86" s="156">
        <v>812</v>
      </c>
      <c r="E86" s="156">
        <v>812</v>
      </c>
      <c r="F86" s="156">
        <f t="shared" si="4"/>
        <v>0</v>
      </c>
      <c r="G86" s="169">
        <f t="shared" si="3"/>
        <v>0</v>
      </c>
      <c r="H86" s="352"/>
    </row>
    <row r="87" spans="2:9" ht="12.95" customHeight="1" x14ac:dyDescent="0.2">
      <c r="B87" s="156">
        <v>20</v>
      </c>
      <c r="C87" s="166" t="s">
        <v>159</v>
      </c>
      <c r="D87" s="156">
        <v>445</v>
      </c>
      <c r="E87" s="156">
        <v>445</v>
      </c>
      <c r="F87" s="156">
        <f t="shared" si="4"/>
        <v>0</v>
      </c>
      <c r="G87" s="169">
        <f t="shared" si="3"/>
        <v>0</v>
      </c>
      <c r="H87" s="352"/>
    </row>
    <row r="88" spans="2:9" ht="12.95" customHeight="1" x14ac:dyDescent="0.2">
      <c r="B88" s="156">
        <v>21</v>
      </c>
      <c r="C88" s="166" t="s">
        <v>160</v>
      </c>
      <c r="D88" s="156">
        <v>538</v>
      </c>
      <c r="E88" s="156">
        <v>538</v>
      </c>
      <c r="F88" s="156">
        <f t="shared" si="4"/>
        <v>0</v>
      </c>
      <c r="G88" s="169">
        <f t="shared" si="3"/>
        <v>0</v>
      </c>
      <c r="H88" s="352"/>
    </row>
    <row r="89" spans="2:9" ht="12.95" customHeight="1" x14ac:dyDescent="0.2">
      <c r="B89" s="156">
        <v>22</v>
      </c>
      <c r="C89" s="166" t="s">
        <v>161</v>
      </c>
      <c r="D89" s="156">
        <v>379</v>
      </c>
      <c r="E89" s="156">
        <v>379</v>
      </c>
      <c r="F89" s="156">
        <f t="shared" si="4"/>
        <v>0</v>
      </c>
      <c r="G89" s="169">
        <f t="shared" si="3"/>
        <v>0</v>
      </c>
      <c r="H89" s="352"/>
    </row>
    <row r="90" spans="2:9" ht="12.95" customHeight="1" x14ac:dyDescent="0.2">
      <c r="B90" s="156">
        <v>23</v>
      </c>
      <c r="C90" s="166" t="s">
        <v>162</v>
      </c>
      <c r="D90" s="156">
        <v>669</v>
      </c>
      <c r="E90" s="156">
        <v>669</v>
      </c>
      <c r="F90" s="156">
        <f t="shared" si="4"/>
        <v>0</v>
      </c>
      <c r="G90" s="169">
        <f t="shared" si="3"/>
        <v>0</v>
      </c>
      <c r="H90" s="352"/>
    </row>
    <row r="91" spans="2:9" ht="12.95" customHeight="1" x14ac:dyDescent="0.2">
      <c r="B91" s="156">
        <v>24</v>
      </c>
      <c r="C91" s="166" t="s">
        <v>163</v>
      </c>
      <c r="D91" s="156">
        <v>653</v>
      </c>
      <c r="E91" s="156">
        <v>653</v>
      </c>
      <c r="F91" s="156">
        <f t="shared" si="4"/>
        <v>0</v>
      </c>
      <c r="G91" s="169">
        <f t="shared" si="3"/>
        <v>0</v>
      </c>
      <c r="H91" s="352"/>
    </row>
    <row r="92" spans="2:9" ht="12.95" customHeight="1" x14ac:dyDescent="0.2">
      <c r="B92" s="214"/>
      <c r="C92" s="215" t="s">
        <v>28</v>
      </c>
      <c r="D92" s="195">
        <f>SUM(D68:D91)</f>
        <v>14352</v>
      </c>
      <c r="E92" s="195">
        <f t="shared" ref="E92:F92" si="5">SUM(E68:E91)</f>
        <v>14352</v>
      </c>
      <c r="F92" s="195">
        <f t="shared" si="5"/>
        <v>0</v>
      </c>
      <c r="G92" s="216">
        <f t="shared" si="3"/>
        <v>0</v>
      </c>
      <c r="H92" s="352"/>
    </row>
    <row r="93" spans="2:9" ht="12.95" customHeight="1" x14ac:dyDescent="0.2">
      <c r="B93" s="37"/>
      <c r="C93" s="2"/>
      <c r="D93" s="34"/>
      <c r="E93" s="34"/>
      <c r="F93" s="38"/>
      <c r="G93" s="39"/>
      <c r="H93" s="352"/>
    </row>
    <row r="94" spans="2:9" ht="24" customHeight="1" x14ac:dyDescent="0.2">
      <c r="B94" s="458" t="s">
        <v>202</v>
      </c>
      <c r="C94" s="458"/>
      <c r="D94" s="458"/>
      <c r="E94" s="458"/>
      <c r="F94" s="458"/>
      <c r="G94" s="458"/>
      <c r="H94" s="458"/>
      <c r="I94" s="458"/>
    </row>
    <row r="95" spans="2:9" ht="45.75" customHeight="1" x14ac:dyDescent="0.2">
      <c r="B95" s="279" t="s">
        <v>21</v>
      </c>
      <c r="C95" s="279" t="s">
        <v>22</v>
      </c>
      <c r="D95" s="279" t="s">
        <v>23</v>
      </c>
      <c r="E95" s="279" t="s">
        <v>24</v>
      </c>
      <c r="F95" s="26" t="s">
        <v>25</v>
      </c>
      <c r="G95" s="279" t="s">
        <v>26</v>
      </c>
      <c r="H95" s="352"/>
    </row>
    <row r="96" spans="2:9" ht="15" customHeight="1" x14ac:dyDescent="0.2">
      <c r="B96" s="279">
        <v>1</v>
      </c>
      <c r="C96" s="279">
        <v>2</v>
      </c>
      <c r="D96" s="279">
        <v>3</v>
      </c>
      <c r="E96" s="279">
        <v>4</v>
      </c>
      <c r="F96" s="279" t="s">
        <v>27</v>
      </c>
      <c r="G96" s="279">
        <v>6</v>
      </c>
      <c r="H96" s="352"/>
    </row>
    <row r="97" spans="2:8" ht="12.95" customHeight="1" x14ac:dyDescent="0.2">
      <c r="B97" s="156">
        <v>1</v>
      </c>
      <c r="C97" s="166" t="s">
        <v>140</v>
      </c>
      <c r="D97" s="14">
        <v>52</v>
      </c>
      <c r="E97" s="14">
        <v>52</v>
      </c>
      <c r="F97" s="156">
        <f>D97-E97</f>
        <v>0</v>
      </c>
      <c r="G97" s="128">
        <f>F97/D97</f>
        <v>0</v>
      </c>
      <c r="H97" s="352"/>
    </row>
    <row r="98" spans="2:8" ht="12.95" customHeight="1" x14ac:dyDescent="0.2">
      <c r="B98" s="156">
        <v>2</v>
      </c>
      <c r="C98" s="166" t="s">
        <v>141</v>
      </c>
      <c r="D98" s="14">
        <v>18</v>
      </c>
      <c r="E98" s="14">
        <v>18</v>
      </c>
      <c r="F98" s="156">
        <f t="shared" ref="F98:F120" si="6">D98-E98</f>
        <v>0</v>
      </c>
      <c r="G98" s="128">
        <f t="shared" ref="G98:G120" si="7">F98/D98</f>
        <v>0</v>
      </c>
      <c r="H98" s="352"/>
    </row>
    <row r="99" spans="2:8" ht="12.95" customHeight="1" x14ac:dyDescent="0.2">
      <c r="B99" s="156">
        <v>3</v>
      </c>
      <c r="C99" s="166" t="s">
        <v>142</v>
      </c>
      <c r="D99" s="14">
        <v>6</v>
      </c>
      <c r="E99" s="14">
        <v>6</v>
      </c>
      <c r="F99" s="156">
        <f t="shared" si="6"/>
        <v>0</v>
      </c>
      <c r="G99" s="128">
        <f t="shared" si="7"/>
        <v>0</v>
      </c>
      <c r="H99" s="352"/>
    </row>
    <row r="100" spans="2:8" ht="12.95" customHeight="1" x14ac:dyDescent="0.2">
      <c r="B100" s="156">
        <v>4</v>
      </c>
      <c r="C100" s="166" t="s">
        <v>143</v>
      </c>
      <c r="D100" s="14">
        <v>27</v>
      </c>
      <c r="E100" s="14">
        <v>27</v>
      </c>
      <c r="F100" s="156">
        <f t="shared" si="6"/>
        <v>0</v>
      </c>
      <c r="G100" s="128">
        <f t="shared" si="7"/>
        <v>0</v>
      </c>
      <c r="H100" s="352"/>
    </row>
    <row r="101" spans="2:8" ht="12.95" customHeight="1" x14ac:dyDescent="0.2">
      <c r="B101" s="156">
        <v>5</v>
      </c>
      <c r="C101" s="166" t="s">
        <v>144</v>
      </c>
      <c r="D101" s="14">
        <v>38</v>
      </c>
      <c r="E101" s="14">
        <v>38</v>
      </c>
      <c r="F101" s="156">
        <f t="shared" si="6"/>
        <v>0</v>
      </c>
      <c r="G101" s="128">
        <f t="shared" si="7"/>
        <v>0</v>
      </c>
      <c r="H101" s="352"/>
    </row>
    <row r="102" spans="2:8" ht="12.95" customHeight="1" x14ac:dyDescent="0.2">
      <c r="B102" s="156">
        <v>6</v>
      </c>
      <c r="C102" s="166" t="s">
        <v>145</v>
      </c>
      <c r="D102" s="14">
        <v>28</v>
      </c>
      <c r="E102" s="14">
        <v>28</v>
      </c>
      <c r="F102" s="156">
        <f t="shared" si="6"/>
        <v>0</v>
      </c>
      <c r="G102" s="128">
        <f t="shared" si="7"/>
        <v>0</v>
      </c>
      <c r="H102" s="352"/>
    </row>
    <row r="103" spans="2:8" ht="12.95" customHeight="1" x14ac:dyDescent="0.2">
      <c r="B103" s="156">
        <v>7</v>
      </c>
      <c r="C103" s="166" t="s">
        <v>146</v>
      </c>
      <c r="D103" s="14">
        <v>9</v>
      </c>
      <c r="E103" s="14">
        <v>9</v>
      </c>
      <c r="F103" s="156">
        <f t="shared" si="6"/>
        <v>0</v>
      </c>
      <c r="G103" s="128">
        <f t="shared" si="7"/>
        <v>0</v>
      </c>
      <c r="H103" s="352"/>
    </row>
    <row r="104" spans="2:8" ht="12.95" customHeight="1" x14ac:dyDescent="0.2">
      <c r="B104" s="156">
        <v>8</v>
      </c>
      <c r="C104" s="166" t="s">
        <v>147</v>
      </c>
      <c r="D104" s="14">
        <v>19</v>
      </c>
      <c r="E104" s="14">
        <v>19</v>
      </c>
      <c r="F104" s="156">
        <f t="shared" si="6"/>
        <v>0</v>
      </c>
      <c r="G104" s="128">
        <f t="shared" si="7"/>
        <v>0</v>
      </c>
      <c r="H104" s="352"/>
    </row>
    <row r="105" spans="2:8" ht="12.95" customHeight="1" x14ac:dyDescent="0.2">
      <c r="B105" s="156">
        <v>9</v>
      </c>
      <c r="C105" s="166" t="s">
        <v>148</v>
      </c>
      <c r="D105" s="14">
        <v>3</v>
      </c>
      <c r="E105" s="14">
        <v>3</v>
      </c>
      <c r="F105" s="156">
        <f t="shared" si="6"/>
        <v>0</v>
      </c>
      <c r="G105" s="128">
        <f t="shared" si="7"/>
        <v>0</v>
      </c>
      <c r="H105" s="352"/>
    </row>
    <row r="106" spans="2:8" ht="12.95" customHeight="1" x14ac:dyDescent="0.2">
      <c r="B106" s="156">
        <v>10</v>
      </c>
      <c r="C106" s="166" t="s">
        <v>149</v>
      </c>
      <c r="D106" s="14">
        <v>8</v>
      </c>
      <c r="E106" s="14">
        <v>8</v>
      </c>
      <c r="F106" s="156">
        <f t="shared" si="6"/>
        <v>0</v>
      </c>
      <c r="G106" s="128">
        <f t="shared" si="7"/>
        <v>0</v>
      </c>
      <c r="H106" s="352"/>
    </row>
    <row r="107" spans="2:8" ht="12.95" customHeight="1" x14ac:dyDescent="0.2">
      <c r="B107" s="156">
        <v>11</v>
      </c>
      <c r="C107" s="166" t="s">
        <v>150</v>
      </c>
      <c r="D107" s="14">
        <v>0</v>
      </c>
      <c r="E107" s="14">
        <v>0</v>
      </c>
      <c r="F107" s="156">
        <f t="shared" si="6"/>
        <v>0</v>
      </c>
      <c r="G107" s="128">
        <v>0</v>
      </c>
      <c r="H107" s="352"/>
    </row>
    <row r="108" spans="2:8" ht="12.95" customHeight="1" x14ac:dyDescent="0.2">
      <c r="B108" s="156">
        <v>12</v>
      </c>
      <c r="C108" s="166" t="s">
        <v>151</v>
      </c>
      <c r="D108" s="14">
        <v>11</v>
      </c>
      <c r="E108" s="14">
        <v>11</v>
      </c>
      <c r="F108" s="156">
        <f t="shared" si="6"/>
        <v>0</v>
      </c>
      <c r="G108" s="128">
        <f t="shared" si="7"/>
        <v>0</v>
      </c>
      <c r="H108" s="352"/>
    </row>
    <row r="109" spans="2:8" ht="12.95" customHeight="1" x14ac:dyDescent="0.2">
      <c r="B109" s="156">
        <v>13</v>
      </c>
      <c r="C109" s="166" t="s">
        <v>152</v>
      </c>
      <c r="D109" s="14">
        <v>0</v>
      </c>
      <c r="E109" s="14">
        <v>0</v>
      </c>
      <c r="F109" s="156">
        <f t="shared" si="6"/>
        <v>0</v>
      </c>
      <c r="G109" s="128">
        <v>0</v>
      </c>
      <c r="H109" s="352"/>
    </row>
    <row r="110" spans="2:8" ht="12.95" customHeight="1" x14ac:dyDescent="0.2">
      <c r="B110" s="156">
        <v>14</v>
      </c>
      <c r="C110" s="166" t="s">
        <v>153</v>
      </c>
      <c r="D110" s="14">
        <v>3</v>
      </c>
      <c r="E110" s="14">
        <v>3</v>
      </c>
      <c r="F110" s="156">
        <f t="shared" si="6"/>
        <v>0</v>
      </c>
      <c r="G110" s="128">
        <v>0</v>
      </c>
      <c r="H110" s="352"/>
    </row>
    <row r="111" spans="2:8" ht="12.95" customHeight="1" x14ac:dyDescent="0.2">
      <c r="B111" s="156">
        <v>15</v>
      </c>
      <c r="C111" s="166" t="s">
        <v>154</v>
      </c>
      <c r="D111" s="14">
        <v>2</v>
      </c>
      <c r="E111" s="14">
        <v>2</v>
      </c>
      <c r="F111" s="156">
        <f t="shared" si="6"/>
        <v>0</v>
      </c>
      <c r="G111" s="128">
        <f t="shared" si="7"/>
        <v>0</v>
      </c>
      <c r="H111" s="352"/>
    </row>
    <row r="112" spans="2:8" ht="12.95" customHeight="1" x14ac:dyDescent="0.2">
      <c r="B112" s="156">
        <v>16</v>
      </c>
      <c r="C112" s="166" t="s">
        <v>155</v>
      </c>
      <c r="D112" s="14">
        <v>14</v>
      </c>
      <c r="E112" s="14">
        <v>11</v>
      </c>
      <c r="F112" s="156">
        <f t="shared" si="6"/>
        <v>3</v>
      </c>
      <c r="G112" s="128">
        <f t="shared" si="7"/>
        <v>0.21428571428571427</v>
      </c>
      <c r="H112" s="352"/>
    </row>
    <row r="113" spans="2:16" ht="12.95" customHeight="1" x14ac:dyDescent="0.2">
      <c r="B113" s="156">
        <v>17</v>
      </c>
      <c r="C113" s="166" t="s">
        <v>156</v>
      </c>
      <c r="D113" s="14">
        <v>2</v>
      </c>
      <c r="E113" s="14">
        <v>2</v>
      </c>
      <c r="F113" s="156">
        <f t="shared" si="6"/>
        <v>0</v>
      </c>
      <c r="G113" s="128">
        <f t="shared" si="7"/>
        <v>0</v>
      </c>
      <c r="H113" s="352"/>
    </row>
    <row r="114" spans="2:16" ht="12.95" customHeight="1" x14ac:dyDescent="0.2">
      <c r="B114" s="156">
        <v>18</v>
      </c>
      <c r="C114" s="166" t="s">
        <v>157</v>
      </c>
      <c r="D114" s="14">
        <v>2</v>
      </c>
      <c r="E114" s="14">
        <v>2</v>
      </c>
      <c r="F114" s="156">
        <f t="shared" si="6"/>
        <v>0</v>
      </c>
      <c r="G114" s="128">
        <f t="shared" si="7"/>
        <v>0</v>
      </c>
      <c r="H114" s="352"/>
    </row>
    <row r="115" spans="2:16" ht="12.95" customHeight="1" x14ac:dyDescent="0.2">
      <c r="B115" s="156">
        <v>19</v>
      </c>
      <c r="C115" s="166" t="s">
        <v>158</v>
      </c>
      <c r="D115" s="14">
        <v>9</v>
      </c>
      <c r="E115" s="14">
        <v>9</v>
      </c>
      <c r="F115" s="156">
        <f t="shared" si="6"/>
        <v>0</v>
      </c>
      <c r="G115" s="128">
        <f t="shared" si="7"/>
        <v>0</v>
      </c>
      <c r="H115" s="352"/>
    </row>
    <row r="116" spans="2:16" ht="12.95" customHeight="1" x14ac:dyDescent="0.2">
      <c r="B116" s="156">
        <v>20</v>
      </c>
      <c r="C116" s="166" t="s">
        <v>159</v>
      </c>
      <c r="D116" s="14">
        <v>3</v>
      </c>
      <c r="E116" s="14">
        <v>3</v>
      </c>
      <c r="F116" s="156">
        <f t="shared" si="6"/>
        <v>0</v>
      </c>
      <c r="G116" s="128">
        <f t="shared" si="7"/>
        <v>0</v>
      </c>
      <c r="H116" s="352"/>
    </row>
    <row r="117" spans="2:16" ht="12.95" customHeight="1" x14ac:dyDescent="0.2">
      <c r="B117" s="156">
        <v>21</v>
      </c>
      <c r="C117" s="166" t="s">
        <v>160</v>
      </c>
      <c r="D117" s="14">
        <v>4</v>
      </c>
      <c r="E117" s="14">
        <v>0</v>
      </c>
      <c r="F117" s="156">
        <f t="shared" si="6"/>
        <v>4</v>
      </c>
      <c r="G117" s="128">
        <f t="shared" si="7"/>
        <v>1</v>
      </c>
      <c r="H117" s="352"/>
    </row>
    <row r="118" spans="2:16" ht="12.95" customHeight="1" x14ac:dyDescent="0.2">
      <c r="B118" s="156">
        <v>22</v>
      </c>
      <c r="C118" s="166" t="s">
        <v>161</v>
      </c>
      <c r="D118" s="14">
        <v>8</v>
      </c>
      <c r="E118" s="14">
        <v>8</v>
      </c>
      <c r="F118" s="156">
        <f t="shared" si="6"/>
        <v>0</v>
      </c>
      <c r="G118" s="128">
        <f t="shared" si="7"/>
        <v>0</v>
      </c>
      <c r="H118" s="352"/>
    </row>
    <row r="119" spans="2:16" ht="12.95" customHeight="1" x14ac:dyDescent="0.2">
      <c r="B119" s="156">
        <v>23</v>
      </c>
      <c r="C119" s="166" t="s">
        <v>162</v>
      </c>
      <c r="D119" s="14">
        <v>5</v>
      </c>
      <c r="E119" s="14">
        <v>5</v>
      </c>
      <c r="F119" s="156">
        <f t="shared" si="6"/>
        <v>0</v>
      </c>
      <c r="G119" s="128">
        <f t="shared" si="7"/>
        <v>0</v>
      </c>
      <c r="H119" s="352"/>
    </row>
    <row r="120" spans="2:16" ht="12.95" customHeight="1" x14ac:dyDescent="0.2">
      <c r="B120" s="156">
        <v>24</v>
      </c>
      <c r="C120" s="166" t="s">
        <v>163</v>
      </c>
      <c r="D120" s="14">
        <v>4</v>
      </c>
      <c r="E120" s="14">
        <v>4</v>
      </c>
      <c r="F120" s="156">
        <f t="shared" si="6"/>
        <v>0</v>
      </c>
      <c r="G120" s="128">
        <f t="shared" si="7"/>
        <v>0</v>
      </c>
      <c r="H120" s="352"/>
    </row>
    <row r="121" spans="2:16" ht="17.25" customHeight="1" x14ac:dyDescent="0.25">
      <c r="B121" s="31"/>
      <c r="C121" s="1" t="s">
        <v>28</v>
      </c>
      <c r="D121" s="40">
        <f>SUM(D97:D120)</f>
        <v>275</v>
      </c>
      <c r="E121" s="40">
        <f t="shared" ref="E121:F121" si="8">SUM(E97:E120)</f>
        <v>268</v>
      </c>
      <c r="F121" s="40">
        <f t="shared" si="8"/>
        <v>7</v>
      </c>
      <c r="G121" s="127">
        <f>F121/D121</f>
        <v>2.5454545454545455E-2</v>
      </c>
      <c r="H121" s="352"/>
    </row>
    <row r="122" spans="2:16" ht="12.95" customHeight="1" x14ac:dyDescent="0.2">
      <c r="B122" s="37"/>
      <c r="C122" s="2"/>
      <c r="D122" s="34"/>
      <c r="E122" s="34"/>
      <c r="F122" s="38"/>
      <c r="G122" s="39"/>
      <c r="H122" s="352"/>
    </row>
    <row r="123" spans="2:16" ht="12.95" customHeight="1" x14ac:dyDescent="0.2">
      <c r="B123" s="37"/>
      <c r="C123" s="2"/>
      <c r="D123" s="34"/>
      <c r="E123" s="34"/>
      <c r="F123" s="38"/>
      <c r="G123" s="39"/>
      <c r="H123" s="352"/>
    </row>
    <row r="124" spans="2:16" ht="12.95" customHeight="1" x14ac:dyDescent="0.2">
      <c r="B124" s="459" t="s">
        <v>203</v>
      </c>
      <c r="C124" s="459"/>
      <c r="D124" s="459"/>
      <c r="E124" s="459"/>
      <c r="F124" s="459"/>
      <c r="G124" s="459"/>
      <c r="H124" s="459"/>
    </row>
    <row r="125" spans="2:16" ht="63.75" x14ac:dyDescent="0.2">
      <c r="B125" s="279" t="s">
        <v>21</v>
      </c>
      <c r="C125" s="279" t="s">
        <v>22</v>
      </c>
      <c r="D125" s="279" t="s">
        <v>230</v>
      </c>
      <c r="E125" s="117" t="s">
        <v>29</v>
      </c>
      <c r="F125" s="26" t="s">
        <v>6</v>
      </c>
      <c r="G125" s="279" t="s">
        <v>30</v>
      </c>
      <c r="H125" s="352"/>
    </row>
    <row r="126" spans="2:16" ht="12.95" customHeight="1" x14ac:dyDescent="0.2">
      <c r="B126" s="279">
        <v>1</v>
      </c>
      <c r="C126" s="279">
        <v>2</v>
      </c>
      <c r="D126" s="279">
        <v>3</v>
      </c>
      <c r="E126" s="279">
        <v>4</v>
      </c>
      <c r="F126" s="279" t="s">
        <v>31</v>
      </c>
      <c r="G126" s="279">
        <v>6</v>
      </c>
      <c r="H126" s="352"/>
    </row>
    <row r="127" spans="2:16" ht="12.95" customHeight="1" x14ac:dyDescent="0.2">
      <c r="B127" s="156">
        <v>1</v>
      </c>
      <c r="C127" s="166" t="s">
        <v>163</v>
      </c>
      <c r="D127" s="156">
        <v>180576</v>
      </c>
      <c r="E127" s="217">
        <v>101117</v>
      </c>
      <c r="F127" s="217">
        <f t="shared" ref="F127:F150" si="9">E127-D127</f>
        <v>-79459</v>
      </c>
      <c r="G127" s="169">
        <f t="shared" ref="G127:G151" si="10">F127/D127</f>
        <v>-0.44003079035973774</v>
      </c>
      <c r="H127" s="354"/>
      <c r="I127" s="331"/>
      <c r="J127" s="158" t="str">
        <f>C127&amp;" ("&amp;ROUND(E127/D127*100,0)&amp;"%),"</f>
        <v>Deoghar (56%),</v>
      </c>
      <c r="K127" s="28">
        <f>E127/D127</f>
        <v>0.55996920964026231</v>
      </c>
      <c r="L127" s="400"/>
      <c r="M127" s="400"/>
      <c r="N127" s="400"/>
      <c r="O127" s="400"/>
    </row>
    <row r="128" spans="2:16" ht="12.95" customHeight="1" x14ac:dyDescent="0.2">
      <c r="B128" s="156">
        <v>2</v>
      </c>
      <c r="C128" s="166" t="s">
        <v>155</v>
      </c>
      <c r="D128" s="156">
        <v>289836</v>
      </c>
      <c r="E128" s="217">
        <v>171538</v>
      </c>
      <c r="F128" s="217">
        <f t="shared" si="9"/>
        <v>-118298</v>
      </c>
      <c r="G128" s="169">
        <f t="shared" si="10"/>
        <v>-0.40815495659614404</v>
      </c>
      <c r="H128" s="354"/>
      <c r="I128" s="331"/>
      <c r="J128" s="158" t="str">
        <f t="shared" ref="J128:J145" si="11">C128&amp;" ("&amp;ROUND(E128/D128*100,0)&amp;"%),"</f>
        <v>Giridih (59%),</v>
      </c>
      <c r="L128" s="401"/>
      <c r="M128" s="402"/>
      <c r="N128" s="401"/>
      <c r="O128" s="401"/>
      <c r="P128" s="28"/>
    </row>
    <row r="129" spans="2:16" ht="12.95" customHeight="1" x14ac:dyDescent="0.2">
      <c r="B129" s="156">
        <v>3</v>
      </c>
      <c r="C129" s="166" t="s">
        <v>150</v>
      </c>
      <c r="D129" s="156">
        <v>164747</v>
      </c>
      <c r="E129" s="217">
        <v>98571</v>
      </c>
      <c r="F129" s="217">
        <f t="shared" si="9"/>
        <v>-66176</v>
      </c>
      <c r="G129" s="169">
        <f t="shared" si="10"/>
        <v>-0.40168257995593243</v>
      </c>
      <c r="H129" s="354"/>
      <c r="I129" s="331"/>
      <c r="J129" s="158" t="str">
        <f t="shared" si="11"/>
        <v>Garhwa (60%),</v>
      </c>
      <c r="L129" s="401"/>
      <c r="M129" s="402"/>
      <c r="N129" s="401"/>
      <c r="O129" s="401"/>
      <c r="P129" s="28"/>
    </row>
    <row r="130" spans="2:16" ht="12.95" customHeight="1" x14ac:dyDescent="0.2">
      <c r="B130" s="156">
        <v>4</v>
      </c>
      <c r="C130" s="166" t="s">
        <v>161</v>
      </c>
      <c r="D130" s="156">
        <v>109483</v>
      </c>
      <c r="E130" s="217">
        <v>68245</v>
      </c>
      <c r="F130" s="217">
        <f t="shared" si="9"/>
        <v>-41238</v>
      </c>
      <c r="G130" s="169">
        <f t="shared" si="10"/>
        <v>-0.37666121680991571</v>
      </c>
      <c r="H130" s="354"/>
      <c r="I130" s="331"/>
      <c r="J130" s="158" t="str">
        <f t="shared" si="11"/>
        <v>Pakur (62%),</v>
      </c>
      <c r="L130" s="401"/>
      <c r="M130" s="402"/>
      <c r="N130" s="401"/>
      <c r="O130" s="401"/>
      <c r="P130" s="28"/>
    </row>
    <row r="131" spans="2:16" ht="12.95" customHeight="1" x14ac:dyDescent="0.2">
      <c r="B131" s="156">
        <v>5</v>
      </c>
      <c r="C131" s="166" t="s">
        <v>149</v>
      </c>
      <c r="D131" s="156">
        <v>98827</v>
      </c>
      <c r="E131" s="217">
        <v>63163</v>
      </c>
      <c r="F131" s="217">
        <f t="shared" si="9"/>
        <v>-35664</v>
      </c>
      <c r="G131" s="169">
        <f t="shared" si="10"/>
        <v>-0.36087304076821114</v>
      </c>
      <c r="H131" s="354"/>
      <c r="I131" s="331"/>
      <c r="J131" s="158" t="str">
        <f t="shared" si="11"/>
        <v>Latehar (64%),</v>
      </c>
      <c r="L131" s="401"/>
      <c r="M131" s="402"/>
      <c r="N131" s="401"/>
      <c r="O131" s="401"/>
      <c r="P131" s="28"/>
    </row>
    <row r="132" spans="2:16" ht="12.95" customHeight="1" x14ac:dyDescent="0.2">
      <c r="B132" s="156">
        <v>6</v>
      </c>
      <c r="C132" s="166" t="s">
        <v>160</v>
      </c>
      <c r="D132" s="156">
        <v>150381</v>
      </c>
      <c r="E132" s="217">
        <v>96804</v>
      </c>
      <c r="F132" s="217">
        <f t="shared" si="9"/>
        <v>-53577</v>
      </c>
      <c r="G132" s="169">
        <f t="shared" si="10"/>
        <v>-0.35627506134418579</v>
      </c>
      <c r="H132" s="354"/>
      <c r="I132" s="331"/>
      <c r="J132" s="158" t="str">
        <f t="shared" si="11"/>
        <v>Sahebganj (64%),</v>
      </c>
      <c r="L132" s="401"/>
      <c r="M132" s="402"/>
      <c r="N132" s="401"/>
      <c r="O132" s="401"/>
      <c r="P132" s="28"/>
    </row>
    <row r="133" spans="2:16" ht="12.95" customHeight="1" x14ac:dyDescent="0.2">
      <c r="B133" s="156">
        <v>7</v>
      </c>
      <c r="C133" s="166" t="s">
        <v>158</v>
      </c>
      <c r="D133" s="156">
        <v>143246</v>
      </c>
      <c r="E133" s="217">
        <v>92724</v>
      </c>
      <c r="F133" s="217">
        <f t="shared" si="9"/>
        <v>-50522</v>
      </c>
      <c r="G133" s="169">
        <f t="shared" si="10"/>
        <v>-0.35269396702176675</v>
      </c>
      <c r="H133" s="354"/>
      <c r="I133" s="331"/>
      <c r="J133" s="158" t="str">
        <f t="shared" si="11"/>
        <v>Dumka (65%),</v>
      </c>
      <c r="L133" s="401"/>
      <c r="M133" s="402"/>
      <c r="N133" s="401"/>
      <c r="O133" s="401"/>
      <c r="P133" s="28"/>
    </row>
    <row r="134" spans="2:16" ht="12.95" customHeight="1" x14ac:dyDescent="0.2">
      <c r="B134" s="156">
        <v>8</v>
      </c>
      <c r="C134" s="166" t="s">
        <v>147</v>
      </c>
      <c r="D134" s="156">
        <v>191422</v>
      </c>
      <c r="E134" s="217">
        <v>126106</v>
      </c>
      <c r="F134" s="217">
        <f t="shared" si="9"/>
        <v>-65316</v>
      </c>
      <c r="G134" s="169">
        <f t="shared" si="10"/>
        <v>-0.34121469841502022</v>
      </c>
      <c r="H134" s="354"/>
      <c r="I134" s="331"/>
      <c r="J134" s="158" t="str">
        <f t="shared" si="11"/>
        <v>W. Singhbhum (66%),</v>
      </c>
      <c r="L134" s="401"/>
      <c r="M134" s="402"/>
      <c r="N134" s="401"/>
      <c r="O134" s="401"/>
      <c r="P134" s="28"/>
    </row>
    <row r="135" spans="2:16" ht="12.95" customHeight="1" x14ac:dyDescent="0.2">
      <c r="B135" s="156">
        <v>9</v>
      </c>
      <c r="C135" s="166" t="s">
        <v>148</v>
      </c>
      <c r="D135" s="156">
        <v>281846</v>
      </c>
      <c r="E135" s="217">
        <v>189746</v>
      </c>
      <c r="F135" s="217">
        <f t="shared" si="9"/>
        <v>-92100</v>
      </c>
      <c r="G135" s="169">
        <f t="shared" si="10"/>
        <v>-0.32677419583744316</v>
      </c>
      <c r="H135" s="354"/>
      <c r="I135" s="331"/>
      <c r="J135" s="158" t="str">
        <f t="shared" si="11"/>
        <v>Palamu (67%),</v>
      </c>
      <c r="L135" s="401"/>
      <c r="M135" s="402"/>
      <c r="N135" s="401"/>
      <c r="O135" s="401"/>
      <c r="P135" s="28"/>
    </row>
    <row r="136" spans="2:16" ht="12.95" customHeight="1" x14ac:dyDescent="0.2">
      <c r="B136" s="156">
        <v>10</v>
      </c>
      <c r="C136" s="166" t="s">
        <v>159</v>
      </c>
      <c r="D136" s="156">
        <v>83397</v>
      </c>
      <c r="E136" s="217">
        <v>56248</v>
      </c>
      <c r="F136" s="217">
        <f t="shared" si="9"/>
        <v>-27149</v>
      </c>
      <c r="G136" s="169">
        <f t="shared" si="10"/>
        <v>-0.32553928798398024</v>
      </c>
      <c r="H136" s="354"/>
      <c r="I136" s="331"/>
      <c r="J136" s="158" t="str">
        <f t="shared" si="11"/>
        <v>Jamtara (67%),</v>
      </c>
    </row>
    <row r="137" spans="2:16" s="158" customFormat="1" ht="12.95" customHeight="1" x14ac:dyDescent="0.2">
      <c r="B137" s="156">
        <v>11</v>
      </c>
      <c r="C137" s="166" t="s">
        <v>162</v>
      </c>
      <c r="D137" s="156">
        <v>159152</v>
      </c>
      <c r="E137" s="217">
        <v>108043</v>
      </c>
      <c r="F137" s="217">
        <f t="shared" si="9"/>
        <v>-51109</v>
      </c>
      <c r="G137" s="169">
        <f t="shared" si="10"/>
        <v>-0.3211332562581683</v>
      </c>
      <c r="H137" s="354"/>
      <c r="I137" s="331"/>
      <c r="J137" s="158" t="str">
        <f t="shared" si="11"/>
        <v>Godda (68%),</v>
      </c>
    </row>
    <row r="138" spans="2:16" s="158" customFormat="1" ht="12.95" customHeight="1" x14ac:dyDescent="0.2">
      <c r="B138" s="156">
        <v>12</v>
      </c>
      <c r="C138" s="166" t="s">
        <v>144</v>
      </c>
      <c r="D138" s="156">
        <v>76366</v>
      </c>
      <c r="E138" s="217">
        <v>51957</v>
      </c>
      <c r="F138" s="217">
        <f t="shared" si="9"/>
        <v>-24409</v>
      </c>
      <c r="G138" s="169">
        <f t="shared" si="10"/>
        <v>-0.31963177330225495</v>
      </c>
      <c r="H138" s="354"/>
      <c r="I138" s="331"/>
      <c r="J138" s="158" t="str">
        <f t="shared" si="11"/>
        <v>Simdega (68%),</v>
      </c>
    </row>
    <row r="139" spans="2:16" s="158" customFormat="1" ht="12.95" customHeight="1" x14ac:dyDescent="0.2">
      <c r="B139" s="156">
        <v>13</v>
      </c>
      <c r="C139" s="166" t="s">
        <v>142</v>
      </c>
      <c r="D139" s="156">
        <v>51296</v>
      </c>
      <c r="E139" s="217">
        <v>34924</v>
      </c>
      <c r="F139" s="217">
        <f t="shared" si="9"/>
        <v>-16372</v>
      </c>
      <c r="G139" s="169">
        <f t="shared" si="10"/>
        <v>-0.3191671865252651</v>
      </c>
      <c r="H139" s="354"/>
      <c r="I139" s="331"/>
      <c r="J139" s="158" t="str">
        <f t="shared" si="11"/>
        <v>Lohardaga (68%),</v>
      </c>
    </row>
    <row r="140" spans="2:16" s="158" customFormat="1" ht="12.95" customHeight="1" x14ac:dyDescent="0.2">
      <c r="B140" s="156">
        <v>14</v>
      </c>
      <c r="C140" s="166" t="s">
        <v>156</v>
      </c>
      <c r="D140" s="156">
        <v>151111</v>
      </c>
      <c r="E140" s="217">
        <v>103415</v>
      </c>
      <c r="F140" s="217">
        <f t="shared" si="9"/>
        <v>-47696</v>
      </c>
      <c r="G140" s="169">
        <f t="shared" si="10"/>
        <v>-0.31563552620259278</v>
      </c>
      <c r="H140" s="354"/>
      <c r="I140" s="331"/>
      <c r="J140" s="158" t="str">
        <f t="shared" si="11"/>
        <v>Dhanbad (68%),</v>
      </c>
    </row>
    <row r="141" spans="2:16" s="158" customFormat="1" ht="12.95" customHeight="1" x14ac:dyDescent="0.2">
      <c r="B141" s="156">
        <v>15</v>
      </c>
      <c r="C141" s="166" t="s">
        <v>154</v>
      </c>
      <c r="D141" s="156">
        <v>141534</v>
      </c>
      <c r="E141" s="217">
        <v>98760</v>
      </c>
      <c r="F141" s="217">
        <f t="shared" si="9"/>
        <v>-42774</v>
      </c>
      <c r="G141" s="169">
        <f t="shared" si="10"/>
        <v>-0.3022171351053457</v>
      </c>
      <c r="H141" s="354"/>
      <c r="I141" s="331"/>
      <c r="J141" s="158" t="str">
        <f t="shared" si="11"/>
        <v>Chartra (70%),</v>
      </c>
    </row>
    <row r="142" spans="2:16" s="158" customFormat="1" ht="12.95" customHeight="1" x14ac:dyDescent="0.2">
      <c r="B142" s="156">
        <v>16</v>
      </c>
      <c r="C142" s="166" t="s">
        <v>153</v>
      </c>
      <c r="D142" s="156">
        <v>69499</v>
      </c>
      <c r="E142" s="217">
        <v>48921</v>
      </c>
      <c r="F142" s="217">
        <f t="shared" si="9"/>
        <v>-20578</v>
      </c>
      <c r="G142" s="169">
        <f t="shared" si="10"/>
        <v>-0.29609059123152853</v>
      </c>
      <c r="H142" s="354"/>
      <c r="I142" s="331"/>
      <c r="J142" s="158" t="str">
        <f t="shared" si="11"/>
        <v>Koderma (70%),</v>
      </c>
    </row>
    <row r="143" spans="2:16" s="158" customFormat="1" ht="12.95" customHeight="1" x14ac:dyDescent="0.2">
      <c r="B143" s="156">
        <v>17</v>
      </c>
      <c r="C143" s="166" t="s">
        <v>157</v>
      </c>
      <c r="D143" s="156">
        <v>120258</v>
      </c>
      <c r="E143" s="217">
        <v>86452</v>
      </c>
      <c r="F143" s="217">
        <f t="shared" si="9"/>
        <v>-33806</v>
      </c>
      <c r="G143" s="169">
        <f t="shared" si="10"/>
        <v>-0.2811122752748258</v>
      </c>
      <c r="H143" s="354"/>
      <c r="I143" s="331"/>
      <c r="J143" s="158" t="str">
        <f t="shared" si="11"/>
        <v>Bokaro (72%),</v>
      </c>
    </row>
    <row r="144" spans="2:16" s="158" customFormat="1" ht="12.95" customHeight="1" x14ac:dyDescent="0.2">
      <c r="B144" s="156">
        <v>18</v>
      </c>
      <c r="C144" s="166" t="s">
        <v>140</v>
      </c>
      <c r="D144" s="156">
        <v>179027</v>
      </c>
      <c r="E144" s="217">
        <v>129640</v>
      </c>
      <c r="F144" s="217">
        <f t="shared" si="9"/>
        <v>-49387</v>
      </c>
      <c r="G144" s="169">
        <f t="shared" si="10"/>
        <v>-0.27586341724991204</v>
      </c>
      <c r="H144" s="354"/>
      <c r="I144" s="331"/>
      <c r="J144" s="158" t="str">
        <f t="shared" si="11"/>
        <v>Ranchi (72%),</v>
      </c>
    </row>
    <row r="145" spans="2:10" s="158" customFormat="1" ht="12.95" customHeight="1" x14ac:dyDescent="0.2">
      <c r="B145" s="156">
        <v>19</v>
      </c>
      <c r="C145" s="166" t="s">
        <v>151</v>
      </c>
      <c r="D145" s="156">
        <v>134961</v>
      </c>
      <c r="E145" s="217">
        <v>99138</v>
      </c>
      <c r="F145" s="217">
        <f t="shared" si="9"/>
        <v>-35823</v>
      </c>
      <c r="G145" s="169">
        <f t="shared" si="10"/>
        <v>-0.26543223597928289</v>
      </c>
      <c r="H145" s="354"/>
      <c r="I145" s="331"/>
      <c r="J145" s="158" t="str">
        <f t="shared" si="11"/>
        <v>Hazaribagh (73%),</v>
      </c>
    </row>
    <row r="146" spans="2:10" s="158" customFormat="1" ht="12.95" customHeight="1" x14ac:dyDescent="0.2">
      <c r="B146" s="156">
        <v>20</v>
      </c>
      <c r="C146" s="166" t="s">
        <v>141</v>
      </c>
      <c r="D146" s="156">
        <v>63927</v>
      </c>
      <c r="E146" s="217">
        <v>47131</v>
      </c>
      <c r="F146" s="217">
        <f t="shared" si="9"/>
        <v>-16796</v>
      </c>
      <c r="G146" s="169">
        <f t="shared" si="10"/>
        <v>-0.26273718460118572</v>
      </c>
      <c r="H146" s="354"/>
      <c r="I146" s="331"/>
    </row>
    <row r="147" spans="2:10" s="158" customFormat="1" ht="12.95" customHeight="1" x14ac:dyDescent="0.2">
      <c r="B147" s="156">
        <v>21</v>
      </c>
      <c r="C147" s="166" t="s">
        <v>145</v>
      </c>
      <c r="D147" s="156">
        <v>116163</v>
      </c>
      <c r="E147" s="217">
        <v>87113</v>
      </c>
      <c r="F147" s="217">
        <f t="shared" si="9"/>
        <v>-29050</v>
      </c>
      <c r="G147" s="169">
        <f t="shared" si="10"/>
        <v>-0.25007962948615309</v>
      </c>
      <c r="H147" s="354"/>
      <c r="I147" s="331"/>
    </row>
    <row r="148" spans="2:10" s="158" customFormat="1" ht="12.95" customHeight="1" x14ac:dyDescent="0.2">
      <c r="B148" s="156">
        <v>22</v>
      </c>
      <c r="C148" s="166" t="s">
        <v>146</v>
      </c>
      <c r="D148" s="156">
        <v>79642</v>
      </c>
      <c r="E148" s="217">
        <v>60651</v>
      </c>
      <c r="F148" s="217">
        <f t="shared" si="9"/>
        <v>-18991</v>
      </c>
      <c r="G148" s="169">
        <f t="shared" si="10"/>
        <v>-0.23845458426458402</v>
      </c>
      <c r="H148" s="354"/>
      <c r="I148" s="331"/>
    </row>
    <row r="149" spans="2:10" s="158" customFormat="1" ht="12.95" customHeight="1" x14ac:dyDescent="0.2">
      <c r="B149" s="156">
        <v>23</v>
      </c>
      <c r="C149" s="166" t="s">
        <v>152</v>
      </c>
      <c r="D149" s="156">
        <v>55782</v>
      </c>
      <c r="E149" s="217">
        <v>42537</v>
      </c>
      <c r="F149" s="217">
        <f t="shared" si="9"/>
        <v>-13245</v>
      </c>
      <c r="G149" s="169">
        <f t="shared" si="10"/>
        <v>-0.23744218565128536</v>
      </c>
      <c r="H149" s="354"/>
      <c r="I149" s="331"/>
    </row>
    <row r="150" spans="2:10" s="158" customFormat="1" ht="12.95" customHeight="1" x14ac:dyDescent="0.2">
      <c r="B150" s="156">
        <v>24</v>
      </c>
      <c r="C150" s="166" t="s">
        <v>143</v>
      </c>
      <c r="D150" s="156">
        <v>126487</v>
      </c>
      <c r="E150" s="217">
        <v>99310</v>
      </c>
      <c r="F150" s="217">
        <f t="shared" si="9"/>
        <v>-27177</v>
      </c>
      <c r="G150" s="169">
        <f t="shared" si="10"/>
        <v>-0.21486002514092356</v>
      </c>
      <c r="H150" s="354"/>
      <c r="I150" s="331"/>
    </row>
    <row r="151" spans="2:10" s="158" customFormat="1" ht="12.95" customHeight="1" x14ac:dyDescent="0.2">
      <c r="B151" s="214"/>
      <c r="C151" s="215" t="s">
        <v>28</v>
      </c>
      <c r="D151" s="195">
        <f>SUM(D127:D150)</f>
        <v>3218966</v>
      </c>
      <c r="E151" s="195">
        <f t="shared" ref="E151:F151" si="12">SUM(E127:E150)</f>
        <v>2162254</v>
      </c>
      <c r="F151" s="195">
        <f t="shared" si="12"/>
        <v>-1056712</v>
      </c>
      <c r="G151" s="216">
        <f t="shared" si="10"/>
        <v>-0.32827684417915565</v>
      </c>
      <c r="H151" s="354">
        <f>E151/D151</f>
        <v>0.6717231558208443</v>
      </c>
    </row>
    <row r="152" spans="2:10" s="158" customFormat="1" ht="12.95" customHeight="1" x14ac:dyDescent="0.2">
      <c r="B152" s="163"/>
      <c r="C152" s="224"/>
      <c r="D152" s="225"/>
      <c r="E152" s="225"/>
      <c r="F152" s="225"/>
      <c r="G152" s="226"/>
      <c r="H152" s="354"/>
    </row>
    <row r="153" spans="2:10" s="158" customFormat="1" ht="28.5" customHeight="1" x14ac:dyDescent="0.2">
      <c r="B153" s="459" t="s">
        <v>204</v>
      </c>
      <c r="C153" s="459"/>
      <c r="D153" s="459"/>
      <c r="E153" s="459"/>
      <c r="F153" s="459"/>
      <c r="G153" s="459"/>
      <c r="H153" s="354"/>
    </row>
    <row r="154" spans="2:10" s="197" customFormat="1" ht="51" x14ac:dyDescent="0.2">
      <c r="B154" s="303" t="s">
        <v>21</v>
      </c>
      <c r="C154" s="303" t="s">
        <v>22</v>
      </c>
      <c r="D154" s="303" t="s">
        <v>230</v>
      </c>
      <c r="E154" s="303" t="s">
        <v>102</v>
      </c>
      <c r="F154" s="304" t="s">
        <v>6</v>
      </c>
      <c r="G154" s="303" t="s">
        <v>30</v>
      </c>
      <c r="H154" s="355"/>
    </row>
    <row r="155" spans="2:10" s="158" customFormat="1" ht="12.95" customHeight="1" x14ac:dyDescent="0.2">
      <c r="B155" s="305" t="s">
        <v>246</v>
      </c>
      <c r="C155" s="305" t="s">
        <v>247</v>
      </c>
      <c r="D155" s="305" t="s">
        <v>248</v>
      </c>
      <c r="E155" s="305" t="s">
        <v>249</v>
      </c>
      <c r="F155" s="195" t="s">
        <v>31</v>
      </c>
      <c r="G155" s="195">
        <v>6</v>
      </c>
      <c r="H155" s="354"/>
    </row>
    <row r="156" spans="2:10" s="158" customFormat="1" ht="12.95" customHeight="1" x14ac:dyDescent="0.2">
      <c r="B156" s="156">
        <v>1</v>
      </c>
      <c r="C156" s="166" t="s">
        <v>160</v>
      </c>
      <c r="D156" s="156">
        <v>56346</v>
      </c>
      <c r="E156" s="217">
        <v>28918</v>
      </c>
      <c r="F156" s="217">
        <f t="shared" ref="F156:F179" si="13">E156-D156</f>
        <v>-27428</v>
      </c>
      <c r="G156" s="169">
        <f t="shared" ref="G156:G180" si="14">F156/D156</f>
        <v>-0.48677812089589323</v>
      </c>
      <c r="H156" s="354"/>
      <c r="J156" s="218" t="str">
        <f>C156&amp;" ("&amp;ROUND(E156/D156*100,0)&amp;"%),"</f>
        <v>Sahebganj (51%),</v>
      </c>
    </row>
    <row r="157" spans="2:10" s="158" customFormat="1" ht="12.95" customHeight="1" x14ac:dyDescent="0.2">
      <c r="B157" s="156">
        <v>2</v>
      </c>
      <c r="C157" s="166" t="s">
        <v>158</v>
      </c>
      <c r="D157" s="156">
        <v>65665</v>
      </c>
      <c r="E157" s="217">
        <v>34943</v>
      </c>
      <c r="F157" s="217">
        <f t="shared" si="13"/>
        <v>-30722</v>
      </c>
      <c r="G157" s="169">
        <f t="shared" si="14"/>
        <v>-0.46785959034493263</v>
      </c>
      <c r="H157" s="354"/>
      <c r="I157" s="331"/>
      <c r="J157" s="218" t="str">
        <f t="shared" ref="J157:J173" si="15">C157&amp;" ("&amp;ROUND(E157/D157*100,0)&amp;"%),"</f>
        <v>Dumka (53%),</v>
      </c>
    </row>
    <row r="158" spans="2:10" s="158" customFormat="1" ht="12.95" customHeight="1" x14ac:dyDescent="0.2">
      <c r="B158" s="156">
        <v>3</v>
      </c>
      <c r="C158" s="166" t="s">
        <v>150</v>
      </c>
      <c r="D158" s="156">
        <v>75973</v>
      </c>
      <c r="E158" s="217">
        <v>41273</v>
      </c>
      <c r="F158" s="217">
        <f t="shared" si="13"/>
        <v>-34700</v>
      </c>
      <c r="G158" s="169">
        <f t="shared" si="14"/>
        <v>-0.45674121069327261</v>
      </c>
      <c r="H158" s="354"/>
      <c r="I158" s="331"/>
      <c r="J158" s="218" t="str">
        <f t="shared" si="15"/>
        <v>Garhwa (54%),</v>
      </c>
    </row>
    <row r="159" spans="2:10" s="158" customFormat="1" ht="12.95" customHeight="1" x14ac:dyDescent="0.2">
      <c r="B159" s="156">
        <v>4</v>
      </c>
      <c r="C159" s="166" t="s">
        <v>155</v>
      </c>
      <c r="D159" s="156">
        <v>119080</v>
      </c>
      <c r="E159" s="217">
        <v>64849</v>
      </c>
      <c r="F159" s="217">
        <f t="shared" si="13"/>
        <v>-54231</v>
      </c>
      <c r="G159" s="169">
        <f t="shared" si="14"/>
        <v>-0.45541652670473631</v>
      </c>
      <c r="H159" s="354"/>
      <c r="I159" s="331"/>
      <c r="J159" s="218" t="str">
        <f t="shared" si="15"/>
        <v>Giridih (54%),</v>
      </c>
    </row>
    <row r="160" spans="2:10" s="158" customFormat="1" ht="12.95" customHeight="1" x14ac:dyDescent="0.2">
      <c r="B160" s="156">
        <v>5</v>
      </c>
      <c r="C160" s="166" t="s">
        <v>163</v>
      </c>
      <c r="D160" s="156">
        <v>82370</v>
      </c>
      <c r="E160" s="217">
        <v>48598</v>
      </c>
      <c r="F160" s="217">
        <f t="shared" si="13"/>
        <v>-33772</v>
      </c>
      <c r="G160" s="169">
        <f t="shared" si="14"/>
        <v>-0.41000364210270729</v>
      </c>
      <c r="H160" s="354"/>
      <c r="I160" s="331"/>
      <c r="J160" s="218" t="str">
        <f t="shared" si="15"/>
        <v>Deoghar (59%),</v>
      </c>
    </row>
    <row r="161" spans="2:10" s="158" customFormat="1" ht="12.95" customHeight="1" x14ac:dyDescent="0.2">
      <c r="B161" s="156">
        <v>6</v>
      </c>
      <c r="C161" s="166" t="s">
        <v>156</v>
      </c>
      <c r="D161" s="156">
        <v>84775</v>
      </c>
      <c r="E161" s="217">
        <v>50645</v>
      </c>
      <c r="F161" s="217">
        <f t="shared" si="13"/>
        <v>-34130</v>
      </c>
      <c r="G161" s="169">
        <f t="shared" si="14"/>
        <v>-0.40259510468888232</v>
      </c>
      <c r="H161" s="354"/>
      <c r="I161" s="331"/>
      <c r="J161" s="218" t="str">
        <f t="shared" si="15"/>
        <v>Dhanbad (60%),</v>
      </c>
    </row>
    <row r="162" spans="2:10" s="158" customFormat="1" ht="12.95" customHeight="1" x14ac:dyDescent="0.2">
      <c r="B162" s="156">
        <v>7</v>
      </c>
      <c r="C162" s="166" t="s">
        <v>159</v>
      </c>
      <c r="D162" s="156">
        <v>39318</v>
      </c>
      <c r="E162" s="217">
        <v>23518</v>
      </c>
      <c r="F162" s="217">
        <f t="shared" si="13"/>
        <v>-15800</v>
      </c>
      <c r="G162" s="169">
        <f t="shared" si="14"/>
        <v>-0.40185156925581161</v>
      </c>
      <c r="H162" s="354"/>
      <c r="I162" s="331"/>
      <c r="J162" s="218" t="str">
        <f t="shared" si="15"/>
        <v>Jamtara (60%),</v>
      </c>
    </row>
    <row r="163" spans="2:10" s="158" customFormat="1" ht="12.95" customHeight="1" x14ac:dyDescent="0.2">
      <c r="B163" s="156">
        <v>8</v>
      </c>
      <c r="C163" s="166" t="s">
        <v>161</v>
      </c>
      <c r="D163" s="156">
        <v>34603</v>
      </c>
      <c r="E163" s="217">
        <v>20912</v>
      </c>
      <c r="F163" s="217">
        <f t="shared" si="13"/>
        <v>-13691</v>
      </c>
      <c r="G163" s="169">
        <f t="shared" si="14"/>
        <v>-0.3956593358957316</v>
      </c>
      <c r="H163" s="354"/>
      <c r="I163" s="331"/>
      <c r="J163" s="218" t="str">
        <f t="shared" si="15"/>
        <v>Pakur (60%),</v>
      </c>
    </row>
    <row r="164" spans="2:10" s="158" customFormat="1" ht="12.95" customHeight="1" x14ac:dyDescent="0.2">
      <c r="B164" s="156">
        <v>9</v>
      </c>
      <c r="C164" s="166" t="s">
        <v>149</v>
      </c>
      <c r="D164" s="156">
        <v>44532</v>
      </c>
      <c r="E164" s="217">
        <v>27022</v>
      </c>
      <c r="F164" s="217">
        <f t="shared" si="13"/>
        <v>-17510</v>
      </c>
      <c r="G164" s="169">
        <f t="shared" si="14"/>
        <v>-0.39320039522141381</v>
      </c>
      <c r="H164" s="354"/>
      <c r="I164" s="331"/>
      <c r="J164" s="218" t="str">
        <f t="shared" si="15"/>
        <v>Latehar (61%),</v>
      </c>
    </row>
    <row r="165" spans="2:10" s="158" customFormat="1" ht="12.95" customHeight="1" x14ac:dyDescent="0.2">
      <c r="B165" s="156">
        <v>10</v>
      </c>
      <c r="C165" s="166" t="s">
        <v>142</v>
      </c>
      <c r="D165" s="156">
        <v>22925</v>
      </c>
      <c r="E165" s="217">
        <v>14070</v>
      </c>
      <c r="F165" s="217">
        <f t="shared" si="13"/>
        <v>-8855</v>
      </c>
      <c r="G165" s="169">
        <f t="shared" si="14"/>
        <v>-0.38625954198473283</v>
      </c>
      <c r="H165" s="354"/>
      <c r="I165" s="331"/>
      <c r="J165" s="218" t="str">
        <f t="shared" si="15"/>
        <v>Lohardaga (61%),</v>
      </c>
    </row>
    <row r="166" spans="2:10" s="158" customFormat="1" ht="12.95" customHeight="1" x14ac:dyDescent="0.2">
      <c r="B166" s="156">
        <v>11</v>
      </c>
      <c r="C166" s="166" t="s">
        <v>147</v>
      </c>
      <c r="D166" s="156">
        <v>76993</v>
      </c>
      <c r="E166" s="217">
        <v>47801</v>
      </c>
      <c r="F166" s="217">
        <f t="shared" si="13"/>
        <v>-29192</v>
      </c>
      <c r="G166" s="169">
        <f t="shared" si="14"/>
        <v>-0.37915135142155781</v>
      </c>
      <c r="H166" s="354"/>
      <c r="I166" s="331"/>
      <c r="J166" s="218" t="str">
        <f>C166&amp;" ("&amp;ROUND(E166/D166*100,0)&amp;"%),"</f>
        <v>W. Singhbhum (62%),</v>
      </c>
    </row>
    <row r="167" spans="2:10" s="158" customFormat="1" ht="12.95" customHeight="1" x14ac:dyDescent="0.2">
      <c r="B167" s="156">
        <v>12</v>
      </c>
      <c r="C167" s="166" t="s">
        <v>157</v>
      </c>
      <c r="D167" s="156">
        <v>68167</v>
      </c>
      <c r="E167" s="217">
        <v>43152</v>
      </c>
      <c r="F167" s="217">
        <f t="shared" si="13"/>
        <v>-25015</v>
      </c>
      <c r="G167" s="169">
        <f t="shared" si="14"/>
        <v>-0.36696642070209928</v>
      </c>
      <c r="H167" s="354"/>
      <c r="I167" s="331"/>
      <c r="J167" s="218" t="str">
        <f t="shared" si="15"/>
        <v>Bokaro (63%),</v>
      </c>
    </row>
    <row r="168" spans="2:10" s="158" customFormat="1" ht="12.95" customHeight="1" x14ac:dyDescent="0.2">
      <c r="B168" s="156">
        <v>13</v>
      </c>
      <c r="C168" s="166" t="s">
        <v>145</v>
      </c>
      <c r="D168" s="156">
        <v>68420</v>
      </c>
      <c r="E168" s="217">
        <v>44231</v>
      </c>
      <c r="F168" s="217">
        <f t="shared" si="13"/>
        <v>-24189</v>
      </c>
      <c r="G168" s="169">
        <f t="shared" si="14"/>
        <v>-0.35353697749196139</v>
      </c>
      <c r="H168" s="354"/>
      <c r="I168" s="331"/>
      <c r="J168" s="218" t="str">
        <f t="shared" si="15"/>
        <v>East Singhbhum (65%),</v>
      </c>
    </row>
    <row r="169" spans="2:10" s="158" customFormat="1" ht="12.95" customHeight="1" x14ac:dyDescent="0.2">
      <c r="B169" s="156">
        <v>14</v>
      </c>
      <c r="C169" s="166" t="s">
        <v>148</v>
      </c>
      <c r="D169" s="156">
        <v>126522</v>
      </c>
      <c r="E169" s="217">
        <v>81917</v>
      </c>
      <c r="F169" s="217">
        <f t="shared" si="13"/>
        <v>-44605</v>
      </c>
      <c r="G169" s="169">
        <f t="shared" si="14"/>
        <v>-0.352547383063815</v>
      </c>
      <c r="H169" s="354"/>
      <c r="I169" s="331"/>
      <c r="J169" s="218" t="str">
        <f t="shared" si="15"/>
        <v>Palamu (65%),</v>
      </c>
    </row>
    <row r="170" spans="2:10" s="158" customFormat="1" ht="12.95" customHeight="1" x14ac:dyDescent="0.2">
      <c r="B170" s="156">
        <v>15</v>
      </c>
      <c r="C170" s="166" t="s">
        <v>162</v>
      </c>
      <c r="D170" s="156">
        <v>62486</v>
      </c>
      <c r="E170" s="217">
        <v>40501</v>
      </c>
      <c r="F170" s="217">
        <f t="shared" si="13"/>
        <v>-21985</v>
      </c>
      <c r="G170" s="169">
        <f t="shared" si="14"/>
        <v>-0.35183881189386423</v>
      </c>
      <c r="H170" s="354"/>
      <c r="I170" s="331"/>
      <c r="J170" s="218" t="str">
        <f t="shared" si="15"/>
        <v>Godda (65%),</v>
      </c>
    </row>
    <row r="171" spans="2:10" s="158" customFormat="1" ht="12.95" customHeight="1" x14ac:dyDescent="0.2">
      <c r="B171" s="156">
        <v>16</v>
      </c>
      <c r="C171" s="166" t="s">
        <v>151</v>
      </c>
      <c r="D171" s="156">
        <v>69276</v>
      </c>
      <c r="E171" s="217">
        <v>46257</v>
      </c>
      <c r="F171" s="217">
        <f t="shared" si="13"/>
        <v>-23019</v>
      </c>
      <c r="G171" s="169">
        <f t="shared" si="14"/>
        <v>-0.33227957734280272</v>
      </c>
      <c r="H171" s="354"/>
      <c r="I171" s="331"/>
      <c r="J171" s="218" t="str">
        <f t="shared" si="15"/>
        <v>Hazaribagh (67%),</v>
      </c>
    </row>
    <row r="172" spans="2:10" s="158" customFormat="1" ht="12.95" customHeight="1" x14ac:dyDescent="0.2">
      <c r="B172" s="156">
        <v>17</v>
      </c>
      <c r="C172" s="166" t="s">
        <v>153</v>
      </c>
      <c r="D172" s="156">
        <v>33156</v>
      </c>
      <c r="E172" s="217">
        <v>22230</v>
      </c>
      <c r="F172" s="217">
        <f t="shared" si="13"/>
        <v>-10926</v>
      </c>
      <c r="G172" s="169">
        <f t="shared" si="14"/>
        <v>-0.3295331161780673</v>
      </c>
      <c r="H172" s="354"/>
      <c r="I172" s="331"/>
      <c r="J172" s="218" t="str">
        <f t="shared" si="15"/>
        <v>Koderma (67%),</v>
      </c>
    </row>
    <row r="173" spans="2:10" s="158" customFormat="1" ht="12.95" customHeight="1" x14ac:dyDescent="0.2">
      <c r="B173" s="156">
        <v>18</v>
      </c>
      <c r="C173" s="166" t="s">
        <v>140</v>
      </c>
      <c r="D173" s="156">
        <v>84619</v>
      </c>
      <c r="E173" s="217">
        <v>57153</v>
      </c>
      <c r="F173" s="217">
        <f t="shared" si="13"/>
        <v>-27466</v>
      </c>
      <c r="G173" s="169">
        <f t="shared" si="14"/>
        <v>-0.32458431321570808</v>
      </c>
      <c r="H173" s="354"/>
      <c r="I173" s="331"/>
      <c r="J173" s="218" t="str">
        <f t="shared" si="15"/>
        <v>Ranchi (68%),</v>
      </c>
    </row>
    <row r="174" spans="2:10" s="158" customFormat="1" ht="12.95" customHeight="1" x14ac:dyDescent="0.2">
      <c r="B174" s="156">
        <v>19</v>
      </c>
      <c r="C174" s="166" t="s">
        <v>152</v>
      </c>
      <c r="D174" s="156">
        <v>31892</v>
      </c>
      <c r="E174" s="217">
        <v>21641</v>
      </c>
      <c r="F174" s="217">
        <f t="shared" si="13"/>
        <v>-10251</v>
      </c>
      <c r="G174" s="169">
        <f t="shared" si="14"/>
        <v>-0.32142857142857145</v>
      </c>
      <c r="H174" s="354"/>
      <c r="I174" s="331"/>
    </row>
    <row r="175" spans="2:10" s="158" customFormat="1" ht="12.95" customHeight="1" x14ac:dyDescent="0.2">
      <c r="B175" s="156">
        <v>20</v>
      </c>
      <c r="C175" s="166" t="s">
        <v>154</v>
      </c>
      <c r="D175" s="156">
        <v>60668</v>
      </c>
      <c r="E175" s="217">
        <v>41955</v>
      </c>
      <c r="F175" s="217">
        <f t="shared" si="13"/>
        <v>-18713</v>
      </c>
      <c r="G175" s="169">
        <f t="shared" si="14"/>
        <v>-0.30844926485132196</v>
      </c>
      <c r="H175" s="354"/>
      <c r="I175" s="331"/>
    </row>
    <row r="176" spans="2:10" s="158" customFormat="1" ht="12.95" customHeight="1" x14ac:dyDescent="0.2">
      <c r="B176" s="156">
        <v>21</v>
      </c>
      <c r="C176" s="166" t="s">
        <v>141</v>
      </c>
      <c r="D176" s="156">
        <v>24233</v>
      </c>
      <c r="E176" s="217">
        <v>16841</v>
      </c>
      <c r="F176" s="217">
        <f t="shared" si="13"/>
        <v>-7392</v>
      </c>
      <c r="G176" s="169">
        <f t="shared" si="14"/>
        <v>-0.3050385837494326</v>
      </c>
      <c r="H176" s="354"/>
      <c r="I176" s="331"/>
    </row>
    <row r="177" spans="2:10" s="158" customFormat="1" ht="12.95" customHeight="1" x14ac:dyDescent="0.2">
      <c r="B177" s="156">
        <v>22</v>
      </c>
      <c r="C177" s="166" t="s">
        <v>144</v>
      </c>
      <c r="D177" s="156">
        <v>28780</v>
      </c>
      <c r="E177" s="217">
        <v>20144</v>
      </c>
      <c r="F177" s="217">
        <f t="shared" si="13"/>
        <v>-8636</v>
      </c>
      <c r="G177" s="169">
        <f t="shared" si="14"/>
        <v>-0.30006949270326616</v>
      </c>
      <c r="H177" s="354"/>
      <c r="I177" s="331"/>
    </row>
    <row r="178" spans="2:10" s="158" customFormat="1" ht="12.95" customHeight="1" x14ac:dyDescent="0.2">
      <c r="B178" s="156">
        <v>23</v>
      </c>
      <c r="C178" s="166" t="s">
        <v>146</v>
      </c>
      <c r="D178" s="156">
        <v>48930</v>
      </c>
      <c r="E178" s="217">
        <v>37508</v>
      </c>
      <c r="F178" s="217">
        <f t="shared" si="13"/>
        <v>-11422</v>
      </c>
      <c r="G178" s="169">
        <f t="shared" si="14"/>
        <v>-0.2334355201307991</v>
      </c>
      <c r="H178" s="354"/>
      <c r="I178" s="331"/>
    </row>
    <row r="179" spans="2:10" s="158" customFormat="1" ht="12.95" customHeight="1" x14ac:dyDescent="0.2">
      <c r="B179" s="156">
        <v>24</v>
      </c>
      <c r="C179" s="166" t="s">
        <v>143</v>
      </c>
      <c r="D179" s="156">
        <v>45112</v>
      </c>
      <c r="E179" s="217">
        <v>36000</v>
      </c>
      <c r="F179" s="217">
        <f t="shared" si="13"/>
        <v>-9112</v>
      </c>
      <c r="G179" s="169">
        <f t="shared" si="14"/>
        <v>-0.20198616776024117</v>
      </c>
      <c r="H179" s="354"/>
      <c r="I179" s="331"/>
    </row>
    <row r="180" spans="2:10" s="158" customFormat="1" ht="12.95" customHeight="1" x14ac:dyDescent="0.2">
      <c r="B180" s="214"/>
      <c r="C180" s="215" t="s">
        <v>28</v>
      </c>
      <c r="D180" s="195">
        <f>SUM(D156:D179)</f>
        <v>1454841</v>
      </c>
      <c r="E180" s="195">
        <f t="shared" ref="E180:F180" si="16">SUM(E156:E179)</f>
        <v>912079</v>
      </c>
      <c r="F180" s="195">
        <f t="shared" si="16"/>
        <v>-542762</v>
      </c>
      <c r="G180" s="216">
        <f t="shared" si="14"/>
        <v>-0.37307307121534244</v>
      </c>
      <c r="H180" s="354"/>
      <c r="I180" s="158" t="s">
        <v>13</v>
      </c>
    </row>
    <row r="181" spans="2:10" s="158" customFormat="1" ht="12.95" customHeight="1" x14ac:dyDescent="0.25">
      <c r="B181" s="227"/>
      <c r="C181" s="228"/>
      <c r="D181" s="229"/>
      <c r="E181" s="230"/>
      <c r="F181" s="231"/>
      <c r="G181" s="226"/>
      <c r="H181" s="354"/>
    </row>
    <row r="182" spans="2:10" s="158" customFormat="1" ht="12.95" customHeight="1" x14ac:dyDescent="0.2">
      <c r="B182" s="459" t="s">
        <v>205</v>
      </c>
      <c r="C182" s="459"/>
      <c r="D182" s="459"/>
      <c r="E182" s="459"/>
      <c r="F182" s="459"/>
      <c r="G182" s="459"/>
      <c r="H182" s="459"/>
    </row>
    <row r="183" spans="2:10" s="158" customFormat="1" ht="68.25" customHeight="1" x14ac:dyDescent="0.2">
      <c r="B183" s="195" t="s">
        <v>21</v>
      </c>
      <c r="C183" s="195" t="s">
        <v>22</v>
      </c>
      <c r="D183" s="195" t="s">
        <v>250</v>
      </c>
      <c r="E183" s="195" t="s">
        <v>102</v>
      </c>
      <c r="F183" s="216" t="s">
        <v>6</v>
      </c>
      <c r="G183" s="195" t="s">
        <v>30</v>
      </c>
      <c r="H183" s="354"/>
    </row>
    <row r="184" spans="2:10" s="158" customFormat="1" ht="12.95" customHeight="1" x14ac:dyDescent="0.2">
      <c r="B184" s="195">
        <v>1</v>
      </c>
      <c r="C184" s="195">
        <v>2</v>
      </c>
      <c r="D184" s="195">
        <v>3</v>
      </c>
      <c r="E184" s="195">
        <v>4</v>
      </c>
      <c r="F184" s="195" t="s">
        <v>31</v>
      </c>
      <c r="G184" s="195">
        <v>6</v>
      </c>
      <c r="H184" s="354"/>
    </row>
    <row r="185" spans="2:10" s="158" customFormat="1" ht="12.95" customHeight="1" x14ac:dyDescent="0.2">
      <c r="B185" s="156">
        <v>1</v>
      </c>
      <c r="C185" s="166" t="s">
        <v>155</v>
      </c>
      <c r="D185" s="217">
        <v>163278</v>
      </c>
      <c r="E185" s="217">
        <v>48921</v>
      </c>
      <c r="F185" s="217">
        <v>-114357</v>
      </c>
      <c r="G185" s="169">
        <v>-0.70038217028626026</v>
      </c>
      <c r="H185" s="354"/>
      <c r="J185" s="218" t="str">
        <f t="shared" ref="J185:J202" si="17">B185&amp;" ("&amp;ROUND(F185*100,0)&amp;"%),"</f>
        <v>1 (-11435700%),</v>
      </c>
    </row>
    <row r="186" spans="2:10" s="158" customFormat="1" ht="12.95" customHeight="1" x14ac:dyDescent="0.2">
      <c r="B186" s="156">
        <v>2</v>
      </c>
      <c r="C186" s="166" t="s">
        <v>162</v>
      </c>
      <c r="D186" s="217">
        <v>99515</v>
      </c>
      <c r="E186" s="217">
        <v>42537</v>
      </c>
      <c r="F186" s="217">
        <v>-56978</v>
      </c>
      <c r="G186" s="169">
        <v>-0.57255690096970302</v>
      </c>
      <c r="H186" s="354"/>
      <c r="J186" s="218" t="str">
        <f t="shared" si="17"/>
        <v>2 (-5697800%),</v>
      </c>
    </row>
    <row r="187" spans="2:10" s="158" customFormat="1" ht="12.95" customHeight="1" x14ac:dyDescent="0.2">
      <c r="B187" s="156">
        <v>3</v>
      </c>
      <c r="C187" s="166" t="s">
        <v>151</v>
      </c>
      <c r="D187" s="217">
        <v>95634</v>
      </c>
      <c r="E187" s="217">
        <v>51957</v>
      </c>
      <c r="F187" s="217">
        <v>-43677</v>
      </c>
      <c r="G187" s="169">
        <v>-0.45670995670995673</v>
      </c>
      <c r="H187" s="354"/>
      <c r="J187" s="218" t="str">
        <f t="shared" si="17"/>
        <v>3 (-4367700%),</v>
      </c>
    </row>
    <row r="188" spans="2:10" s="158" customFormat="1" ht="12.95" customHeight="1" x14ac:dyDescent="0.2">
      <c r="B188" s="156">
        <v>4</v>
      </c>
      <c r="C188" s="166" t="s">
        <v>143</v>
      </c>
      <c r="D188" s="217">
        <v>97781</v>
      </c>
      <c r="E188" s="217">
        <v>68245</v>
      </c>
      <c r="F188" s="217">
        <v>-29536</v>
      </c>
      <c r="G188" s="169">
        <v>-0.30206277293134659</v>
      </c>
      <c r="H188" s="354"/>
      <c r="J188" s="218" t="str">
        <f t="shared" si="17"/>
        <v>4 (-2953600%),</v>
      </c>
    </row>
    <row r="189" spans="2:10" s="158" customFormat="1" ht="12.95" customHeight="1" x14ac:dyDescent="0.2">
      <c r="B189" s="156">
        <v>5</v>
      </c>
      <c r="C189" s="166" t="s">
        <v>140</v>
      </c>
      <c r="D189" s="217">
        <v>133756</v>
      </c>
      <c r="E189" s="217">
        <v>101117</v>
      </c>
      <c r="F189" s="217">
        <v>-32639</v>
      </c>
      <c r="G189" s="169">
        <v>-0.2440189598971261</v>
      </c>
      <c r="H189" s="354"/>
      <c r="J189" s="218" t="str">
        <f t="shared" si="17"/>
        <v>5 (-3263900%),</v>
      </c>
    </row>
    <row r="190" spans="2:10" s="158" customFormat="1" ht="12.95" customHeight="1" x14ac:dyDescent="0.2">
      <c r="B190" s="156">
        <v>6</v>
      </c>
      <c r="C190" s="166" t="s">
        <v>159</v>
      </c>
      <c r="D190" s="217">
        <v>57840</v>
      </c>
      <c r="E190" s="217">
        <v>47131</v>
      </c>
      <c r="F190" s="217">
        <v>-10709</v>
      </c>
      <c r="G190" s="169">
        <v>-0.18514868603042878</v>
      </c>
      <c r="H190" s="354"/>
      <c r="J190" s="218" t="str">
        <f t="shared" si="17"/>
        <v>6 (-1070900%),</v>
      </c>
    </row>
    <row r="191" spans="2:10" s="158" customFormat="1" ht="12.95" customHeight="1" x14ac:dyDescent="0.2">
      <c r="B191" s="156">
        <v>7</v>
      </c>
      <c r="C191" s="166" t="s">
        <v>156</v>
      </c>
      <c r="D191" s="217">
        <v>102888</v>
      </c>
      <c r="E191" s="217">
        <v>86452</v>
      </c>
      <c r="F191" s="217">
        <v>-16436</v>
      </c>
      <c r="G191" s="169">
        <v>-0.15974652048829796</v>
      </c>
      <c r="H191" s="354"/>
      <c r="J191" s="218" t="str">
        <f t="shared" si="17"/>
        <v>7 (-1643600%),</v>
      </c>
    </row>
    <row r="192" spans="2:10" s="158" customFormat="1" ht="12.95" customHeight="1" x14ac:dyDescent="0.2">
      <c r="B192" s="156">
        <v>8</v>
      </c>
      <c r="C192" s="166" t="s">
        <v>161</v>
      </c>
      <c r="D192" s="217">
        <v>70317</v>
      </c>
      <c r="E192" s="217">
        <v>60651</v>
      </c>
      <c r="F192" s="217">
        <v>-9666</v>
      </c>
      <c r="G192" s="169">
        <v>-0.13746320235504927</v>
      </c>
      <c r="H192" s="354"/>
      <c r="J192" s="218" t="str">
        <f t="shared" si="17"/>
        <v>8 (-966600%),</v>
      </c>
    </row>
    <row r="193" spans="2:10" s="158" customFormat="1" ht="12.95" customHeight="1" x14ac:dyDescent="0.2">
      <c r="B193" s="156">
        <v>9</v>
      </c>
      <c r="C193" s="166" t="s">
        <v>152</v>
      </c>
      <c r="D193" s="217">
        <v>39564</v>
      </c>
      <c r="E193" s="217">
        <v>34924</v>
      </c>
      <c r="F193" s="217">
        <v>-4640</v>
      </c>
      <c r="G193" s="169">
        <v>-0.1172783338388434</v>
      </c>
      <c r="H193" s="354"/>
      <c r="J193" s="218" t="str">
        <f t="shared" si="17"/>
        <v>9 (-464000%),</v>
      </c>
    </row>
    <row r="194" spans="2:10" s="158" customFormat="1" ht="12.95" customHeight="1" x14ac:dyDescent="0.2">
      <c r="B194" s="156">
        <v>10</v>
      </c>
      <c r="C194" s="166" t="s">
        <v>160</v>
      </c>
      <c r="D194" s="217">
        <v>92069</v>
      </c>
      <c r="E194" s="217">
        <v>87113</v>
      </c>
      <c r="F194" s="217">
        <v>-4956</v>
      </c>
      <c r="G194" s="169">
        <v>-5.3829193322399507E-2</v>
      </c>
      <c r="H194" s="354"/>
      <c r="J194" s="218" t="str">
        <f t="shared" si="17"/>
        <v>10 (-495600%),</v>
      </c>
    </row>
    <row r="195" spans="2:10" s="158" customFormat="1" ht="12.95" customHeight="1" x14ac:dyDescent="0.2">
      <c r="B195" s="156">
        <v>11</v>
      </c>
      <c r="C195" s="166" t="s">
        <v>147</v>
      </c>
      <c r="D195" s="217">
        <v>130849</v>
      </c>
      <c r="E195" s="217">
        <v>126106</v>
      </c>
      <c r="F195" s="217">
        <v>-4743</v>
      </c>
      <c r="G195" s="169">
        <v>-3.6247888787839418E-2</v>
      </c>
      <c r="H195" s="354"/>
      <c r="J195" s="218" t="str">
        <f t="shared" si="17"/>
        <v>11 (-474300%),</v>
      </c>
    </row>
    <row r="196" spans="2:10" s="158" customFormat="1" ht="12.95" customHeight="1" x14ac:dyDescent="0.2">
      <c r="B196" s="156">
        <v>12</v>
      </c>
      <c r="C196" s="166" t="s">
        <v>149</v>
      </c>
      <c r="D196" s="217">
        <v>56722</v>
      </c>
      <c r="E196" s="217">
        <v>56248</v>
      </c>
      <c r="F196" s="217">
        <v>-474</v>
      </c>
      <c r="G196" s="169">
        <v>-8.356545961002786E-3</v>
      </c>
      <c r="H196" s="354"/>
      <c r="J196" s="218" t="str">
        <f t="shared" si="17"/>
        <v>12 (-47400%),</v>
      </c>
    </row>
    <row r="197" spans="2:10" s="158" customFormat="1" ht="12.95" customHeight="1" x14ac:dyDescent="0.2">
      <c r="B197" s="156">
        <v>13</v>
      </c>
      <c r="C197" s="166" t="s">
        <v>154</v>
      </c>
      <c r="D197" s="217">
        <v>95714</v>
      </c>
      <c r="E197" s="217">
        <v>98760</v>
      </c>
      <c r="F197" s="217">
        <v>3046</v>
      </c>
      <c r="G197" s="169">
        <v>3.1823975593956999E-2</v>
      </c>
      <c r="H197" s="354"/>
      <c r="J197" s="218" t="str">
        <f t="shared" si="17"/>
        <v>13 (304600%),</v>
      </c>
    </row>
    <row r="198" spans="2:10" s="158" customFormat="1" ht="12.95" customHeight="1" x14ac:dyDescent="0.2">
      <c r="B198" s="156">
        <v>14</v>
      </c>
      <c r="C198" s="166" t="s">
        <v>163</v>
      </c>
      <c r="D198" s="217">
        <v>94707</v>
      </c>
      <c r="E198" s="217">
        <v>99310</v>
      </c>
      <c r="F198" s="217">
        <v>4603</v>
      </c>
      <c r="G198" s="169">
        <v>4.8602532019808464E-2</v>
      </c>
      <c r="H198" s="354"/>
      <c r="J198" s="218" t="str">
        <f t="shared" si="17"/>
        <v>14 (460300%),</v>
      </c>
    </row>
    <row r="199" spans="2:10" s="158" customFormat="1" ht="12.95" customHeight="1" x14ac:dyDescent="0.2">
      <c r="B199" s="156">
        <v>15</v>
      </c>
      <c r="C199" s="166" t="s">
        <v>148</v>
      </c>
      <c r="D199" s="217">
        <v>169222</v>
      </c>
      <c r="E199" s="217">
        <v>189746</v>
      </c>
      <c r="F199" s="217">
        <v>20524</v>
      </c>
      <c r="G199" s="169">
        <v>0.12128446655872167</v>
      </c>
      <c r="H199" s="354"/>
      <c r="J199" s="218" t="str">
        <f t="shared" si="17"/>
        <v>15 (2052400%),</v>
      </c>
    </row>
    <row r="200" spans="2:10" s="158" customFormat="1" ht="12.95" customHeight="1" x14ac:dyDescent="0.2">
      <c r="B200" s="156">
        <v>16</v>
      </c>
      <c r="C200" s="166" t="s">
        <v>158</v>
      </c>
      <c r="D200" s="217">
        <v>84675</v>
      </c>
      <c r="E200" s="217">
        <v>99138</v>
      </c>
      <c r="F200" s="217">
        <v>14463</v>
      </c>
      <c r="G200" s="169">
        <v>0.1708060230292294</v>
      </c>
      <c r="H200" s="354"/>
      <c r="J200" s="218" t="str">
        <f t="shared" si="17"/>
        <v>16 (1446300%),</v>
      </c>
    </row>
    <row r="201" spans="2:10" s="158" customFormat="1" ht="12.95" customHeight="1" x14ac:dyDescent="0.2">
      <c r="B201" s="156">
        <v>17</v>
      </c>
      <c r="C201" s="166" t="s">
        <v>145</v>
      </c>
      <c r="D201" s="217">
        <v>82317</v>
      </c>
      <c r="E201" s="217">
        <v>96804</v>
      </c>
      <c r="F201" s="217">
        <v>14487</v>
      </c>
      <c r="G201" s="169">
        <v>0.17599037865811437</v>
      </c>
      <c r="H201" s="354"/>
      <c r="J201" s="218" t="str">
        <f t="shared" si="17"/>
        <v>17 (1448700%),</v>
      </c>
    </row>
    <row r="202" spans="2:10" s="158" customFormat="1" ht="12.95" customHeight="1" x14ac:dyDescent="0.2">
      <c r="B202" s="156">
        <v>18</v>
      </c>
      <c r="C202" s="166" t="s">
        <v>144</v>
      </c>
      <c r="D202" s="217">
        <v>48894</v>
      </c>
      <c r="E202" s="217">
        <v>63163</v>
      </c>
      <c r="F202" s="217">
        <v>14269</v>
      </c>
      <c r="G202" s="169">
        <v>0.29183539902646544</v>
      </c>
      <c r="H202" s="354"/>
      <c r="J202" s="218" t="str">
        <f t="shared" si="17"/>
        <v>18 (1426900%),</v>
      </c>
    </row>
    <row r="203" spans="2:10" s="158" customFormat="1" ht="12.95" customHeight="1" x14ac:dyDescent="0.2">
      <c r="B203" s="156">
        <v>19</v>
      </c>
      <c r="C203" s="166" t="s">
        <v>150</v>
      </c>
      <c r="D203" s="217">
        <v>83122</v>
      </c>
      <c r="E203" s="217">
        <v>108043</v>
      </c>
      <c r="F203" s="217">
        <v>24921</v>
      </c>
      <c r="G203" s="169">
        <v>0.29981232405380043</v>
      </c>
      <c r="H203" s="354"/>
    </row>
    <row r="204" spans="2:10" s="158" customFormat="1" ht="12.95" customHeight="1" x14ac:dyDescent="0.2">
      <c r="B204" s="156">
        <v>20</v>
      </c>
      <c r="C204" s="166" t="s">
        <v>157</v>
      </c>
      <c r="D204" s="217">
        <v>81728</v>
      </c>
      <c r="E204" s="217">
        <v>129640</v>
      </c>
      <c r="F204" s="217">
        <v>47912</v>
      </c>
      <c r="G204" s="169">
        <v>0.58623727486296007</v>
      </c>
      <c r="H204" s="354"/>
    </row>
    <row r="205" spans="2:10" s="158" customFormat="1" ht="12.95" customHeight="1" x14ac:dyDescent="0.2">
      <c r="B205" s="156">
        <v>21</v>
      </c>
      <c r="C205" s="166" t="s">
        <v>146</v>
      </c>
      <c r="D205" s="217">
        <v>55920</v>
      </c>
      <c r="E205" s="217">
        <v>92724</v>
      </c>
      <c r="F205" s="217">
        <v>36804</v>
      </c>
      <c r="G205" s="169">
        <v>0.65815450643776829</v>
      </c>
      <c r="H205" s="354"/>
    </row>
    <row r="206" spans="2:10" s="158" customFormat="1" ht="12.95" customHeight="1" x14ac:dyDescent="0.2">
      <c r="B206" s="156">
        <v>22</v>
      </c>
      <c r="C206" s="166" t="s">
        <v>153</v>
      </c>
      <c r="D206" s="217">
        <v>48412</v>
      </c>
      <c r="E206" s="217">
        <v>103415</v>
      </c>
      <c r="F206" s="217">
        <v>55003</v>
      </c>
      <c r="G206" s="169">
        <v>1.1361439312567132</v>
      </c>
      <c r="H206" s="354"/>
    </row>
    <row r="207" spans="2:10" s="158" customFormat="1" ht="12.95" customHeight="1" x14ac:dyDescent="0.2">
      <c r="B207" s="156">
        <v>23</v>
      </c>
      <c r="C207" s="166" t="s">
        <v>142</v>
      </c>
      <c r="D207" s="217">
        <v>33042</v>
      </c>
      <c r="E207" s="217">
        <v>98571</v>
      </c>
      <c r="F207" s="217">
        <v>65529</v>
      </c>
      <c r="G207" s="169">
        <v>1.9832031959324496</v>
      </c>
      <c r="H207" s="354"/>
    </row>
    <row r="208" spans="2:10" s="158" customFormat="1" ht="12.95" customHeight="1" x14ac:dyDescent="0.2">
      <c r="B208" s="156">
        <v>24</v>
      </c>
      <c r="C208" s="166" t="s">
        <v>141</v>
      </c>
      <c r="D208" s="217">
        <v>45713</v>
      </c>
      <c r="E208" s="217">
        <v>171538</v>
      </c>
      <c r="F208" s="217">
        <v>125825</v>
      </c>
      <c r="G208" s="169">
        <v>2.7524992890425044</v>
      </c>
      <c r="H208" s="354"/>
    </row>
    <row r="209" spans="2:8" s="158" customFormat="1" ht="12.95" customHeight="1" x14ac:dyDescent="0.2">
      <c r="B209" s="214"/>
      <c r="C209" s="215" t="s">
        <v>28</v>
      </c>
      <c r="D209" s="223">
        <v>2063679</v>
      </c>
      <c r="E209" s="223">
        <v>2162254</v>
      </c>
      <c r="F209" s="223">
        <v>98575</v>
      </c>
      <c r="G209" s="216">
        <v>4.776663424883424E-2</v>
      </c>
      <c r="H209" s="354">
        <f>E209/D209</f>
        <v>1.0477666342488343</v>
      </c>
    </row>
    <row r="210" spans="2:8" s="158" customFormat="1" ht="12.95" customHeight="1" x14ac:dyDescent="0.2">
      <c r="B210" s="163"/>
      <c r="C210" s="224"/>
      <c r="D210" s="225"/>
      <c r="E210" s="225"/>
      <c r="F210" s="225"/>
      <c r="G210" s="226"/>
      <c r="H210" s="354"/>
    </row>
    <row r="211" spans="2:8" s="158" customFormat="1" ht="12.95" customHeight="1" x14ac:dyDescent="0.2">
      <c r="B211" s="459" t="s">
        <v>206</v>
      </c>
      <c r="C211" s="459"/>
      <c r="D211" s="459"/>
      <c r="E211" s="459"/>
      <c r="F211" s="459"/>
      <c r="G211" s="459"/>
      <c r="H211" s="354"/>
    </row>
    <row r="212" spans="2:8" s="158" customFormat="1" ht="73.5" customHeight="1" x14ac:dyDescent="0.2">
      <c r="B212" s="195" t="s">
        <v>21</v>
      </c>
      <c r="C212" s="195" t="s">
        <v>22</v>
      </c>
      <c r="D212" s="195" t="s">
        <v>250</v>
      </c>
      <c r="E212" s="195" t="s">
        <v>102</v>
      </c>
      <c r="F212" s="216" t="s">
        <v>6</v>
      </c>
      <c r="G212" s="195" t="s">
        <v>30</v>
      </c>
      <c r="H212" s="354"/>
    </row>
    <row r="213" spans="2:8" s="158" customFormat="1" ht="12.95" customHeight="1" x14ac:dyDescent="0.2">
      <c r="B213" s="195">
        <v>1</v>
      </c>
      <c r="C213" s="195">
        <v>2</v>
      </c>
      <c r="D213" s="195">
        <v>3</v>
      </c>
      <c r="E213" s="195">
        <v>4</v>
      </c>
      <c r="F213" s="195" t="s">
        <v>31</v>
      </c>
      <c r="G213" s="195">
        <v>6</v>
      </c>
      <c r="H213" s="354"/>
    </row>
    <row r="214" spans="2:8" s="158" customFormat="1" ht="12.95" customHeight="1" x14ac:dyDescent="0.2">
      <c r="B214" s="156">
        <v>1</v>
      </c>
      <c r="C214" s="166" t="s">
        <v>140</v>
      </c>
      <c r="D214" s="156">
        <v>59236</v>
      </c>
      <c r="E214" s="217">
        <v>28918</v>
      </c>
      <c r="F214" s="217">
        <v>-30318</v>
      </c>
      <c r="G214" s="169">
        <v>-0.51181713822675401</v>
      </c>
      <c r="H214" s="354"/>
    </row>
    <row r="215" spans="2:8" s="158" customFormat="1" ht="12.95" customHeight="1" x14ac:dyDescent="0.2">
      <c r="B215" s="156">
        <v>2</v>
      </c>
      <c r="C215" s="166" t="s">
        <v>141</v>
      </c>
      <c r="D215" s="156">
        <v>18905</v>
      </c>
      <c r="E215" s="217">
        <v>34943</v>
      </c>
      <c r="F215" s="217">
        <v>16038</v>
      </c>
      <c r="G215" s="169">
        <v>0.8483469981486379</v>
      </c>
      <c r="H215" s="354"/>
    </row>
    <row r="216" spans="2:8" s="158" customFormat="1" ht="12.95" customHeight="1" x14ac:dyDescent="0.2">
      <c r="B216" s="156">
        <v>3</v>
      </c>
      <c r="C216" s="166" t="s">
        <v>142</v>
      </c>
      <c r="D216" s="156">
        <v>16348</v>
      </c>
      <c r="E216" s="217">
        <v>41273</v>
      </c>
      <c r="F216" s="217">
        <v>24925</v>
      </c>
      <c r="G216" s="169">
        <v>1.5246513334964522</v>
      </c>
      <c r="H216" s="354"/>
    </row>
    <row r="217" spans="2:8" s="158" customFormat="1" ht="12.95" customHeight="1" x14ac:dyDescent="0.2">
      <c r="B217" s="156">
        <v>4</v>
      </c>
      <c r="C217" s="166" t="s">
        <v>143</v>
      </c>
      <c r="D217" s="156">
        <v>36830</v>
      </c>
      <c r="E217" s="217">
        <v>64849</v>
      </c>
      <c r="F217" s="217">
        <v>28019</v>
      </c>
      <c r="G217" s="169">
        <v>0.76076568015204993</v>
      </c>
      <c r="H217" s="354"/>
    </row>
    <row r="218" spans="2:8" s="158" customFormat="1" ht="12.95" customHeight="1" x14ac:dyDescent="0.2">
      <c r="B218" s="156">
        <v>5</v>
      </c>
      <c r="C218" s="166" t="s">
        <v>144</v>
      </c>
      <c r="D218" s="156">
        <v>21918</v>
      </c>
      <c r="E218" s="217">
        <v>48598</v>
      </c>
      <c r="F218" s="217">
        <v>26680</v>
      </c>
      <c r="G218" s="169">
        <v>1.2172643489369468</v>
      </c>
      <c r="H218" s="354"/>
    </row>
    <row r="219" spans="2:8" s="158" customFormat="1" ht="12.95" customHeight="1" x14ac:dyDescent="0.2">
      <c r="B219" s="156">
        <v>6</v>
      </c>
      <c r="C219" s="166" t="s">
        <v>145</v>
      </c>
      <c r="D219" s="156">
        <v>45092</v>
      </c>
      <c r="E219" s="217">
        <v>50645</v>
      </c>
      <c r="F219" s="217">
        <v>5553</v>
      </c>
      <c r="G219" s="169">
        <v>0.12314823028475118</v>
      </c>
      <c r="H219" s="354"/>
    </row>
    <row r="220" spans="2:8" s="158" customFormat="1" ht="12.95" customHeight="1" x14ac:dyDescent="0.2">
      <c r="B220" s="156">
        <v>7</v>
      </c>
      <c r="C220" s="166" t="s">
        <v>146</v>
      </c>
      <c r="D220" s="156">
        <v>37129</v>
      </c>
      <c r="E220" s="217">
        <v>23518</v>
      </c>
      <c r="F220" s="217">
        <v>-13611</v>
      </c>
      <c r="G220" s="169">
        <v>-0.36658676506235016</v>
      </c>
      <c r="H220" s="354"/>
    </row>
    <row r="221" spans="2:8" s="158" customFormat="1" ht="12.95" customHeight="1" x14ac:dyDescent="0.2">
      <c r="B221" s="156">
        <v>8</v>
      </c>
      <c r="C221" s="166" t="s">
        <v>147</v>
      </c>
      <c r="D221" s="156">
        <v>52233</v>
      </c>
      <c r="E221" s="217">
        <v>20912</v>
      </c>
      <c r="F221" s="217">
        <v>-31321</v>
      </c>
      <c r="G221" s="169">
        <v>-0.59964007428254174</v>
      </c>
      <c r="H221" s="354"/>
    </row>
    <row r="222" spans="2:8" s="158" customFormat="1" ht="12.95" customHeight="1" x14ac:dyDescent="0.2">
      <c r="B222" s="156">
        <v>9</v>
      </c>
      <c r="C222" s="166" t="s">
        <v>148</v>
      </c>
      <c r="D222" s="156">
        <v>74465</v>
      </c>
      <c r="E222" s="217">
        <v>27022</v>
      </c>
      <c r="F222" s="217">
        <v>-47443</v>
      </c>
      <c r="G222" s="169">
        <v>-0.63711810917880884</v>
      </c>
      <c r="H222" s="354"/>
    </row>
    <row r="223" spans="2:8" s="158" customFormat="1" ht="12.95" customHeight="1" x14ac:dyDescent="0.2">
      <c r="B223" s="156">
        <v>10</v>
      </c>
      <c r="C223" s="166" t="s">
        <v>149</v>
      </c>
      <c r="D223" s="156">
        <v>25798</v>
      </c>
      <c r="E223" s="217">
        <v>14070</v>
      </c>
      <c r="F223" s="217">
        <v>-11728</v>
      </c>
      <c r="G223" s="169">
        <v>-0.45460888440964414</v>
      </c>
      <c r="H223" s="354"/>
    </row>
    <row r="224" spans="2:8" s="158" customFormat="1" ht="12.95" customHeight="1" x14ac:dyDescent="0.2">
      <c r="B224" s="156">
        <v>11</v>
      </c>
      <c r="C224" s="166" t="s">
        <v>150</v>
      </c>
      <c r="D224" s="156">
        <v>36115</v>
      </c>
      <c r="E224" s="217">
        <v>47801</v>
      </c>
      <c r="F224" s="217">
        <v>11686</v>
      </c>
      <c r="G224" s="169">
        <v>0.32357746088882738</v>
      </c>
      <c r="H224" s="354"/>
    </row>
    <row r="225" spans="2:9" s="158" customFormat="1" ht="12.95" customHeight="1" x14ac:dyDescent="0.2">
      <c r="B225" s="156">
        <v>12</v>
      </c>
      <c r="C225" s="166" t="s">
        <v>151</v>
      </c>
      <c r="D225" s="156">
        <v>47044</v>
      </c>
      <c r="E225" s="217">
        <v>43152</v>
      </c>
      <c r="F225" s="217">
        <v>-3892</v>
      </c>
      <c r="G225" s="169">
        <v>-8.2731060283989452E-2</v>
      </c>
      <c r="H225" s="354"/>
    </row>
    <row r="226" spans="2:9" s="158" customFormat="1" ht="12.95" customHeight="1" x14ac:dyDescent="0.2">
      <c r="B226" s="156">
        <v>13</v>
      </c>
      <c r="C226" s="166" t="s">
        <v>152</v>
      </c>
      <c r="D226" s="156">
        <v>23333</v>
      </c>
      <c r="E226" s="217">
        <v>44231</v>
      </c>
      <c r="F226" s="217">
        <v>20898</v>
      </c>
      <c r="G226" s="169">
        <v>0.89564136630523294</v>
      </c>
      <c r="H226" s="354"/>
    </row>
    <row r="227" spans="2:9" s="158" customFormat="1" ht="12.95" customHeight="1" x14ac:dyDescent="0.2">
      <c r="B227" s="156">
        <v>14</v>
      </c>
      <c r="C227" s="166" t="s">
        <v>153</v>
      </c>
      <c r="D227" s="156">
        <v>23849</v>
      </c>
      <c r="E227" s="217">
        <v>81917</v>
      </c>
      <c r="F227" s="217">
        <v>58068</v>
      </c>
      <c r="G227" s="169">
        <v>2.4348190699819701</v>
      </c>
      <c r="H227" s="354"/>
    </row>
    <row r="228" spans="2:9" s="158" customFormat="1" ht="12.95" customHeight="1" x14ac:dyDescent="0.2">
      <c r="B228" s="156">
        <v>15</v>
      </c>
      <c r="C228" s="166" t="s">
        <v>154</v>
      </c>
      <c r="D228" s="156">
        <v>43967</v>
      </c>
      <c r="E228" s="217">
        <v>40501</v>
      </c>
      <c r="F228" s="217">
        <v>-3466</v>
      </c>
      <c r="G228" s="169">
        <v>-7.8831851161098102E-2</v>
      </c>
      <c r="H228" s="354"/>
    </row>
    <row r="229" spans="2:9" s="158" customFormat="1" ht="12.95" customHeight="1" x14ac:dyDescent="0.2">
      <c r="B229" s="156">
        <v>16</v>
      </c>
      <c r="C229" s="166" t="s">
        <v>155</v>
      </c>
      <c r="D229" s="156">
        <v>64642</v>
      </c>
      <c r="E229" s="217">
        <v>46257</v>
      </c>
      <c r="F229" s="217">
        <v>-18385</v>
      </c>
      <c r="G229" s="169">
        <v>-0.28441261099594689</v>
      </c>
      <c r="H229" s="354"/>
    </row>
    <row r="230" spans="2:9" s="158" customFormat="1" ht="12.95" customHeight="1" x14ac:dyDescent="0.2">
      <c r="B230" s="156">
        <v>17</v>
      </c>
      <c r="C230" s="166" t="s">
        <v>156</v>
      </c>
      <c r="D230" s="156">
        <v>53870</v>
      </c>
      <c r="E230" s="217">
        <v>22230</v>
      </c>
      <c r="F230" s="217">
        <v>-31640</v>
      </c>
      <c r="G230" s="169">
        <v>-0.58733989233339523</v>
      </c>
      <c r="H230" s="354"/>
    </row>
    <row r="231" spans="2:9" s="158" customFormat="1" ht="12.95" customHeight="1" x14ac:dyDescent="0.2">
      <c r="B231" s="156">
        <v>18</v>
      </c>
      <c r="C231" s="166" t="s">
        <v>157</v>
      </c>
      <c r="D231" s="156">
        <v>45283</v>
      </c>
      <c r="E231" s="217">
        <v>57153</v>
      </c>
      <c r="F231" s="217">
        <v>11870</v>
      </c>
      <c r="G231" s="169">
        <v>0.26212927588719831</v>
      </c>
      <c r="H231" s="354"/>
    </row>
    <row r="232" spans="2:9" s="158" customFormat="1" ht="12.95" customHeight="1" x14ac:dyDescent="0.2">
      <c r="B232" s="156">
        <v>19</v>
      </c>
      <c r="C232" s="166" t="s">
        <v>158</v>
      </c>
      <c r="D232" s="156">
        <v>33577</v>
      </c>
      <c r="E232" s="217">
        <v>21641</v>
      </c>
      <c r="F232" s="217">
        <v>-11936</v>
      </c>
      <c r="G232" s="169">
        <v>-0.35548143074128125</v>
      </c>
      <c r="H232" s="354"/>
    </row>
    <row r="233" spans="2:9" s="158" customFormat="1" ht="12.95" customHeight="1" x14ac:dyDescent="0.2">
      <c r="B233" s="156">
        <v>20</v>
      </c>
      <c r="C233" s="166" t="s">
        <v>159</v>
      </c>
      <c r="D233" s="156">
        <v>24950</v>
      </c>
      <c r="E233" s="217">
        <v>41955</v>
      </c>
      <c r="F233" s="217">
        <v>17005</v>
      </c>
      <c r="G233" s="169">
        <v>0.68156312625250504</v>
      </c>
      <c r="H233" s="354"/>
    </row>
    <row r="234" spans="2:9" s="158" customFormat="1" ht="12.95" customHeight="1" x14ac:dyDescent="0.2">
      <c r="B234" s="156">
        <v>21</v>
      </c>
      <c r="C234" s="166" t="s">
        <v>160</v>
      </c>
      <c r="D234" s="156">
        <v>28710</v>
      </c>
      <c r="E234" s="217">
        <v>16841</v>
      </c>
      <c r="F234" s="217">
        <v>-11869</v>
      </c>
      <c r="G234" s="169">
        <v>-0.41340996168582378</v>
      </c>
      <c r="H234" s="354"/>
    </row>
    <row r="235" spans="2:9" s="158" customFormat="1" ht="12.95" customHeight="1" x14ac:dyDescent="0.2">
      <c r="B235" s="156">
        <v>22</v>
      </c>
      <c r="C235" s="166" t="s">
        <v>161</v>
      </c>
      <c r="D235" s="156">
        <v>24816</v>
      </c>
      <c r="E235" s="217">
        <v>20144</v>
      </c>
      <c r="F235" s="217">
        <v>-4672</v>
      </c>
      <c r="G235" s="169">
        <v>-0.1882656350741457</v>
      </c>
      <c r="H235" s="354"/>
    </row>
    <row r="236" spans="2:9" s="158" customFormat="1" ht="12.95" customHeight="1" x14ac:dyDescent="0.2">
      <c r="B236" s="156">
        <v>23</v>
      </c>
      <c r="C236" s="166" t="s">
        <v>162</v>
      </c>
      <c r="D236" s="156">
        <v>40626</v>
      </c>
      <c r="E236" s="217">
        <v>37508</v>
      </c>
      <c r="F236" s="217">
        <v>-3118</v>
      </c>
      <c r="G236" s="169">
        <v>-7.674888002756855E-2</v>
      </c>
      <c r="H236" s="354"/>
    </row>
    <row r="237" spans="2:9" s="158" customFormat="1" ht="12.95" customHeight="1" x14ac:dyDescent="0.2">
      <c r="B237" s="156">
        <v>24</v>
      </c>
      <c r="C237" s="166" t="s">
        <v>163</v>
      </c>
      <c r="D237" s="156">
        <v>46737</v>
      </c>
      <c r="E237" s="217">
        <v>36000</v>
      </c>
      <c r="F237" s="217">
        <v>-10737</v>
      </c>
      <c r="G237" s="169">
        <v>-0.22973233198536491</v>
      </c>
      <c r="H237" s="354"/>
    </row>
    <row r="238" spans="2:9" ht="12.95" customHeight="1" x14ac:dyDescent="0.2">
      <c r="B238" s="31"/>
      <c r="C238" s="1" t="s">
        <v>28</v>
      </c>
      <c r="D238" s="279">
        <v>925473</v>
      </c>
      <c r="E238" s="279">
        <v>912079</v>
      </c>
      <c r="F238" s="279">
        <v>-13394</v>
      </c>
      <c r="G238" s="127">
        <v>-1.4472599416730687E-2</v>
      </c>
      <c r="H238" s="352"/>
      <c r="I238" s="28">
        <f>E238/D238</f>
        <v>0.98552740058326926</v>
      </c>
    </row>
    <row r="239" spans="2:9" ht="12.95" customHeight="1" x14ac:dyDescent="0.2">
      <c r="B239" s="37"/>
      <c r="C239" s="2"/>
      <c r="D239" s="130"/>
      <c r="E239" s="152"/>
      <c r="F239" s="152"/>
      <c r="G239" s="131"/>
      <c r="H239" s="352"/>
    </row>
    <row r="240" spans="2:9" ht="34.5" customHeight="1" x14ac:dyDescent="0.2">
      <c r="B240" s="460" t="s">
        <v>251</v>
      </c>
      <c r="C240" s="457"/>
      <c r="D240" s="457"/>
      <c r="E240" s="457"/>
      <c r="F240" s="457"/>
      <c r="G240" s="457"/>
      <c r="H240" s="332"/>
      <c r="I240" s="42"/>
    </row>
    <row r="241" spans="2:8" ht="71.25" customHeight="1" x14ac:dyDescent="0.2">
      <c r="B241" s="279" t="s">
        <v>32</v>
      </c>
      <c r="C241" s="279" t="s">
        <v>33</v>
      </c>
      <c r="D241" s="306" t="s">
        <v>194</v>
      </c>
      <c r="E241" s="306" t="s">
        <v>195</v>
      </c>
      <c r="F241" s="279" t="s">
        <v>34</v>
      </c>
      <c r="G241" s="45"/>
    </row>
    <row r="242" spans="2:8" ht="13.5" customHeight="1" x14ac:dyDescent="0.2">
      <c r="B242" s="43">
        <v>1</v>
      </c>
      <c r="C242" s="43">
        <v>2</v>
      </c>
      <c r="D242" s="44">
        <v>3</v>
      </c>
      <c r="E242" s="44">
        <v>4</v>
      </c>
      <c r="F242" s="43">
        <v>5</v>
      </c>
      <c r="G242" s="45"/>
    </row>
    <row r="243" spans="2:8" ht="12.95" customHeight="1" x14ac:dyDescent="0.2">
      <c r="B243" s="156">
        <v>1</v>
      </c>
      <c r="C243" s="166" t="s">
        <v>140</v>
      </c>
      <c r="D243" s="217">
        <v>49019968</v>
      </c>
      <c r="E243" s="217">
        <v>45891407</v>
      </c>
      <c r="F243" s="169">
        <f t="shared" ref="F243:F267" si="18">E243/D243</f>
        <v>0.93617782451428777</v>
      </c>
      <c r="G243" s="130"/>
      <c r="H243" s="356"/>
    </row>
    <row r="244" spans="2:8" ht="12.95" customHeight="1" x14ac:dyDescent="0.2">
      <c r="B244" s="156">
        <v>2</v>
      </c>
      <c r="C244" s="166" t="s">
        <v>141</v>
      </c>
      <c r="D244" s="217">
        <v>16412972</v>
      </c>
      <c r="E244" s="217">
        <v>15753814</v>
      </c>
      <c r="F244" s="169">
        <f t="shared" si="18"/>
        <v>0.95983920523351896</v>
      </c>
      <c r="G244" s="130"/>
      <c r="H244" s="356"/>
    </row>
    <row r="245" spans="2:8" ht="12.95" customHeight="1" x14ac:dyDescent="0.2">
      <c r="B245" s="156">
        <v>3</v>
      </c>
      <c r="C245" s="166" t="s">
        <v>142</v>
      </c>
      <c r="D245" s="217">
        <v>12545060</v>
      </c>
      <c r="E245" s="217">
        <v>12066554</v>
      </c>
      <c r="F245" s="169">
        <f t="shared" si="18"/>
        <v>0.96185701782215471</v>
      </c>
      <c r="G245" s="130"/>
      <c r="H245" s="356"/>
    </row>
    <row r="246" spans="2:8" ht="12.95" customHeight="1" x14ac:dyDescent="0.2">
      <c r="B246" s="156">
        <v>4</v>
      </c>
      <c r="C246" s="166" t="s">
        <v>143</v>
      </c>
      <c r="D246" s="217">
        <v>34191194</v>
      </c>
      <c r="E246" s="217">
        <v>33322098</v>
      </c>
      <c r="F246" s="169">
        <f t="shared" si="18"/>
        <v>0.97458129131144122</v>
      </c>
      <c r="G246" s="130"/>
      <c r="H246" s="356"/>
    </row>
    <row r="247" spans="2:8" ht="12.95" customHeight="1" x14ac:dyDescent="0.2">
      <c r="B247" s="156">
        <v>5</v>
      </c>
      <c r="C247" s="166" t="s">
        <v>144</v>
      </c>
      <c r="D247" s="217">
        <v>17986248</v>
      </c>
      <c r="E247" s="217">
        <v>17757007</v>
      </c>
      <c r="F247" s="169">
        <f t="shared" si="18"/>
        <v>0.98725465144259106</v>
      </c>
      <c r="G247" s="130"/>
      <c r="H247" s="356"/>
    </row>
    <row r="248" spans="2:8" ht="12.95" customHeight="1" x14ac:dyDescent="0.2">
      <c r="B248" s="156">
        <v>6</v>
      </c>
      <c r="C248" s="166" t="s">
        <v>145</v>
      </c>
      <c r="D248" s="217">
        <v>32361886</v>
      </c>
      <c r="E248" s="217">
        <v>32354798</v>
      </c>
      <c r="F248" s="169">
        <f t="shared" si="18"/>
        <v>0.99978097691834156</v>
      </c>
      <c r="G248" s="130"/>
      <c r="H248" s="356"/>
    </row>
    <row r="249" spans="2:8" ht="12.95" customHeight="1" x14ac:dyDescent="0.2">
      <c r="B249" s="156">
        <v>7</v>
      </c>
      <c r="C249" s="166" t="s">
        <v>146</v>
      </c>
      <c r="D249" s="217">
        <v>23634446</v>
      </c>
      <c r="E249" s="217">
        <v>24184692</v>
      </c>
      <c r="F249" s="169">
        <f t="shared" si="18"/>
        <v>1.023281527309758</v>
      </c>
      <c r="G249" s="130"/>
      <c r="H249" s="356"/>
    </row>
    <row r="250" spans="2:8" ht="12.95" customHeight="1" x14ac:dyDescent="0.2">
      <c r="B250" s="156">
        <v>8</v>
      </c>
      <c r="C250" s="166" t="s">
        <v>147</v>
      </c>
      <c r="D250" s="217">
        <v>46502828</v>
      </c>
      <c r="E250" s="217">
        <v>42644042</v>
      </c>
      <c r="F250" s="169">
        <f t="shared" si="18"/>
        <v>0.91702040142590902</v>
      </c>
      <c r="G250" s="130"/>
      <c r="H250" s="356"/>
    </row>
    <row r="251" spans="2:8" ht="12.95" customHeight="1" x14ac:dyDescent="0.2">
      <c r="B251" s="156">
        <v>9</v>
      </c>
      <c r="C251" s="166" t="s">
        <v>148</v>
      </c>
      <c r="D251" s="217">
        <v>61896498</v>
      </c>
      <c r="E251" s="217">
        <v>66910904</v>
      </c>
      <c r="F251" s="169">
        <f t="shared" si="18"/>
        <v>1.0810127577815469</v>
      </c>
      <c r="G251" s="130"/>
      <c r="H251" s="356"/>
    </row>
    <row r="252" spans="2:8" ht="12.95" customHeight="1" x14ac:dyDescent="0.2">
      <c r="B252" s="156">
        <v>10</v>
      </c>
      <c r="C252" s="166" t="s">
        <v>149</v>
      </c>
      <c r="D252" s="217">
        <v>20960080</v>
      </c>
      <c r="E252" s="217">
        <v>22212632</v>
      </c>
      <c r="F252" s="169">
        <f t="shared" si="18"/>
        <v>1.059758932217816</v>
      </c>
      <c r="G252" s="130"/>
      <c r="H252" s="356"/>
    </row>
    <row r="253" spans="2:8" ht="12.95" customHeight="1" x14ac:dyDescent="0.2">
      <c r="B253" s="156">
        <v>11</v>
      </c>
      <c r="C253" s="166" t="s">
        <v>150</v>
      </c>
      <c r="D253" s="217">
        <v>30286198</v>
      </c>
      <c r="E253" s="217">
        <v>34281917</v>
      </c>
      <c r="F253" s="169">
        <f t="shared" si="18"/>
        <v>1.1319320107462811</v>
      </c>
      <c r="G253" s="130"/>
      <c r="H253" s="356"/>
    </row>
    <row r="254" spans="2:8" ht="12.95" customHeight="1" x14ac:dyDescent="0.2">
      <c r="B254" s="156">
        <v>12</v>
      </c>
      <c r="C254" s="166" t="s">
        <v>151</v>
      </c>
      <c r="D254" s="217">
        <v>36240212</v>
      </c>
      <c r="E254" s="217">
        <v>35785592</v>
      </c>
      <c r="F254" s="169">
        <f t="shared" si="18"/>
        <v>0.98745537139793771</v>
      </c>
      <c r="G254" s="130"/>
      <c r="H254" s="356"/>
    </row>
    <row r="255" spans="2:8" ht="12.95" customHeight="1" x14ac:dyDescent="0.2">
      <c r="B255" s="156">
        <v>13</v>
      </c>
      <c r="C255" s="166" t="s">
        <v>152</v>
      </c>
      <c r="D255" s="217">
        <v>15975838</v>
      </c>
      <c r="E255" s="217">
        <v>15809411</v>
      </c>
      <c r="F255" s="169">
        <f t="shared" si="18"/>
        <v>0.98958258089497397</v>
      </c>
      <c r="G255" s="130"/>
      <c r="H255" s="356"/>
    </row>
    <row r="256" spans="2:8" ht="12.95" customHeight="1" x14ac:dyDescent="0.2">
      <c r="B256" s="156">
        <v>14</v>
      </c>
      <c r="C256" s="166" t="s">
        <v>153</v>
      </c>
      <c r="D256" s="217">
        <v>18354294</v>
      </c>
      <c r="E256" s="217">
        <v>17525514</v>
      </c>
      <c r="F256" s="169">
        <f t="shared" si="18"/>
        <v>0.95484544379642167</v>
      </c>
      <c r="G256" s="130"/>
      <c r="H256" s="356"/>
    </row>
    <row r="257" spans="2:8" ht="12.95" customHeight="1" x14ac:dyDescent="0.2">
      <c r="B257" s="156">
        <v>15</v>
      </c>
      <c r="C257" s="166" t="s">
        <v>154</v>
      </c>
      <c r="D257" s="217">
        <v>35478974</v>
      </c>
      <c r="E257" s="217">
        <v>34657838</v>
      </c>
      <c r="F257" s="169">
        <f t="shared" si="18"/>
        <v>0.97685570050588277</v>
      </c>
      <c r="G257" s="130"/>
      <c r="H257" s="356"/>
    </row>
    <row r="258" spans="2:8" ht="12.95" customHeight="1" x14ac:dyDescent="0.2">
      <c r="B258" s="156">
        <v>16</v>
      </c>
      <c r="C258" s="166" t="s">
        <v>155</v>
      </c>
      <c r="D258" s="217">
        <v>57891680</v>
      </c>
      <c r="E258" s="217">
        <v>58216034</v>
      </c>
      <c r="F258" s="169">
        <f t="shared" si="18"/>
        <v>1.0056027740082858</v>
      </c>
      <c r="G258" s="130"/>
      <c r="H258" s="356"/>
    </row>
    <row r="259" spans="2:8" ht="12.95" customHeight="1" x14ac:dyDescent="0.2">
      <c r="B259" s="156">
        <v>17</v>
      </c>
      <c r="C259" s="166" t="s">
        <v>156</v>
      </c>
      <c r="D259" s="217">
        <v>39816532</v>
      </c>
      <c r="E259" s="217">
        <v>37949253</v>
      </c>
      <c r="F259" s="169">
        <f t="shared" si="18"/>
        <v>0.95310292217313153</v>
      </c>
      <c r="G259" s="130"/>
      <c r="H259" s="356"/>
    </row>
    <row r="260" spans="2:8" ht="12.95" customHeight="1" x14ac:dyDescent="0.2">
      <c r="B260" s="156">
        <v>18</v>
      </c>
      <c r="C260" s="166" t="s">
        <v>157</v>
      </c>
      <c r="D260" s="217">
        <v>32260794</v>
      </c>
      <c r="E260" s="217">
        <v>31925855</v>
      </c>
      <c r="F260" s="169">
        <f t="shared" si="18"/>
        <v>0.98961776948205304</v>
      </c>
      <c r="G260" s="130"/>
      <c r="H260" s="356"/>
    </row>
    <row r="261" spans="2:8" ht="12.95" customHeight="1" x14ac:dyDescent="0.2">
      <c r="B261" s="156">
        <v>19</v>
      </c>
      <c r="C261" s="166" t="s">
        <v>158</v>
      </c>
      <c r="D261" s="217">
        <v>30036008</v>
      </c>
      <c r="E261" s="217">
        <v>31291099</v>
      </c>
      <c r="F261" s="169">
        <f t="shared" si="18"/>
        <v>1.0417862120691936</v>
      </c>
      <c r="G261" s="130"/>
      <c r="H261" s="356"/>
    </row>
    <row r="262" spans="2:8" ht="12.95" customHeight="1" x14ac:dyDescent="0.2">
      <c r="B262" s="156">
        <v>20</v>
      </c>
      <c r="C262" s="166" t="s">
        <v>159</v>
      </c>
      <c r="D262" s="217">
        <v>21028660</v>
      </c>
      <c r="E262" s="217">
        <v>19646028</v>
      </c>
      <c r="F262" s="169">
        <f t="shared" si="18"/>
        <v>0.93425011389218338</v>
      </c>
      <c r="G262" s="130"/>
      <c r="H262" s="356"/>
    </row>
    <row r="263" spans="2:8" ht="12.95" customHeight="1" x14ac:dyDescent="0.2">
      <c r="B263" s="156">
        <v>21</v>
      </c>
      <c r="C263" s="166" t="s">
        <v>160</v>
      </c>
      <c r="D263" s="217">
        <v>30677866</v>
      </c>
      <c r="E263" s="217">
        <v>30856160</v>
      </c>
      <c r="F263" s="169">
        <f t="shared" si="18"/>
        <v>1.005811812334013</v>
      </c>
      <c r="G263" s="130"/>
      <c r="H263" s="356"/>
    </row>
    <row r="264" spans="2:8" ht="12.95" customHeight="1" x14ac:dyDescent="0.2">
      <c r="B264" s="156">
        <v>22</v>
      </c>
      <c r="C264" s="166" t="s">
        <v>161</v>
      </c>
      <c r="D264" s="217">
        <v>24163782</v>
      </c>
      <c r="E264" s="217">
        <v>21910531</v>
      </c>
      <c r="F264" s="169">
        <f t="shared" si="18"/>
        <v>0.90675089685877819</v>
      </c>
      <c r="G264" s="130"/>
      <c r="H264" s="356"/>
    </row>
    <row r="265" spans="2:8" ht="12.95" customHeight="1" x14ac:dyDescent="0.2">
      <c r="B265" s="156">
        <v>23</v>
      </c>
      <c r="C265" s="166" t="s">
        <v>162</v>
      </c>
      <c r="D265" s="217">
        <v>35595814</v>
      </c>
      <c r="E265" s="217">
        <v>36582177</v>
      </c>
      <c r="F265" s="169">
        <f t="shared" si="18"/>
        <v>1.0277100841126994</v>
      </c>
      <c r="G265" s="130"/>
      <c r="H265" s="356"/>
    </row>
    <row r="266" spans="2:8" ht="12.95" customHeight="1" x14ac:dyDescent="0.2">
      <c r="B266" s="156">
        <v>24</v>
      </c>
      <c r="C266" s="166" t="s">
        <v>163</v>
      </c>
      <c r="D266" s="217">
        <v>35926776</v>
      </c>
      <c r="E266" s="217">
        <v>36878497</v>
      </c>
      <c r="F266" s="169">
        <f t="shared" si="18"/>
        <v>1.026490576276591</v>
      </c>
      <c r="G266" s="130"/>
      <c r="H266" s="356"/>
    </row>
    <row r="267" spans="2:8" ht="16.5" customHeight="1" x14ac:dyDescent="0.2">
      <c r="B267" s="31"/>
      <c r="C267" s="1" t="s">
        <v>28</v>
      </c>
      <c r="D267" s="129">
        <v>759244608</v>
      </c>
      <c r="E267" s="129">
        <v>756413854</v>
      </c>
      <c r="F267" s="127">
        <f t="shared" si="18"/>
        <v>0.99627161790788776</v>
      </c>
      <c r="G267" s="39"/>
      <c r="H267" s="381">
        <f>D267/10000000</f>
        <v>75.924460800000006</v>
      </c>
    </row>
    <row r="268" spans="2:8" ht="16.5" customHeight="1" x14ac:dyDescent="0.2">
      <c r="B268" s="37"/>
      <c r="C268" s="2"/>
      <c r="D268" s="130"/>
      <c r="E268" s="130"/>
      <c r="F268" s="131"/>
      <c r="G268" s="39"/>
      <c r="H268" s="352"/>
    </row>
    <row r="269" spans="2:8" ht="15.75" customHeight="1" x14ac:dyDescent="0.2">
      <c r="B269" s="5" t="s">
        <v>100</v>
      </c>
    </row>
    <row r="270" spans="2:8" x14ac:dyDescent="0.2">
      <c r="B270" s="5"/>
    </row>
    <row r="271" spans="2:8" x14ac:dyDescent="0.2">
      <c r="B271" s="5" t="s">
        <v>35</v>
      </c>
    </row>
    <row r="272" spans="2:8" ht="33.75" customHeight="1" x14ac:dyDescent="0.2">
      <c r="B272" s="195" t="s">
        <v>21</v>
      </c>
      <c r="C272" s="195"/>
      <c r="D272" s="307" t="s">
        <v>36</v>
      </c>
      <c r="E272" s="307" t="s">
        <v>37</v>
      </c>
      <c r="F272" s="307" t="s">
        <v>6</v>
      </c>
      <c r="G272" s="307" t="s">
        <v>30</v>
      </c>
      <c r="H272" s="357"/>
    </row>
    <row r="273" spans="2:13" ht="16.5" customHeight="1" x14ac:dyDescent="0.2">
      <c r="B273" s="156">
        <v>1</v>
      </c>
      <c r="C273" s="156">
        <v>2</v>
      </c>
      <c r="D273" s="157">
        <v>3</v>
      </c>
      <c r="E273" s="157">
        <v>4</v>
      </c>
      <c r="F273" s="157" t="s">
        <v>38</v>
      </c>
      <c r="G273" s="157">
        <v>6</v>
      </c>
      <c r="H273" s="357"/>
    </row>
    <row r="274" spans="2:13" ht="27" customHeight="1" x14ac:dyDescent="0.2">
      <c r="B274" s="159">
        <v>1</v>
      </c>
      <c r="C274" s="160" t="s">
        <v>231</v>
      </c>
      <c r="D274" s="273">
        <v>4567.7999000000027</v>
      </c>
      <c r="E274" s="273">
        <v>4567.7999000000027</v>
      </c>
      <c r="F274" s="274">
        <f>E275-D275</f>
        <v>0</v>
      </c>
      <c r="G274" s="275">
        <v>0</v>
      </c>
      <c r="H274" s="357"/>
    </row>
    <row r="275" spans="2:13" ht="28.5" x14ac:dyDescent="0.2">
      <c r="B275" s="159">
        <v>2</v>
      </c>
      <c r="C275" s="160" t="s">
        <v>255</v>
      </c>
      <c r="D275" s="273">
        <v>88018.972749999986</v>
      </c>
      <c r="E275" s="273">
        <v>88018.972749999986</v>
      </c>
      <c r="F275" s="274">
        <f>E276-D276</f>
        <v>0</v>
      </c>
      <c r="G275" s="275">
        <v>0</v>
      </c>
      <c r="H275" s="357" t="s">
        <v>13</v>
      </c>
    </row>
    <row r="276" spans="2:13" ht="28.5" x14ac:dyDescent="0.2">
      <c r="B276" s="159">
        <v>3</v>
      </c>
      <c r="C276" s="160" t="s">
        <v>232</v>
      </c>
      <c r="D276" s="273">
        <v>83451.19</v>
      </c>
      <c r="E276" s="273">
        <v>83451.19</v>
      </c>
      <c r="F276" s="274">
        <f>E276-D276</f>
        <v>0</v>
      </c>
      <c r="G276" s="276">
        <f>F276/D276</f>
        <v>0</v>
      </c>
      <c r="H276" s="357" t="s">
        <v>13</v>
      </c>
    </row>
    <row r="277" spans="2:13" x14ac:dyDescent="0.2">
      <c r="B277" s="47"/>
    </row>
    <row r="278" spans="2:13" x14ac:dyDescent="0.2">
      <c r="B278" s="408" t="s">
        <v>233</v>
      </c>
      <c r="C278" s="408"/>
      <c r="D278" s="408"/>
      <c r="E278" s="408"/>
      <c r="F278" s="408"/>
      <c r="G278" s="408"/>
      <c r="H278" s="408"/>
      <c r="I278" s="408"/>
    </row>
    <row r="279" spans="2:13" x14ac:dyDescent="0.2">
      <c r="B279" s="42"/>
      <c r="C279" s="42"/>
      <c r="D279" s="42"/>
      <c r="E279" s="42"/>
      <c r="F279" s="52" t="s">
        <v>101</v>
      </c>
    </row>
    <row r="280" spans="2:13" ht="43.5" customHeight="1" x14ac:dyDescent="0.2">
      <c r="B280" s="53" t="s">
        <v>39</v>
      </c>
      <c r="C280" s="53" t="s">
        <v>40</v>
      </c>
      <c r="D280" s="326" t="s">
        <v>208</v>
      </c>
      <c r="E280" s="55" t="s">
        <v>234</v>
      </c>
      <c r="F280" s="326" t="s">
        <v>209</v>
      </c>
      <c r="G280" s="220"/>
      <c r="H280" s="220"/>
      <c r="I280" s="158"/>
    </row>
    <row r="281" spans="2:13" ht="15.75" customHeight="1" x14ac:dyDescent="0.2">
      <c r="B281" s="53">
        <v>1</v>
      </c>
      <c r="C281" s="53">
        <v>2</v>
      </c>
      <c r="D281" s="326">
        <v>3</v>
      </c>
      <c r="E281" s="55">
        <v>4</v>
      </c>
      <c r="F281" s="326">
        <v>5</v>
      </c>
      <c r="G281" s="220"/>
      <c r="H281" s="220"/>
      <c r="I281" s="158"/>
    </row>
    <row r="282" spans="2:13" ht="12.95" customHeight="1" x14ac:dyDescent="0.2">
      <c r="B282" s="156">
        <v>1</v>
      </c>
      <c r="C282" s="166" t="s">
        <v>140</v>
      </c>
      <c r="D282" s="333">
        <v>5695.7191999999995</v>
      </c>
      <c r="E282" s="333">
        <v>656.4109499999995</v>
      </c>
      <c r="F282" s="133">
        <f t="shared" ref="F282:F306" si="19">E282/D282</f>
        <v>0.11524636783358273</v>
      </c>
      <c r="G282" s="221"/>
      <c r="H282" s="358"/>
      <c r="I282" s="171"/>
      <c r="J282" s="171"/>
      <c r="K282" s="111"/>
      <c r="L282" s="111"/>
      <c r="M282" s="111"/>
    </row>
    <row r="283" spans="2:13" ht="12.95" customHeight="1" x14ac:dyDescent="0.2">
      <c r="B283" s="156">
        <v>2</v>
      </c>
      <c r="C283" s="166" t="s">
        <v>141</v>
      </c>
      <c r="D283" s="333">
        <v>1881.3906999999999</v>
      </c>
      <c r="E283" s="333">
        <v>107.66259999999988</v>
      </c>
      <c r="F283" s="133">
        <f t="shared" si="19"/>
        <v>5.7225009138186921E-2</v>
      </c>
      <c r="G283" s="221"/>
      <c r="H283" s="358"/>
      <c r="I283" s="171"/>
      <c r="J283" s="171"/>
      <c r="K283" s="111"/>
      <c r="L283" s="111"/>
      <c r="M283" s="111"/>
    </row>
    <row r="284" spans="2:13" ht="12.95" customHeight="1" x14ac:dyDescent="0.2">
      <c r="B284" s="156">
        <v>3</v>
      </c>
      <c r="C284" s="166" t="s">
        <v>142</v>
      </c>
      <c r="D284" s="333">
        <v>1462.1255999999998</v>
      </c>
      <c r="E284" s="333">
        <v>183.13859999999988</v>
      </c>
      <c r="F284" s="133">
        <f t="shared" si="19"/>
        <v>0.12525503964912446</v>
      </c>
      <c r="G284" s="221"/>
      <c r="H284" s="358"/>
      <c r="I284" s="171"/>
      <c r="J284" s="171"/>
      <c r="K284" s="111"/>
      <c r="L284" s="111"/>
      <c r="M284" s="111"/>
    </row>
    <row r="285" spans="2:13" ht="12.95" customHeight="1" x14ac:dyDescent="0.2">
      <c r="B285" s="156">
        <v>4</v>
      </c>
      <c r="C285" s="166" t="s">
        <v>143</v>
      </c>
      <c r="D285" s="333">
        <v>3886.8604</v>
      </c>
      <c r="E285" s="333">
        <v>252.10525000000007</v>
      </c>
      <c r="F285" s="133">
        <f t="shared" si="19"/>
        <v>6.4860896470580742E-2</v>
      </c>
      <c r="G285" s="221"/>
      <c r="H285" s="358"/>
      <c r="I285" s="171"/>
      <c r="J285" s="171"/>
      <c r="K285" s="111"/>
      <c r="L285" s="111"/>
      <c r="M285" s="111"/>
    </row>
    <row r="286" spans="2:13" ht="12.95" customHeight="1" x14ac:dyDescent="0.2">
      <c r="B286" s="156">
        <v>5</v>
      </c>
      <c r="C286" s="166" t="s">
        <v>144</v>
      </c>
      <c r="D286" s="333">
        <v>2076.9834000000001</v>
      </c>
      <c r="E286" s="333">
        <v>23.114450000000261</v>
      </c>
      <c r="F286" s="133">
        <f t="shared" si="19"/>
        <v>1.1128856398178368E-2</v>
      </c>
      <c r="G286" s="221"/>
      <c r="H286" s="358"/>
      <c r="I286" s="171"/>
      <c r="J286" s="171"/>
      <c r="K286" s="111"/>
      <c r="L286" s="111"/>
      <c r="M286" s="111"/>
    </row>
    <row r="287" spans="2:13" ht="12.95" customHeight="1" x14ac:dyDescent="0.2">
      <c r="B287" s="156">
        <v>6</v>
      </c>
      <c r="C287" s="166" t="s">
        <v>145</v>
      </c>
      <c r="D287" s="333">
        <v>3808.857</v>
      </c>
      <c r="E287" s="333">
        <v>-22.412650000000212</v>
      </c>
      <c r="F287" s="133">
        <f t="shared" si="19"/>
        <v>-5.8843506070194321E-3</v>
      </c>
      <c r="G287" s="221"/>
      <c r="H287" s="358"/>
      <c r="I287" s="171"/>
      <c r="J287" s="171"/>
      <c r="K287" s="111"/>
      <c r="L287" s="111"/>
      <c r="M287" s="111"/>
    </row>
    <row r="288" spans="2:13" ht="12.95" customHeight="1" x14ac:dyDescent="0.2">
      <c r="B288" s="156">
        <v>7</v>
      </c>
      <c r="C288" s="166" t="s">
        <v>146</v>
      </c>
      <c r="D288" s="333">
        <v>2834.9829</v>
      </c>
      <c r="E288" s="333">
        <v>36.131499999999733</v>
      </c>
      <c r="F288" s="133">
        <f t="shared" si="19"/>
        <v>1.2744874051973906E-2</v>
      </c>
      <c r="G288" s="221"/>
      <c r="H288" s="358"/>
      <c r="I288" s="171"/>
      <c r="J288" s="171"/>
      <c r="K288" s="111"/>
      <c r="L288" s="111"/>
      <c r="M288" s="111"/>
    </row>
    <row r="289" spans="2:13" ht="12.95" customHeight="1" x14ac:dyDescent="0.2">
      <c r="B289" s="156">
        <v>8</v>
      </c>
      <c r="C289" s="166" t="s">
        <v>147</v>
      </c>
      <c r="D289" s="333">
        <v>5343.5445500000005</v>
      </c>
      <c r="E289" s="333">
        <v>293.21585000000027</v>
      </c>
      <c r="F289" s="133">
        <f t="shared" si="19"/>
        <v>5.4872912026156913E-2</v>
      </c>
      <c r="G289" s="221"/>
      <c r="H289" s="358"/>
      <c r="I289" s="171"/>
      <c r="J289" s="171"/>
      <c r="K289" s="111"/>
      <c r="L289" s="111"/>
      <c r="M289" s="111"/>
    </row>
    <row r="290" spans="2:13" ht="12.95" customHeight="1" x14ac:dyDescent="0.2">
      <c r="B290" s="156">
        <v>9</v>
      </c>
      <c r="C290" s="166" t="s">
        <v>148</v>
      </c>
      <c r="D290" s="333">
        <v>7135.3552999999993</v>
      </c>
      <c r="E290" s="333">
        <v>-665.70240000000013</v>
      </c>
      <c r="F290" s="133">
        <f t="shared" si="19"/>
        <v>-9.329632120771901E-2</v>
      </c>
      <c r="G290" s="221"/>
      <c r="H290" s="358"/>
      <c r="I290" s="171"/>
      <c r="J290" s="171"/>
      <c r="K290" s="111"/>
      <c r="L290" s="111"/>
      <c r="M290" s="111"/>
    </row>
    <row r="291" spans="2:13" ht="12.95" customHeight="1" x14ac:dyDescent="0.2">
      <c r="B291" s="156">
        <v>10</v>
      </c>
      <c r="C291" s="166" t="s">
        <v>149</v>
      </c>
      <c r="D291" s="333">
        <v>2423.6426000000001</v>
      </c>
      <c r="E291" s="333">
        <v>416.94450000000006</v>
      </c>
      <c r="F291" s="133">
        <f t="shared" si="19"/>
        <v>0.17203217174017327</v>
      </c>
      <c r="G291" s="221"/>
      <c r="H291" s="358"/>
      <c r="I291" s="171"/>
      <c r="J291" s="171"/>
      <c r="K291" s="111"/>
      <c r="L291" s="111"/>
      <c r="M291" s="111"/>
    </row>
    <row r="292" spans="2:13" ht="12.95" customHeight="1" x14ac:dyDescent="0.2">
      <c r="B292" s="156">
        <v>11</v>
      </c>
      <c r="C292" s="166" t="s">
        <v>150</v>
      </c>
      <c r="D292" s="333">
        <v>3529.7317999999996</v>
      </c>
      <c r="E292" s="333">
        <v>880.09235000000103</v>
      </c>
      <c r="F292" s="133">
        <f t="shared" si="19"/>
        <v>0.24933689012859309</v>
      </c>
      <c r="G292" s="221"/>
      <c r="H292" s="358" t="s">
        <v>13</v>
      </c>
      <c r="I292" s="171"/>
      <c r="J292" s="171"/>
      <c r="K292" s="111"/>
      <c r="L292" s="111"/>
      <c r="M292" s="111"/>
    </row>
    <row r="293" spans="2:13" ht="12.95" customHeight="1" x14ac:dyDescent="0.2">
      <c r="B293" s="156">
        <v>12</v>
      </c>
      <c r="C293" s="166" t="s">
        <v>151</v>
      </c>
      <c r="D293" s="333">
        <v>4246.7176499999996</v>
      </c>
      <c r="E293" s="333">
        <v>564.08599999999979</v>
      </c>
      <c r="F293" s="133">
        <f t="shared" si="19"/>
        <v>0.13282870359888416</v>
      </c>
      <c r="G293" s="221"/>
      <c r="H293" s="358"/>
      <c r="I293" s="171"/>
      <c r="J293" s="171"/>
      <c r="K293" s="111"/>
      <c r="L293" s="111"/>
      <c r="M293" s="111"/>
    </row>
    <row r="294" spans="2:13" ht="12.95" customHeight="1" x14ac:dyDescent="0.2">
      <c r="B294" s="156">
        <v>13</v>
      </c>
      <c r="C294" s="166" t="s">
        <v>152</v>
      </c>
      <c r="D294" s="333">
        <v>1893.9128999999998</v>
      </c>
      <c r="E294" s="333">
        <v>292.06189999999958</v>
      </c>
      <c r="F294" s="133">
        <f t="shared" si="19"/>
        <v>0.15421084042460434</v>
      </c>
      <c r="G294" s="221"/>
      <c r="H294" s="358"/>
      <c r="I294" s="171"/>
      <c r="J294" s="171"/>
      <c r="K294" s="111"/>
      <c r="L294" s="111"/>
      <c r="M294" s="111"/>
    </row>
    <row r="295" spans="2:13" ht="12.95" customHeight="1" x14ac:dyDescent="0.2">
      <c r="B295" s="156">
        <v>14</v>
      </c>
      <c r="C295" s="166" t="s">
        <v>153</v>
      </c>
      <c r="D295" s="333">
        <v>2138.3117000000002</v>
      </c>
      <c r="E295" s="333">
        <v>275.94789999999989</v>
      </c>
      <c r="F295" s="133">
        <f t="shared" si="19"/>
        <v>0.12904942717191317</v>
      </c>
      <c r="G295" s="221"/>
      <c r="H295" s="358"/>
      <c r="I295" s="171"/>
      <c r="J295" s="171"/>
      <c r="K295" s="111"/>
      <c r="L295" s="111"/>
      <c r="M295" s="111"/>
    </row>
    <row r="296" spans="2:13" ht="12.95" customHeight="1" x14ac:dyDescent="0.2">
      <c r="B296" s="156">
        <v>15</v>
      </c>
      <c r="C296" s="166" t="s">
        <v>154</v>
      </c>
      <c r="D296" s="333">
        <v>4106.2782999999999</v>
      </c>
      <c r="E296" s="333">
        <v>353.36550000000102</v>
      </c>
      <c r="F296" s="133">
        <f t="shared" si="19"/>
        <v>8.6054932029327152E-2</v>
      </c>
      <c r="G296" s="221"/>
      <c r="H296" s="358"/>
      <c r="I296" s="171"/>
      <c r="J296" s="171"/>
      <c r="K296" s="111"/>
      <c r="L296" s="111"/>
      <c r="M296" s="111"/>
    </row>
    <row r="297" spans="2:13" ht="12.95" customHeight="1" x14ac:dyDescent="0.2">
      <c r="B297" s="156">
        <v>16</v>
      </c>
      <c r="C297" s="166" t="s">
        <v>155</v>
      </c>
      <c r="D297" s="333">
        <v>6610.1214</v>
      </c>
      <c r="E297" s="333">
        <v>826.76044999999976</v>
      </c>
      <c r="F297" s="133">
        <f t="shared" si="19"/>
        <v>0.12507492676306969</v>
      </c>
      <c r="G297" s="221"/>
      <c r="H297" s="358"/>
      <c r="I297" s="171"/>
      <c r="J297" s="171"/>
      <c r="K297" s="111"/>
      <c r="L297" s="111"/>
      <c r="M297" s="111"/>
    </row>
    <row r="298" spans="2:13" ht="12.95" customHeight="1" x14ac:dyDescent="0.2">
      <c r="B298" s="156">
        <v>17</v>
      </c>
      <c r="C298" s="166" t="s">
        <v>156</v>
      </c>
      <c r="D298" s="333">
        <v>4665.8022000000001</v>
      </c>
      <c r="E298" s="333">
        <v>101.95200000000091</v>
      </c>
      <c r="F298" s="133">
        <f t="shared" si="19"/>
        <v>2.1850904866906041E-2</v>
      </c>
      <c r="G298" s="221"/>
      <c r="H298" s="358"/>
      <c r="I298" s="171"/>
      <c r="J298" s="171"/>
      <c r="K298" s="111"/>
      <c r="L298" s="111"/>
      <c r="M298" s="111"/>
    </row>
    <row r="299" spans="2:13" ht="12.95" customHeight="1" x14ac:dyDescent="0.2">
      <c r="B299" s="156">
        <v>18</v>
      </c>
      <c r="C299" s="166" t="s">
        <v>157</v>
      </c>
      <c r="D299" s="333">
        <v>3801.1734999999999</v>
      </c>
      <c r="E299" s="333">
        <v>470.52779999999984</v>
      </c>
      <c r="F299" s="133">
        <f t="shared" si="19"/>
        <v>0.12378487853816719</v>
      </c>
      <c r="G299" s="221"/>
      <c r="H299" s="358"/>
      <c r="I299" s="171"/>
      <c r="J299" s="171"/>
      <c r="K299" s="111"/>
      <c r="L299" s="111"/>
      <c r="M299" s="111"/>
    </row>
    <row r="300" spans="2:13" ht="12.95" customHeight="1" x14ac:dyDescent="0.2">
      <c r="B300" s="156">
        <v>19</v>
      </c>
      <c r="C300" s="166" t="s">
        <v>158</v>
      </c>
      <c r="D300" s="333">
        <v>3468.7015499999998</v>
      </c>
      <c r="E300" s="333">
        <v>-34.818299999999226</v>
      </c>
      <c r="F300" s="133">
        <f t="shared" si="19"/>
        <v>-1.0037848312432422E-2</v>
      </c>
      <c r="G300" s="221"/>
      <c r="H300" s="358"/>
      <c r="I300" s="171"/>
      <c r="J300" s="171"/>
      <c r="K300" s="111"/>
      <c r="L300" s="111"/>
      <c r="M300" s="111"/>
    </row>
    <row r="301" spans="2:13" ht="12.95" customHeight="1" x14ac:dyDescent="0.2">
      <c r="B301" s="156">
        <v>20</v>
      </c>
      <c r="C301" s="166" t="s">
        <v>159</v>
      </c>
      <c r="D301" s="333">
        <v>2419.7309999999998</v>
      </c>
      <c r="E301" s="333">
        <v>25.033000000000243</v>
      </c>
      <c r="F301" s="133">
        <f t="shared" si="19"/>
        <v>1.0345364836008732E-2</v>
      </c>
      <c r="G301" s="221"/>
      <c r="H301" s="358"/>
      <c r="I301" s="171"/>
      <c r="J301" s="171"/>
      <c r="K301" s="111"/>
      <c r="L301" s="111"/>
      <c r="M301" s="111"/>
    </row>
    <row r="302" spans="2:13" ht="12.95" customHeight="1" x14ac:dyDescent="0.2">
      <c r="B302" s="156">
        <v>21</v>
      </c>
      <c r="C302" s="166" t="s">
        <v>160</v>
      </c>
      <c r="D302" s="333">
        <v>3551.3611000000001</v>
      </c>
      <c r="E302" s="333">
        <v>-150.87909999999943</v>
      </c>
      <c r="F302" s="133">
        <f t="shared" si="19"/>
        <v>-4.2484865872974571E-2</v>
      </c>
      <c r="G302" s="221"/>
      <c r="H302" s="358"/>
      <c r="I302" s="171"/>
      <c r="J302" s="171"/>
      <c r="K302" s="111"/>
      <c r="L302" s="111"/>
      <c r="M302" s="111"/>
    </row>
    <row r="303" spans="2:13" ht="12.95" customHeight="1" x14ac:dyDescent="0.2">
      <c r="B303" s="156">
        <v>22</v>
      </c>
      <c r="C303" s="166" t="s">
        <v>161</v>
      </c>
      <c r="D303" s="333">
        <v>2775.8589000000002</v>
      </c>
      <c r="E303" s="333">
        <v>-188.47169999999983</v>
      </c>
      <c r="F303" s="133">
        <f t="shared" si="19"/>
        <v>-6.7896714778982389E-2</v>
      </c>
      <c r="G303" s="221"/>
      <c r="H303" s="358"/>
      <c r="I303" s="171"/>
      <c r="J303" s="171"/>
      <c r="K303" s="111"/>
      <c r="L303" s="111"/>
      <c r="M303" s="111"/>
    </row>
    <row r="304" spans="2:13" ht="12.95" customHeight="1" x14ac:dyDescent="0.2">
      <c r="B304" s="156">
        <v>23</v>
      </c>
      <c r="C304" s="166" t="s">
        <v>162</v>
      </c>
      <c r="D304" s="333">
        <v>4075.5716000000002</v>
      </c>
      <c r="E304" s="333">
        <v>-283.50805000000173</v>
      </c>
      <c r="F304" s="133">
        <f t="shared" si="19"/>
        <v>-6.9562770041876262E-2</v>
      </c>
      <c r="G304" s="221"/>
      <c r="H304" s="358"/>
      <c r="I304" s="171"/>
      <c r="J304" s="171"/>
      <c r="K304" s="111"/>
      <c r="L304" s="111"/>
      <c r="M304" s="111"/>
    </row>
    <row r="305" spans="2:13" ht="12.95" customHeight="1" x14ac:dyDescent="0.2">
      <c r="B305" s="156">
        <v>24</v>
      </c>
      <c r="C305" s="166" t="s">
        <v>163</v>
      </c>
      <c r="D305" s="333">
        <v>4186.2375000000002</v>
      </c>
      <c r="E305" s="333">
        <v>155.04150000000004</v>
      </c>
      <c r="F305" s="133">
        <f t="shared" si="19"/>
        <v>3.7036001899080032E-2</v>
      </c>
      <c r="G305" s="221"/>
      <c r="H305" s="358"/>
      <c r="I305" s="171"/>
      <c r="J305" s="171"/>
      <c r="K305" s="111"/>
      <c r="L305" s="111"/>
      <c r="M305" s="111"/>
    </row>
    <row r="306" spans="2:13" ht="12.95" customHeight="1" x14ac:dyDescent="0.2">
      <c r="B306" s="31"/>
      <c r="C306" s="1" t="s">
        <v>28</v>
      </c>
      <c r="D306" s="277">
        <f>SUM(D282:D305)</f>
        <v>88018.972749999986</v>
      </c>
      <c r="E306" s="277">
        <f>SUM(E282:E305)</f>
        <v>4567.7999000000027</v>
      </c>
      <c r="F306" s="132">
        <f t="shared" si="19"/>
        <v>5.1895628377462553E-2</v>
      </c>
      <c r="G306" s="221"/>
      <c r="H306" s="358"/>
      <c r="I306" s="171"/>
      <c r="J306" s="171"/>
      <c r="K306" s="111"/>
      <c r="L306" s="111"/>
      <c r="M306" s="111"/>
    </row>
    <row r="307" spans="2:13" x14ac:dyDescent="0.2">
      <c r="B307" s="37"/>
      <c r="C307" s="2"/>
      <c r="D307" s="58"/>
      <c r="E307" s="22"/>
      <c r="F307" s="59"/>
      <c r="G307" s="222"/>
      <c r="H307" s="359"/>
      <c r="I307" s="222"/>
    </row>
    <row r="308" spans="2:13" x14ac:dyDescent="0.2">
      <c r="B308" s="37"/>
      <c r="C308" s="2"/>
      <c r="D308" s="58"/>
      <c r="E308" s="22"/>
      <c r="F308" s="59"/>
      <c r="G308" s="22"/>
      <c r="H308" s="360"/>
      <c r="I308" s="22"/>
    </row>
    <row r="309" spans="2:13" ht="30.75" customHeight="1" x14ac:dyDescent="0.2">
      <c r="B309" s="456" t="s">
        <v>256</v>
      </c>
      <c r="C309" s="456"/>
      <c r="D309" s="456"/>
      <c r="E309" s="456"/>
      <c r="F309" s="456"/>
      <c r="G309" s="42"/>
      <c r="H309" s="332"/>
    </row>
    <row r="310" spans="2:13" x14ac:dyDescent="0.2">
      <c r="B310" s="42"/>
      <c r="C310" s="42"/>
      <c r="D310" s="42"/>
      <c r="E310" s="42"/>
      <c r="F310" s="52" t="s">
        <v>101</v>
      </c>
    </row>
    <row r="311" spans="2:13" ht="63" customHeight="1" x14ac:dyDescent="0.2">
      <c r="B311" s="53" t="s">
        <v>39</v>
      </c>
      <c r="C311" s="53" t="s">
        <v>40</v>
      </c>
      <c r="D311" s="326" t="s">
        <v>208</v>
      </c>
      <c r="E311" s="55" t="s">
        <v>257</v>
      </c>
      <c r="F311" s="326" t="s">
        <v>210</v>
      </c>
      <c r="G311" s="56"/>
      <c r="H311" s="57"/>
    </row>
    <row r="312" spans="2:13" ht="12.75" customHeight="1" x14ac:dyDescent="0.2">
      <c r="B312" s="53">
        <v>1</v>
      </c>
      <c r="C312" s="53">
        <v>2</v>
      </c>
      <c r="D312" s="326">
        <v>3</v>
      </c>
      <c r="E312" s="55">
        <v>4</v>
      </c>
      <c r="F312" s="326">
        <v>5</v>
      </c>
      <c r="G312" s="56"/>
      <c r="H312" s="57"/>
    </row>
    <row r="313" spans="2:13" ht="12.95" customHeight="1" x14ac:dyDescent="0.2">
      <c r="B313" s="156">
        <v>1</v>
      </c>
      <c r="C313" s="166" t="s">
        <v>140</v>
      </c>
      <c r="D313" s="333">
        <f>D282</f>
        <v>5695.7191999999995</v>
      </c>
      <c r="E313" s="334">
        <v>782.49409299999979</v>
      </c>
      <c r="F313" s="133">
        <f t="shared" ref="F313:F337" si="20">E313/D313</f>
        <v>0.1373828423634367</v>
      </c>
      <c r="G313" s="130"/>
      <c r="H313" s="352"/>
    </row>
    <row r="314" spans="2:13" ht="12.95" customHeight="1" x14ac:dyDescent="0.2">
      <c r="B314" s="156">
        <v>2</v>
      </c>
      <c r="C314" s="166" t="s">
        <v>141</v>
      </c>
      <c r="D314" s="333">
        <f t="shared" ref="D314:D336" si="21">D283</f>
        <v>1881.3906999999999</v>
      </c>
      <c r="E314" s="334">
        <v>46.55624999999975</v>
      </c>
      <c r="F314" s="133">
        <f t="shared" si="20"/>
        <v>2.4745657560654336E-2</v>
      </c>
      <c r="G314" s="130"/>
      <c r="H314" s="352"/>
    </row>
    <row r="315" spans="2:13" ht="12.95" customHeight="1" x14ac:dyDescent="0.2">
      <c r="B315" s="156">
        <v>3</v>
      </c>
      <c r="C315" s="166" t="s">
        <v>142</v>
      </c>
      <c r="D315" s="333">
        <f t="shared" si="21"/>
        <v>1462.1255999999998</v>
      </c>
      <c r="E315" s="334">
        <v>169.78749999999991</v>
      </c>
      <c r="F315" s="133">
        <f t="shared" si="20"/>
        <v>0.11612374477267885</v>
      </c>
      <c r="G315" s="130"/>
      <c r="H315" s="352"/>
    </row>
    <row r="316" spans="2:13" ht="12.95" customHeight="1" x14ac:dyDescent="0.2">
      <c r="B316" s="156">
        <v>4</v>
      </c>
      <c r="C316" s="166" t="s">
        <v>143</v>
      </c>
      <c r="D316" s="333">
        <f t="shared" si="21"/>
        <v>3886.8604</v>
      </c>
      <c r="E316" s="334">
        <v>171.5450000000003</v>
      </c>
      <c r="F316" s="133">
        <f t="shared" si="20"/>
        <v>4.4134592536433856E-2</v>
      </c>
      <c r="G316" s="130"/>
      <c r="H316" s="352"/>
    </row>
    <row r="317" spans="2:13" ht="12.95" customHeight="1" x14ac:dyDescent="0.2">
      <c r="B317" s="156">
        <v>5</v>
      </c>
      <c r="C317" s="166" t="s">
        <v>144</v>
      </c>
      <c r="D317" s="333">
        <f t="shared" si="21"/>
        <v>2076.9834000000001</v>
      </c>
      <c r="E317" s="334">
        <v>-63.986149999999611</v>
      </c>
      <c r="F317" s="133">
        <f t="shared" si="20"/>
        <v>-3.0807251516790944E-2</v>
      </c>
      <c r="G317" s="130"/>
      <c r="H317" s="352"/>
    </row>
    <row r="318" spans="2:13" ht="12.95" customHeight="1" x14ac:dyDescent="0.2">
      <c r="B318" s="156">
        <v>6</v>
      </c>
      <c r="C318" s="166" t="s">
        <v>145</v>
      </c>
      <c r="D318" s="333">
        <f t="shared" si="21"/>
        <v>3808.857</v>
      </c>
      <c r="E318" s="334">
        <v>-89.557650000000194</v>
      </c>
      <c r="F318" s="133">
        <f t="shared" si="20"/>
        <v>-2.3512998781524273E-2</v>
      </c>
      <c r="G318" s="130"/>
      <c r="H318" s="352"/>
    </row>
    <row r="319" spans="2:13" ht="12.95" customHeight="1" x14ac:dyDescent="0.2">
      <c r="B319" s="156">
        <v>7</v>
      </c>
      <c r="C319" s="166" t="s">
        <v>146</v>
      </c>
      <c r="D319" s="333">
        <f t="shared" si="21"/>
        <v>2834.9829</v>
      </c>
      <c r="E319" s="334">
        <v>-120.32850000000008</v>
      </c>
      <c r="F319" s="133">
        <f t="shared" si="20"/>
        <v>-4.2444171356377521E-2</v>
      </c>
      <c r="G319" s="130"/>
      <c r="H319" s="352"/>
    </row>
    <row r="320" spans="2:13" ht="12.95" customHeight="1" x14ac:dyDescent="0.2">
      <c r="B320" s="156">
        <v>8</v>
      </c>
      <c r="C320" s="166" t="s">
        <v>147</v>
      </c>
      <c r="D320" s="333">
        <f t="shared" si="21"/>
        <v>5343.5445500000005</v>
      </c>
      <c r="E320" s="334">
        <v>347.17885000000069</v>
      </c>
      <c r="F320" s="133">
        <f t="shared" si="20"/>
        <v>6.4971639471032516E-2</v>
      </c>
      <c r="G320" s="130"/>
      <c r="H320" s="352"/>
    </row>
    <row r="321" spans="2:8" ht="12.95" customHeight="1" x14ac:dyDescent="0.2">
      <c r="B321" s="156">
        <v>9</v>
      </c>
      <c r="C321" s="166" t="s">
        <v>148</v>
      </c>
      <c r="D321" s="333">
        <f t="shared" si="21"/>
        <v>7135.3552999999993</v>
      </c>
      <c r="E321" s="334">
        <v>-1634.5074000000004</v>
      </c>
      <c r="F321" s="133">
        <f t="shared" si="20"/>
        <v>-0.22907162030179501</v>
      </c>
      <c r="G321" s="130"/>
      <c r="H321" s="352"/>
    </row>
    <row r="322" spans="2:8" ht="12.95" customHeight="1" x14ac:dyDescent="0.2">
      <c r="B322" s="156">
        <v>10</v>
      </c>
      <c r="C322" s="166" t="s">
        <v>149</v>
      </c>
      <c r="D322" s="333">
        <f t="shared" si="21"/>
        <v>2423.6426000000001</v>
      </c>
      <c r="E322" s="334">
        <v>452.6825</v>
      </c>
      <c r="F322" s="133">
        <f t="shared" si="20"/>
        <v>0.1867777452005506</v>
      </c>
      <c r="G322" s="130"/>
      <c r="H322" s="352"/>
    </row>
    <row r="323" spans="2:8" ht="12.95" customHeight="1" x14ac:dyDescent="0.2">
      <c r="B323" s="156">
        <v>11</v>
      </c>
      <c r="C323" s="166" t="s">
        <v>150</v>
      </c>
      <c r="D323" s="333">
        <f t="shared" si="21"/>
        <v>3529.7317999999996</v>
      </c>
      <c r="E323" s="334">
        <v>639.27395000000024</v>
      </c>
      <c r="F323" s="133">
        <f t="shared" si="20"/>
        <v>0.18111119660706243</v>
      </c>
      <c r="G323" s="130"/>
      <c r="H323" s="352"/>
    </row>
    <row r="324" spans="2:8" ht="12.95" customHeight="1" x14ac:dyDescent="0.2">
      <c r="B324" s="156">
        <v>12</v>
      </c>
      <c r="C324" s="166" t="s">
        <v>151</v>
      </c>
      <c r="D324" s="333">
        <f t="shared" si="21"/>
        <v>4246.7176499999996</v>
      </c>
      <c r="E324" s="334">
        <v>804.12200000000053</v>
      </c>
      <c r="F324" s="133">
        <f t="shared" si="20"/>
        <v>0.18935141591059171</v>
      </c>
      <c r="G324" s="130"/>
      <c r="H324" s="352"/>
    </row>
    <row r="325" spans="2:8" ht="12.95" customHeight="1" x14ac:dyDescent="0.2">
      <c r="B325" s="156">
        <v>13</v>
      </c>
      <c r="C325" s="166" t="s">
        <v>152</v>
      </c>
      <c r="D325" s="333">
        <f t="shared" si="21"/>
        <v>1893.9128999999998</v>
      </c>
      <c r="E325" s="334">
        <v>361.39474999999948</v>
      </c>
      <c r="F325" s="133">
        <f t="shared" si="20"/>
        <v>0.19081909733018848</v>
      </c>
      <c r="G325" s="130"/>
      <c r="H325" s="352"/>
    </row>
    <row r="326" spans="2:8" ht="12.95" customHeight="1" x14ac:dyDescent="0.2">
      <c r="B326" s="156">
        <v>14</v>
      </c>
      <c r="C326" s="166" t="s">
        <v>153</v>
      </c>
      <c r="D326" s="333">
        <f t="shared" si="21"/>
        <v>2138.3117000000002</v>
      </c>
      <c r="E326" s="334">
        <v>384.31790000000001</v>
      </c>
      <c r="F326" s="133">
        <f t="shared" si="20"/>
        <v>0.17972959695258647</v>
      </c>
      <c r="G326" s="130"/>
      <c r="H326" s="352"/>
    </row>
    <row r="327" spans="2:8" ht="12.95" customHeight="1" x14ac:dyDescent="0.2">
      <c r="B327" s="156">
        <v>15</v>
      </c>
      <c r="C327" s="166" t="s">
        <v>154</v>
      </c>
      <c r="D327" s="333">
        <f t="shared" si="21"/>
        <v>4106.2782999999999</v>
      </c>
      <c r="E327" s="334">
        <v>334.65550000000144</v>
      </c>
      <c r="F327" s="133">
        <f t="shared" si="20"/>
        <v>8.1498494634423935E-2</v>
      </c>
      <c r="G327" s="130"/>
      <c r="H327" s="352"/>
    </row>
    <row r="328" spans="2:8" ht="12.95" customHeight="1" x14ac:dyDescent="0.2">
      <c r="B328" s="156">
        <v>16</v>
      </c>
      <c r="C328" s="166" t="s">
        <v>155</v>
      </c>
      <c r="D328" s="333">
        <f t="shared" si="21"/>
        <v>6610.1214</v>
      </c>
      <c r="E328" s="334">
        <v>35.41045000000031</v>
      </c>
      <c r="F328" s="133">
        <f t="shared" si="20"/>
        <v>5.3570044870885894E-3</v>
      </c>
      <c r="G328" s="130"/>
      <c r="H328" s="352"/>
    </row>
    <row r="329" spans="2:8" ht="12.95" customHeight="1" x14ac:dyDescent="0.2">
      <c r="B329" s="156">
        <v>17</v>
      </c>
      <c r="C329" s="166" t="s">
        <v>156</v>
      </c>
      <c r="D329" s="333">
        <f t="shared" si="21"/>
        <v>4665.8022000000001</v>
      </c>
      <c r="E329" s="334">
        <v>207.36770000000092</v>
      </c>
      <c r="F329" s="133">
        <f t="shared" si="20"/>
        <v>4.4444168679075365E-2</v>
      </c>
      <c r="G329" s="130"/>
      <c r="H329" s="352"/>
    </row>
    <row r="330" spans="2:8" ht="12.95" customHeight="1" x14ac:dyDescent="0.2">
      <c r="B330" s="156">
        <v>18</v>
      </c>
      <c r="C330" s="166" t="s">
        <v>157</v>
      </c>
      <c r="D330" s="333">
        <f t="shared" si="21"/>
        <v>3801.1734999999999</v>
      </c>
      <c r="E330" s="334">
        <v>564.89779999999928</v>
      </c>
      <c r="F330" s="133">
        <f t="shared" si="20"/>
        <v>0.14861142223579094</v>
      </c>
      <c r="G330" s="130"/>
      <c r="H330" s="352"/>
    </row>
    <row r="331" spans="2:8" ht="12.95" customHeight="1" x14ac:dyDescent="0.2">
      <c r="B331" s="156">
        <v>19</v>
      </c>
      <c r="C331" s="166" t="s">
        <v>158</v>
      </c>
      <c r="D331" s="333">
        <f t="shared" si="21"/>
        <v>3468.7015499999998</v>
      </c>
      <c r="E331" s="334">
        <v>-248.41799999999944</v>
      </c>
      <c r="F331" s="133">
        <f t="shared" si="20"/>
        <v>-7.1617000315290738E-2</v>
      </c>
      <c r="G331" s="130"/>
      <c r="H331" s="352"/>
    </row>
    <row r="332" spans="2:8" ht="12.95" customHeight="1" x14ac:dyDescent="0.2">
      <c r="B332" s="156">
        <v>20</v>
      </c>
      <c r="C332" s="166" t="s">
        <v>159</v>
      </c>
      <c r="D332" s="333">
        <f t="shared" si="21"/>
        <v>2419.7309999999998</v>
      </c>
      <c r="E332" s="334">
        <v>-66.42699999999968</v>
      </c>
      <c r="F332" s="133">
        <f t="shared" si="20"/>
        <v>-2.7452225061380661E-2</v>
      </c>
      <c r="G332" s="130"/>
      <c r="H332" s="352"/>
    </row>
    <row r="333" spans="2:8" ht="12.95" customHeight="1" x14ac:dyDescent="0.2">
      <c r="B333" s="156">
        <v>21</v>
      </c>
      <c r="C333" s="166" t="s">
        <v>160</v>
      </c>
      <c r="D333" s="333">
        <f t="shared" si="21"/>
        <v>3551.3611000000001</v>
      </c>
      <c r="E333" s="334">
        <v>-524.36609999999973</v>
      </c>
      <c r="F333" s="133">
        <f t="shared" si="20"/>
        <v>-0.14765214948150435</v>
      </c>
      <c r="G333" s="130"/>
      <c r="H333" s="352"/>
    </row>
    <row r="334" spans="2:8" ht="12.95" customHeight="1" x14ac:dyDescent="0.2">
      <c r="B334" s="156">
        <v>22</v>
      </c>
      <c r="C334" s="166" t="s">
        <v>161</v>
      </c>
      <c r="D334" s="333">
        <f t="shared" si="21"/>
        <v>2775.8589000000002</v>
      </c>
      <c r="E334" s="334">
        <v>-172.69669999999962</v>
      </c>
      <c r="F334" s="133">
        <f t="shared" si="20"/>
        <v>-6.2213789036611199E-2</v>
      </c>
      <c r="G334" s="130"/>
      <c r="H334" s="352"/>
    </row>
    <row r="335" spans="2:8" ht="12.95" customHeight="1" x14ac:dyDescent="0.2">
      <c r="B335" s="156">
        <v>23</v>
      </c>
      <c r="C335" s="166" t="s">
        <v>162</v>
      </c>
      <c r="D335" s="333">
        <f t="shared" si="21"/>
        <v>4075.5716000000002</v>
      </c>
      <c r="E335" s="334">
        <v>-620.7566500000014</v>
      </c>
      <c r="F335" s="133">
        <f t="shared" si="20"/>
        <v>-0.15231155551285158</v>
      </c>
      <c r="G335" s="130"/>
      <c r="H335" s="352"/>
    </row>
    <row r="336" spans="2:8" ht="12.95" customHeight="1" x14ac:dyDescent="0.2">
      <c r="B336" s="156">
        <v>24</v>
      </c>
      <c r="C336" s="166" t="s">
        <v>163</v>
      </c>
      <c r="D336" s="333">
        <f t="shared" si="21"/>
        <v>4186.2375000000002</v>
      </c>
      <c r="E336" s="334">
        <v>-523.06850000000054</v>
      </c>
      <c r="F336" s="133">
        <f t="shared" si="20"/>
        <v>-0.12494955195446998</v>
      </c>
      <c r="G336" s="130"/>
      <c r="H336" s="352"/>
    </row>
    <row r="337" spans="2:11" ht="12.95" customHeight="1" x14ac:dyDescent="0.2">
      <c r="B337" s="31"/>
      <c r="C337" s="1" t="s">
        <v>28</v>
      </c>
      <c r="D337" s="281">
        <f>SUM(D313:D336)</f>
        <v>88018.972749999986</v>
      </c>
      <c r="E337" s="281">
        <f>SUM(E313:E336)</f>
        <v>1237.5715930000024</v>
      </c>
      <c r="F337" s="132">
        <f t="shared" si="20"/>
        <v>1.4060282167971594E-2</v>
      </c>
      <c r="G337" s="39"/>
      <c r="H337" s="352"/>
    </row>
    <row r="338" spans="2:11" ht="12.95" customHeight="1" x14ac:dyDescent="0.2">
      <c r="B338" s="37"/>
      <c r="C338" s="2"/>
      <c r="D338" s="282"/>
      <c r="E338" s="282"/>
      <c r="F338" s="283"/>
      <c r="G338" s="39"/>
      <c r="H338" s="352"/>
    </row>
    <row r="339" spans="2:11" ht="13.5" customHeight="1" x14ac:dyDescent="0.2">
      <c r="B339" s="5" t="s">
        <v>42</v>
      </c>
    </row>
    <row r="340" spans="2:11" ht="13.5" customHeight="1" x14ac:dyDescent="0.2">
      <c r="B340" s="5"/>
      <c r="G340" s="60" t="s">
        <v>43</v>
      </c>
    </row>
    <row r="341" spans="2:11" ht="29.25" customHeight="1" x14ac:dyDescent="0.2">
      <c r="B341" s="43" t="s">
        <v>41</v>
      </c>
      <c r="C341" s="43" t="s">
        <v>136</v>
      </c>
      <c r="D341" s="43" t="s">
        <v>196</v>
      </c>
      <c r="E341" s="61" t="s">
        <v>44</v>
      </c>
      <c r="F341" s="43" t="s">
        <v>45</v>
      </c>
      <c r="G341" s="43"/>
    </row>
    <row r="342" spans="2:11" ht="15.75" customHeight="1" x14ac:dyDescent="0.2">
      <c r="B342" s="62">
        <f>D337</f>
        <v>88018.972749999986</v>
      </c>
      <c r="C342" s="63">
        <f>E306</f>
        <v>4567.7999000000027</v>
      </c>
      <c r="D342" s="62">
        <f>F373</f>
        <v>83451.189999999988</v>
      </c>
      <c r="E342" s="62">
        <f>C342+D342</f>
        <v>88018.989899999986</v>
      </c>
      <c r="F342" s="64">
        <f>E342/B342</f>
        <v>1.0000001948443553</v>
      </c>
      <c r="G342" s="62"/>
    </row>
    <row r="343" spans="2:11" ht="13.5" customHeight="1" x14ac:dyDescent="0.2">
      <c r="B343" s="65" t="s">
        <v>211</v>
      </c>
      <c r="C343" s="66"/>
      <c r="D343" s="67"/>
      <c r="E343" s="67"/>
      <c r="F343" s="68"/>
      <c r="G343" s="69"/>
      <c r="H343" s="361"/>
      <c r="I343" s="6" t="s">
        <v>13</v>
      </c>
    </row>
    <row r="344" spans="2:11" ht="13.5" customHeight="1" x14ac:dyDescent="0.2"/>
    <row r="345" spans="2:11" ht="13.5" customHeight="1" x14ac:dyDescent="0.2">
      <c r="B345" s="408" t="s">
        <v>212</v>
      </c>
      <c r="C345" s="408"/>
      <c r="D345" s="408"/>
      <c r="E345" s="408"/>
      <c r="F345" s="408"/>
      <c r="G345" s="408"/>
      <c r="H345" s="408"/>
      <c r="I345" s="6" t="s">
        <v>13</v>
      </c>
    </row>
    <row r="346" spans="2:11" ht="13.5" customHeight="1" x14ac:dyDescent="0.2">
      <c r="H346" s="330" t="s">
        <v>43</v>
      </c>
    </row>
    <row r="347" spans="2:11" ht="30" customHeight="1" x14ac:dyDescent="0.2">
      <c r="B347" s="70" t="s">
        <v>21</v>
      </c>
      <c r="C347" s="70" t="s">
        <v>33</v>
      </c>
      <c r="D347" s="70" t="s">
        <v>41</v>
      </c>
      <c r="E347" s="71" t="s">
        <v>235</v>
      </c>
      <c r="F347" s="71" t="s">
        <v>46</v>
      </c>
      <c r="G347" s="70" t="s">
        <v>44</v>
      </c>
      <c r="H347" s="70" t="s">
        <v>45</v>
      </c>
    </row>
    <row r="348" spans="2:11" ht="14.25" customHeight="1" x14ac:dyDescent="0.2">
      <c r="B348" s="70">
        <v>1</v>
      </c>
      <c r="C348" s="70">
        <v>2</v>
      </c>
      <c r="D348" s="70">
        <v>3</v>
      </c>
      <c r="E348" s="71">
        <v>4</v>
      </c>
      <c r="F348" s="71">
        <v>5</v>
      </c>
      <c r="G348" s="70">
        <v>6</v>
      </c>
      <c r="H348" s="27">
        <v>7</v>
      </c>
    </row>
    <row r="349" spans="2:11" ht="12.95" customHeight="1" x14ac:dyDescent="0.2">
      <c r="B349" s="156">
        <v>1</v>
      </c>
      <c r="C349" s="166" t="s">
        <v>161</v>
      </c>
      <c r="D349" s="333">
        <v>2775.8589000000002</v>
      </c>
      <c r="E349" s="333">
        <v>-188.47169999999983</v>
      </c>
      <c r="F349" s="334">
        <v>2465.0500000000002</v>
      </c>
      <c r="G349" s="135">
        <v>2276.5783000000001</v>
      </c>
      <c r="H349" s="138">
        <v>0.82013473379356561</v>
      </c>
      <c r="J349" s="218"/>
      <c r="K349" s="28"/>
    </row>
    <row r="350" spans="2:11" ht="12.95" customHeight="1" x14ac:dyDescent="0.2">
      <c r="B350" s="156">
        <v>2</v>
      </c>
      <c r="C350" s="166" t="s">
        <v>160</v>
      </c>
      <c r="D350" s="333">
        <v>3551.3611000000001</v>
      </c>
      <c r="E350" s="333">
        <v>-150.87909999999943</v>
      </c>
      <c r="F350" s="334">
        <v>3101.98</v>
      </c>
      <c r="G350" s="135">
        <v>2951.1009000000004</v>
      </c>
      <c r="H350" s="138">
        <v>0.83097742440215394</v>
      </c>
      <c r="J350" s="218"/>
      <c r="K350" s="28"/>
    </row>
    <row r="351" spans="2:11" ht="12.95" customHeight="1" x14ac:dyDescent="0.2">
      <c r="B351" s="156">
        <v>3</v>
      </c>
      <c r="C351" s="166" t="s">
        <v>148</v>
      </c>
      <c r="D351" s="333">
        <v>7135.3552999999993</v>
      </c>
      <c r="E351" s="333">
        <v>-665.70240000000013</v>
      </c>
      <c r="F351" s="334">
        <v>6732.96</v>
      </c>
      <c r="G351" s="135">
        <v>6067.2575999999999</v>
      </c>
      <c r="H351" s="138">
        <v>0.85030910794309011</v>
      </c>
      <c r="J351" s="218"/>
      <c r="K351" s="28"/>
    </row>
    <row r="352" spans="2:11" ht="12.95" customHeight="1" x14ac:dyDescent="0.2">
      <c r="B352" s="156">
        <v>4</v>
      </c>
      <c r="C352" s="166" t="s">
        <v>162</v>
      </c>
      <c r="D352" s="333">
        <v>4075.5716000000002</v>
      </c>
      <c r="E352" s="333">
        <v>-283.50805000000173</v>
      </c>
      <c r="F352" s="334">
        <v>3821.12</v>
      </c>
      <c r="G352" s="135">
        <v>3537.6119499999982</v>
      </c>
      <c r="H352" s="138">
        <v>0.86800387705125781</v>
      </c>
      <c r="J352" s="218"/>
      <c r="K352" s="28"/>
    </row>
    <row r="353" spans="2:11" ht="12.95" customHeight="1" x14ac:dyDescent="0.2">
      <c r="B353" s="156">
        <v>5</v>
      </c>
      <c r="C353" s="166" t="s">
        <v>163</v>
      </c>
      <c r="D353" s="333">
        <v>4186.2375000000002</v>
      </c>
      <c r="E353" s="333">
        <v>155.04150000000004</v>
      </c>
      <c r="F353" s="334">
        <v>3609.9399999999996</v>
      </c>
      <c r="G353" s="135">
        <v>3764.9814999999999</v>
      </c>
      <c r="H353" s="138">
        <v>0.89937121341061033</v>
      </c>
      <c r="J353" s="218"/>
      <c r="K353" s="28"/>
    </row>
    <row r="354" spans="2:11" ht="12.95" customHeight="1" x14ac:dyDescent="0.2">
      <c r="B354" s="156">
        <v>6</v>
      </c>
      <c r="C354" s="166" t="s">
        <v>159</v>
      </c>
      <c r="D354" s="333">
        <v>2419.7309999999998</v>
      </c>
      <c r="E354" s="333">
        <v>25.033000000000243</v>
      </c>
      <c r="F354" s="334">
        <v>2163.66</v>
      </c>
      <c r="G354" s="135">
        <v>2188.6930000000002</v>
      </c>
      <c r="H354" s="138">
        <v>0.90451913869764877</v>
      </c>
      <c r="J354" s="218"/>
      <c r="K354" s="28"/>
    </row>
    <row r="355" spans="2:11" ht="12.95" customHeight="1" x14ac:dyDescent="0.2">
      <c r="B355" s="156">
        <v>7</v>
      </c>
      <c r="C355" s="166" t="s">
        <v>144</v>
      </c>
      <c r="D355" s="333">
        <v>2076.9834000000001</v>
      </c>
      <c r="E355" s="333">
        <v>23.114450000000261</v>
      </c>
      <c r="F355" s="334">
        <v>1937.3899999999999</v>
      </c>
      <c r="G355" s="135">
        <v>1960.5044500000001</v>
      </c>
      <c r="H355" s="138">
        <v>0.94391917142910242</v>
      </c>
      <c r="J355" s="218"/>
      <c r="K355" s="28"/>
    </row>
    <row r="356" spans="2:11" ht="12.95" customHeight="1" x14ac:dyDescent="0.2">
      <c r="B356" s="156">
        <v>8</v>
      </c>
      <c r="C356" s="166" t="s">
        <v>158</v>
      </c>
      <c r="D356" s="333">
        <v>3468.7015499999998</v>
      </c>
      <c r="E356" s="333">
        <v>-34.818299999999226</v>
      </c>
      <c r="F356" s="334">
        <v>3348.64</v>
      </c>
      <c r="G356" s="135">
        <v>3313.8217000000004</v>
      </c>
      <c r="H356" s="138">
        <v>0.9553493294918961</v>
      </c>
      <c r="J356" s="218"/>
      <c r="K356" s="28"/>
    </row>
    <row r="357" spans="2:11" ht="12.95" customHeight="1" x14ac:dyDescent="0.2">
      <c r="B357" s="156">
        <v>9</v>
      </c>
      <c r="C357" s="166" t="s">
        <v>145</v>
      </c>
      <c r="D357" s="333">
        <v>3808.857</v>
      </c>
      <c r="E357" s="333">
        <v>-22.412650000000212</v>
      </c>
      <c r="F357" s="334">
        <v>3706.81</v>
      </c>
      <c r="G357" s="135">
        <v>3684.3973499999997</v>
      </c>
      <c r="H357" s="138">
        <v>0.96732362228353541</v>
      </c>
      <c r="J357" s="218"/>
      <c r="K357" s="28"/>
    </row>
    <row r="358" spans="2:11" ht="12.95" customHeight="1" x14ac:dyDescent="0.2">
      <c r="B358" s="156">
        <v>10</v>
      </c>
      <c r="C358" s="166" t="s">
        <v>141</v>
      </c>
      <c r="D358" s="333">
        <v>1881.3906999999999</v>
      </c>
      <c r="E358" s="333">
        <v>107.66259999999988</v>
      </c>
      <c r="F358" s="334">
        <v>1722.25</v>
      </c>
      <c r="G358" s="135">
        <v>1829.9125999999999</v>
      </c>
      <c r="H358" s="138">
        <v>0.97263827231632427</v>
      </c>
      <c r="J358" s="218"/>
      <c r="K358" s="28"/>
    </row>
    <row r="359" spans="2:11" ht="12.95" customHeight="1" x14ac:dyDescent="0.2">
      <c r="B359" s="156">
        <v>11</v>
      </c>
      <c r="C359" s="166" t="s">
        <v>146</v>
      </c>
      <c r="D359" s="333">
        <v>2834.9829</v>
      </c>
      <c r="E359" s="333">
        <v>36.131499999999733</v>
      </c>
      <c r="F359" s="334">
        <v>2725.15</v>
      </c>
      <c r="G359" s="135">
        <v>2761.2815000000001</v>
      </c>
      <c r="H359" s="138">
        <v>0.97400287670165486</v>
      </c>
      <c r="J359" s="218"/>
      <c r="K359" s="28"/>
    </row>
    <row r="360" spans="2:11" ht="12.95" customHeight="1" x14ac:dyDescent="0.2">
      <c r="B360" s="156">
        <v>12</v>
      </c>
      <c r="C360" s="166" t="s">
        <v>147</v>
      </c>
      <c r="D360" s="333">
        <v>5343.5445500000005</v>
      </c>
      <c r="E360" s="333">
        <v>293.21585000000027</v>
      </c>
      <c r="F360" s="334">
        <v>4932.1400000000003</v>
      </c>
      <c r="G360" s="135">
        <v>5225.3558500000008</v>
      </c>
      <c r="H360" s="138">
        <v>0.97788196600700195</v>
      </c>
      <c r="J360" s="218"/>
      <c r="K360" s="28"/>
    </row>
    <row r="361" spans="2:11" ht="12.95" customHeight="1" x14ac:dyDescent="0.2">
      <c r="B361" s="156">
        <v>13</v>
      </c>
      <c r="C361" s="166" t="s">
        <v>156</v>
      </c>
      <c r="D361" s="333">
        <v>4665.8022000000001</v>
      </c>
      <c r="E361" s="333">
        <v>101.95200000000091</v>
      </c>
      <c r="F361" s="334">
        <v>4526.08</v>
      </c>
      <c r="G361" s="135">
        <v>4628.0320000000011</v>
      </c>
      <c r="H361" s="138">
        <v>0.99190488615226791</v>
      </c>
      <c r="J361" s="218"/>
      <c r="K361" s="28"/>
    </row>
    <row r="362" spans="2:11" ht="12.95" customHeight="1" x14ac:dyDescent="0.2">
      <c r="B362" s="156">
        <v>14</v>
      </c>
      <c r="C362" s="166" t="s">
        <v>155</v>
      </c>
      <c r="D362" s="333">
        <v>6610.1214</v>
      </c>
      <c r="E362" s="333">
        <v>826.76044999999976</v>
      </c>
      <c r="F362" s="334">
        <v>5831.13</v>
      </c>
      <c r="G362" s="135">
        <v>6657.8904499999999</v>
      </c>
      <c r="H362" s="138">
        <v>1.007226652448471</v>
      </c>
      <c r="J362" s="218"/>
      <c r="K362" s="28"/>
    </row>
    <row r="363" spans="2:11" ht="12.95" customHeight="1" x14ac:dyDescent="0.2">
      <c r="B363" s="156">
        <v>15</v>
      </c>
      <c r="C363" s="166" t="s">
        <v>143</v>
      </c>
      <c r="D363" s="333">
        <v>3886.8604</v>
      </c>
      <c r="E363" s="333">
        <v>252.10525000000007</v>
      </c>
      <c r="F363" s="334">
        <v>3735.83</v>
      </c>
      <c r="G363" s="135">
        <v>3987.93525</v>
      </c>
      <c r="H363" s="138">
        <v>1.0260042398229687</v>
      </c>
      <c r="J363" s="218"/>
      <c r="K363" s="28"/>
    </row>
    <row r="364" spans="2:11" ht="12.95" customHeight="1" x14ac:dyDescent="0.2">
      <c r="B364" s="156">
        <v>16</v>
      </c>
      <c r="C364" s="166" t="s">
        <v>154</v>
      </c>
      <c r="D364" s="333">
        <v>4106.2782999999999</v>
      </c>
      <c r="E364" s="333">
        <v>353.36550000000102</v>
      </c>
      <c r="F364" s="334">
        <v>3884.8900000000003</v>
      </c>
      <c r="G364" s="135">
        <v>4238.2555000000011</v>
      </c>
      <c r="H364" s="138">
        <v>1.0321403447009427</v>
      </c>
      <c r="J364" s="218"/>
      <c r="K364" s="28"/>
    </row>
    <row r="365" spans="2:11" ht="12.95" customHeight="1" x14ac:dyDescent="0.2">
      <c r="B365" s="156">
        <v>17</v>
      </c>
      <c r="C365" s="166" t="s">
        <v>140</v>
      </c>
      <c r="D365" s="333">
        <v>5695.7191999999995</v>
      </c>
      <c r="E365" s="333">
        <v>656.4109499999995</v>
      </c>
      <c r="F365" s="334">
        <v>5411.2800000000007</v>
      </c>
      <c r="G365" s="135">
        <v>6067.6909500000002</v>
      </c>
      <c r="H365" s="138">
        <v>1.0653072486438588</v>
      </c>
      <c r="J365" s="218"/>
      <c r="K365" s="28"/>
    </row>
    <row r="366" spans="2:11" ht="12.95" customHeight="1" x14ac:dyDescent="0.2">
      <c r="B366" s="156">
        <v>18</v>
      </c>
      <c r="C366" s="166" t="s">
        <v>142</v>
      </c>
      <c r="D366" s="333">
        <v>1462.1255999999998</v>
      </c>
      <c r="E366" s="333">
        <v>183.13859999999988</v>
      </c>
      <c r="F366" s="334">
        <v>1417.0700000000002</v>
      </c>
      <c r="G366" s="135">
        <v>1600.2085999999999</v>
      </c>
      <c r="H366" s="138">
        <v>1.0944399031109229</v>
      </c>
      <c r="J366" s="218"/>
      <c r="K366" s="28"/>
    </row>
    <row r="367" spans="2:11" ht="12.95" customHeight="1" x14ac:dyDescent="0.2">
      <c r="B367" s="156">
        <v>19</v>
      </c>
      <c r="C367" s="166" t="s">
        <v>157</v>
      </c>
      <c r="D367" s="333">
        <v>3801.1734999999999</v>
      </c>
      <c r="E367" s="333">
        <v>470.52779999999984</v>
      </c>
      <c r="F367" s="334">
        <v>3807.04</v>
      </c>
      <c r="G367" s="135">
        <v>4277.5677999999998</v>
      </c>
      <c r="H367" s="138">
        <v>1.1253282177201329</v>
      </c>
      <c r="J367" s="218"/>
      <c r="K367" s="28"/>
    </row>
    <row r="368" spans="2:11" ht="12.95" customHeight="1" x14ac:dyDescent="0.2">
      <c r="B368" s="156">
        <v>20</v>
      </c>
      <c r="C368" s="166" t="s">
        <v>153</v>
      </c>
      <c r="D368" s="333">
        <v>2138.3117000000002</v>
      </c>
      <c r="E368" s="333">
        <v>275.94789999999989</v>
      </c>
      <c r="F368" s="334">
        <v>2135.48</v>
      </c>
      <c r="G368" s="135">
        <v>2411.4278999999997</v>
      </c>
      <c r="H368" s="138">
        <v>1.1277251581235792</v>
      </c>
      <c r="J368" s="218"/>
      <c r="K368" s="28"/>
    </row>
    <row r="369" spans="2:11" ht="12.95" customHeight="1" x14ac:dyDescent="0.2">
      <c r="B369" s="156">
        <v>21</v>
      </c>
      <c r="C369" s="166" t="s">
        <v>151</v>
      </c>
      <c r="D369" s="333">
        <v>4246.7176499999996</v>
      </c>
      <c r="E369" s="333">
        <v>564.08599999999979</v>
      </c>
      <c r="F369" s="334">
        <v>4388.92</v>
      </c>
      <c r="G369" s="135">
        <v>4953.0059999999994</v>
      </c>
      <c r="H369" s="138">
        <v>1.1663139413094723</v>
      </c>
      <c r="J369" s="218"/>
      <c r="K369" s="28"/>
    </row>
    <row r="370" spans="2:11" ht="12.95" customHeight="1" x14ac:dyDescent="0.2">
      <c r="B370" s="156">
        <v>22</v>
      </c>
      <c r="C370" s="166" t="s">
        <v>152</v>
      </c>
      <c r="D370" s="333">
        <v>1893.9128999999998</v>
      </c>
      <c r="E370" s="333">
        <v>292.06189999999958</v>
      </c>
      <c r="F370" s="334">
        <v>1917.27</v>
      </c>
      <c r="G370" s="135">
        <v>2209.3318999999997</v>
      </c>
      <c r="H370" s="138">
        <v>1.1665435617445765</v>
      </c>
      <c r="J370" s="218"/>
      <c r="K370" s="28"/>
    </row>
    <row r="371" spans="2:11" ht="12.95" customHeight="1" x14ac:dyDescent="0.2">
      <c r="B371" s="156">
        <v>23</v>
      </c>
      <c r="C371" s="166" t="s">
        <v>149</v>
      </c>
      <c r="D371" s="333">
        <v>2423.6426000000001</v>
      </c>
      <c r="E371" s="333">
        <v>416.94450000000006</v>
      </c>
      <c r="F371" s="334">
        <v>2483.1</v>
      </c>
      <c r="G371" s="135">
        <v>2900.0445</v>
      </c>
      <c r="H371" s="138">
        <v>1.1965644191928297</v>
      </c>
      <c r="J371" s="218"/>
      <c r="K371" s="28"/>
    </row>
    <row r="372" spans="2:11" ht="12.95" customHeight="1" x14ac:dyDescent="0.2">
      <c r="B372" s="156">
        <v>24</v>
      </c>
      <c r="C372" s="166" t="s">
        <v>150</v>
      </c>
      <c r="D372" s="333">
        <v>3529.7317999999996</v>
      </c>
      <c r="E372" s="333">
        <v>880.09235000000103</v>
      </c>
      <c r="F372" s="334">
        <v>3646.0099999999993</v>
      </c>
      <c r="G372" s="135">
        <v>4526.1023500000001</v>
      </c>
      <c r="H372" s="138">
        <v>1.2822793930122398</v>
      </c>
      <c r="J372" s="218"/>
      <c r="K372" s="28"/>
    </row>
    <row r="373" spans="2:11" ht="12.95" customHeight="1" x14ac:dyDescent="0.2">
      <c r="B373" s="31"/>
      <c r="C373" s="1" t="s">
        <v>28</v>
      </c>
      <c r="D373" s="277">
        <f>SUM(D349:D372)</f>
        <v>88018.972750000001</v>
      </c>
      <c r="E373" s="277">
        <f>SUM(E349:E372)</f>
        <v>4567.7999000000009</v>
      </c>
      <c r="F373" s="277">
        <f>SUM(F349:F372)</f>
        <v>83451.189999999988</v>
      </c>
      <c r="G373" s="134">
        <f>E373+F373</f>
        <v>88018.989899999986</v>
      </c>
      <c r="H373" s="24">
        <f>G373/D373</f>
        <v>1.0000001948443551</v>
      </c>
      <c r="J373" s="218"/>
      <c r="K373" s="28"/>
    </row>
    <row r="374" spans="2:11" ht="5.25" customHeight="1" x14ac:dyDescent="0.2">
      <c r="B374" s="72"/>
    </row>
    <row r="375" spans="2:11" x14ac:dyDescent="0.2">
      <c r="B375" s="408" t="s">
        <v>47</v>
      </c>
      <c r="C375" s="408"/>
      <c r="D375" s="408"/>
      <c r="E375" s="408"/>
      <c r="F375" s="408"/>
      <c r="I375" s="28"/>
    </row>
    <row r="376" spans="2:11" ht="6.75" customHeight="1" x14ac:dyDescent="0.2">
      <c r="B376" s="5"/>
      <c r="H376" s="330" t="s">
        <v>13</v>
      </c>
    </row>
    <row r="377" spans="2:11" x14ac:dyDescent="0.2">
      <c r="B377" s="27" t="s">
        <v>41</v>
      </c>
      <c r="C377" s="27" t="s">
        <v>48</v>
      </c>
      <c r="D377" s="27" t="s">
        <v>49</v>
      </c>
      <c r="E377" s="27" t="s">
        <v>50</v>
      </c>
      <c r="F377" s="27" t="s">
        <v>51</v>
      </c>
    </row>
    <row r="378" spans="2:11" ht="18.75" customHeight="1" x14ac:dyDescent="0.2">
      <c r="B378" s="46">
        <f>D373</f>
        <v>88018.972750000001</v>
      </c>
      <c r="C378" s="46">
        <f>G373</f>
        <v>88018.989899999986</v>
      </c>
      <c r="D378" s="36">
        <f>C378/B378</f>
        <v>1.0000001948443551</v>
      </c>
      <c r="E378" s="46">
        <f>E408</f>
        <v>86781.418307</v>
      </c>
      <c r="F378" s="36">
        <f>E378/B378</f>
        <v>0.9859399126763837</v>
      </c>
      <c r="I378" s="6" t="s">
        <v>13</v>
      </c>
    </row>
    <row r="379" spans="2:11" ht="7.5" customHeight="1" x14ac:dyDescent="0.2">
      <c r="B379" s="5"/>
      <c r="H379" s="330" t="s">
        <v>13</v>
      </c>
    </row>
    <row r="380" spans="2:11" x14ac:dyDescent="0.2">
      <c r="B380" s="408" t="s">
        <v>213</v>
      </c>
      <c r="C380" s="408"/>
      <c r="D380" s="408"/>
      <c r="E380" s="408"/>
      <c r="F380" s="408"/>
      <c r="G380" s="408"/>
    </row>
    <row r="381" spans="2:11" ht="6.75" customHeight="1" x14ac:dyDescent="0.2">
      <c r="B381" s="5"/>
    </row>
    <row r="382" spans="2:11" x14ac:dyDescent="0.2">
      <c r="B382" s="43" t="s">
        <v>21</v>
      </c>
      <c r="C382" s="43" t="s">
        <v>33</v>
      </c>
      <c r="D382" s="70" t="s">
        <v>41</v>
      </c>
      <c r="E382" s="43" t="s">
        <v>50</v>
      </c>
      <c r="F382" s="13" t="s">
        <v>51</v>
      </c>
    </row>
    <row r="383" spans="2:11" x14ac:dyDescent="0.2">
      <c r="B383" s="73">
        <v>1</v>
      </c>
      <c r="C383" s="73">
        <v>2</v>
      </c>
      <c r="D383" s="74">
        <v>3</v>
      </c>
      <c r="E383" s="73">
        <v>4</v>
      </c>
      <c r="F383" s="75">
        <v>5</v>
      </c>
    </row>
    <row r="384" spans="2:11" ht="12.95" customHeight="1" x14ac:dyDescent="0.2">
      <c r="B384" s="156">
        <v>1</v>
      </c>
      <c r="C384" s="166" t="s">
        <v>161</v>
      </c>
      <c r="D384" s="333">
        <v>2775.8589000000002</v>
      </c>
      <c r="E384" s="334">
        <v>2449.2749999999996</v>
      </c>
      <c r="F384" s="133">
        <f t="shared" ref="F384:F407" si="22">E384/D384</f>
        <v>0.88234852283017684</v>
      </c>
      <c r="G384" s="130"/>
      <c r="H384" s="352"/>
    </row>
    <row r="385" spans="2:8" ht="12.95" customHeight="1" x14ac:dyDescent="0.2">
      <c r="B385" s="156">
        <v>2</v>
      </c>
      <c r="C385" s="166" t="s">
        <v>147</v>
      </c>
      <c r="D385" s="333">
        <v>5343.5445500000005</v>
      </c>
      <c r="E385" s="334">
        <v>4878.1769999999997</v>
      </c>
      <c r="F385" s="133">
        <f t="shared" si="22"/>
        <v>0.91291032653596926</v>
      </c>
      <c r="G385" s="130"/>
      <c r="H385" s="352"/>
    </row>
    <row r="386" spans="2:8" ht="12.95" customHeight="1" x14ac:dyDescent="0.2">
      <c r="B386" s="156">
        <v>3</v>
      </c>
      <c r="C386" s="166" t="s">
        <v>140</v>
      </c>
      <c r="D386" s="333">
        <v>5695.7191999999995</v>
      </c>
      <c r="E386" s="334">
        <v>5285.1968569999999</v>
      </c>
      <c r="F386" s="133">
        <f t="shared" si="22"/>
        <v>0.92792440628042205</v>
      </c>
      <c r="G386" s="130"/>
      <c r="H386" s="352"/>
    </row>
    <row r="387" spans="2:8" ht="12.95" customHeight="1" x14ac:dyDescent="0.2">
      <c r="B387" s="156">
        <v>4</v>
      </c>
      <c r="C387" s="166" t="s">
        <v>159</v>
      </c>
      <c r="D387" s="333">
        <v>2419.7309999999998</v>
      </c>
      <c r="E387" s="334">
        <v>2255.12</v>
      </c>
      <c r="F387" s="133">
        <f t="shared" si="22"/>
        <v>0.93197136375902945</v>
      </c>
      <c r="G387" s="130"/>
      <c r="H387" s="352"/>
    </row>
    <row r="388" spans="2:8" ht="12.95" customHeight="1" x14ac:dyDescent="0.2">
      <c r="B388" s="156">
        <v>5</v>
      </c>
      <c r="C388" s="166" t="s">
        <v>156</v>
      </c>
      <c r="D388" s="333">
        <v>4665.8022000000001</v>
      </c>
      <c r="E388" s="334">
        <v>4420.6642999999995</v>
      </c>
      <c r="F388" s="133">
        <f t="shared" si="22"/>
        <v>0.94746071747319238</v>
      </c>
      <c r="G388" s="130"/>
      <c r="H388" s="352"/>
    </row>
    <row r="389" spans="2:8" ht="12.95" customHeight="1" x14ac:dyDescent="0.2">
      <c r="B389" s="156">
        <v>6</v>
      </c>
      <c r="C389" s="166" t="s">
        <v>141</v>
      </c>
      <c r="D389" s="333">
        <v>1881.3906999999999</v>
      </c>
      <c r="E389" s="334">
        <v>1783.35635</v>
      </c>
      <c r="F389" s="133">
        <f t="shared" si="22"/>
        <v>0.94789261475566988</v>
      </c>
      <c r="G389" s="130"/>
      <c r="H389" s="352"/>
    </row>
    <row r="390" spans="2:8" ht="12.95" customHeight="1" x14ac:dyDescent="0.2">
      <c r="B390" s="156">
        <v>7</v>
      </c>
      <c r="C390" s="166" t="s">
        <v>153</v>
      </c>
      <c r="D390" s="333">
        <v>2138.3117000000002</v>
      </c>
      <c r="E390" s="334">
        <v>2027.1100000000001</v>
      </c>
      <c r="F390" s="133">
        <f t="shared" si="22"/>
        <v>0.94799556117099293</v>
      </c>
      <c r="G390" s="130"/>
      <c r="H390" s="352"/>
    </row>
    <row r="391" spans="2:8" ht="12.95" customHeight="1" x14ac:dyDescent="0.2">
      <c r="B391" s="156">
        <v>8</v>
      </c>
      <c r="C391" s="166" t="s">
        <v>154</v>
      </c>
      <c r="D391" s="333">
        <v>4106.2782999999999</v>
      </c>
      <c r="E391" s="334">
        <v>3903.6</v>
      </c>
      <c r="F391" s="133">
        <f t="shared" si="22"/>
        <v>0.95064185006651891</v>
      </c>
      <c r="G391" s="130"/>
      <c r="H391" s="352"/>
    </row>
    <row r="392" spans="2:8" ht="12.95" customHeight="1" x14ac:dyDescent="0.2">
      <c r="B392" s="156">
        <v>9</v>
      </c>
      <c r="C392" s="166" t="s">
        <v>144</v>
      </c>
      <c r="D392" s="333">
        <v>2076.9834000000001</v>
      </c>
      <c r="E392" s="334">
        <v>2024.4905999999999</v>
      </c>
      <c r="F392" s="133">
        <f t="shared" si="22"/>
        <v>0.9747264229458934</v>
      </c>
      <c r="G392" s="130"/>
      <c r="H392" s="352"/>
    </row>
    <row r="393" spans="2:8" ht="12.95" customHeight="1" x14ac:dyDescent="0.2">
      <c r="B393" s="156">
        <v>10</v>
      </c>
      <c r="C393" s="166" t="s">
        <v>152</v>
      </c>
      <c r="D393" s="333">
        <v>1893.9128999999998</v>
      </c>
      <c r="E393" s="334">
        <v>1847.93715</v>
      </c>
      <c r="F393" s="133">
        <f t="shared" si="22"/>
        <v>0.97572446441438787</v>
      </c>
      <c r="G393" s="130"/>
      <c r="H393" s="352"/>
    </row>
    <row r="394" spans="2:8" ht="12.95" customHeight="1" x14ac:dyDescent="0.2">
      <c r="B394" s="156">
        <v>11</v>
      </c>
      <c r="C394" s="166" t="s">
        <v>157</v>
      </c>
      <c r="D394" s="333">
        <v>3801.1734999999999</v>
      </c>
      <c r="E394" s="334">
        <v>3712.6700000000005</v>
      </c>
      <c r="F394" s="133">
        <f t="shared" si="22"/>
        <v>0.97671679548434209</v>
      </c>
      <c r="G394" s="130"/>
      <c r="H394" s="352"/>
    </row>
    <row r="395" spans="2:8" ht="12.95" customHeight="1" x14ac:dyDescent="0.2">
      <c r="B395" s="156">
        <v>12</v>
      </c>
      <c r="C395" s="166" t="s">
        <v>151</v>
      </c>
      <c r="D395" s="333">
        <v>4246.7176499999996</v>
      </c>
      <c r="E395" s="334">
        <v>4148.884</v>
      </c>
      <c r="F395" s="133">
        <f t="shared" si="22"/>
        <v>0.97696252539888084</v>
      </c>
      <c r="G395" s="130"/>
      <c r="H395" s="352"/>
    </row>
    <row r="396" spans="2:8" ht="12.95" customHeight="1" x14ac:dyDescent="0.2">
      <c r="B396" s="156">
        <v>13</v>
      </c>
      <c r="C396" s="166" t="s">
        <v>142</v>
      </c>
      <c r="D396" s="333">
        <v>1462.1255999999998</v>
      </c>
      <c r="E396" s="334">
        <v>1430.4211</v>
      </c>
      <c r="F396" s="133">
        <f t="shared" si="22"/>
        <v>0.97831615833824415</v>
      </c>
      <c r="G396" s="130"/>
      <c r="H396" s="352"/>
    </row>
    <row r="397" spans="2:8" ht="12.95" customHeight="1" x14ac:dyDescent="0.2">
      <c r="B397" s="156">
        <v>14</v>
      </c>
      <c r="C397" s="166" t="s">
        <v>160</v>
      </c>
      <c r="D397" s="333">
        <v>3551.3611000000001</v>
      </c>
      <c r="E397" s="334">
        <v>3475.4670000000006</v>
      </c>
      <c r="F397" s="133">
        <f t="shared" si="22"/>
        <v>0.97862957388365845</v>
      </c>
      <c r="G397" s="130"/>
      <c r="H397" s="352"/>
    </row>
    <row r="398" spans="2:8" ht="12.95" customHeight="1" x14ac:dyDescent="0.2">
      <c r="B398" s="156">
        <v>15</v>
      </c>
      <c r="C398" s="166" t="s">
        <v>143</v>
      </c>
      <c r="D398" s="333">
        <v>3886.8604</v>
      </c>
      <c r="E398" s="334">
        <v>3816.3902499999999</v>
      </c>
      <c r="F398" s="133">
        <f t="shared" si="22"/>
        <v>0.98186964728653492</v>
      </c>
      <c r="G398" s="130"/>
      <c r="H398" s="352"/>
    </row>
    <row r="399" spans="2:8" ht="12.95" customHeight="1" x14ac:dyDescent="0.2">
      <c r="B399" s="156">
        <v>16</v>
      </c>
      <c r="C399" s="166" t="s">
        <v>145</v>
      </c>
      <c r="D399" s="333">
        <v>3808.857</v>
      </c>
      <c r="E399" s="334">
        <v>3773.9549999999999</v>
      </c>
      <c r="F399" s="133">
        <f t="shared" si="22"/>
        <v>0.99083662106505965</v>
      </c>
      <c r="G399" s="130"/>
      <c r="H399" s="352"/>
    </row>
    <row r="400" spans="2:8" ht="12.95" customHeight="1" x14ac:dyDescent="0.2">
      <c r="B400" s="156">
        <v>17</v>
      </c>
      <c r="C400" s="166" t="s">
        <v>155</v>
      </c>
      <c r="D400" s="333">
        <v>6610.1214</v>
      </c>
      <c r="E400" s="334">
        <v>6622.48</v>
      </c>
      <c r="F400" s="133">
        <f t="shared" si="22"/>
        <v>1.0018696479613822</v>
      </c>
      <c r="G400" s="130"/>
      <c r="H400" s="352"/>
    </row>
    <row r="401" spans="2:9" ht="12.95" customHeight="1" x14ac:dyDescent="0.2">
      <c r="B401" s="156">
        <v>18</v>
      </c>
      <c r="C401" s="166" t="s">
        <v>149</v>
      </c>
      <c r="D401" s="333">
        <v>2423.6426000000001</v>
      </c>
      <c r="E401" s="334">
        <v>2447.3620000000001</v>
      </c>
      <c r="F401" s="133">
        <f t="shared" si="22"/>
        <v>1.0097866739922792</v>
      </c>
      <c r="G401" s="130"/>
      <c r="H401" s="352"/>
    </row>
    <row r="402" spans="2:9" ht="12.95" customHeight="1" x14ac:dyDescent="0.2">
      <c r="B402" s="156">
        <v>19</v>
      </c>
      <c r="C402" s="166" t="s">
        <v>146</v>
      </c>
      <c r="D402" s="333">
        <v>2834.9829</v>
      </c>
      <c r="E402" s="334">
        <v>2881.6099999999997</v>
      </c>
      <c r="F402" s="133">
        <f t="shared" si="22"/>
        <v>1.0164470480580323</v>
      </c>
      <c r="G402" s="130"/>
      <c r="H402" s="352"/>
    </row>
    <row r="403" spans="2:9" ht="12.95" customHeight="1" x14ac:dyDescent="0.2">
      <c r="B403" s="156">
        <v>20</v>
      </c>
      <c r="C403" s="166" t="s">
        <v>162</v>
      </c>
      <c r="D403" s="333">
        <v>4075.5716000000002</v>
      </c>
      <c r="E403" s="334">
        <v>4158.3685999999998</v>
      </c>
      <c r="F403" s="133">
        <f t="shared" si="22"/>
        <v>1.0203154325641095</v>
      </c>
      <c r="G403" s="130"/>
      <c r="H403" s="352"/>
    </row>
    <row r="404" spans="2:9" ht="12.95" customHeight="1" x14ac:dyDescent="0.2">
      <c r="B404" s="156">
        <v>21</v>
      </c>
      <c r="C404" s="166" t="s">
        <v>163</v>
      </c>
      <c r="D404" s="333">
        <v>4186.2375000000002</v>
      </c>
      <c r="E404" s="334">
        <v>4288.05</v>
      </c>
      <c r="F404" s="133">
        <f t="shared" si="22"/>
        <v>1.0243207653650803</v>
      </c>
      <c r="G404" s="130"/>
      <c r="H404" s="352"/>
    </row>
    <row r="405" spans="2:9" ht="12.95" customHeight="1" x14ac:dyDescent="0.2">
      <c r="B405" s="156">
        <v>22</v>
      </c>
      <c r="C405" s="166" t="s">
        <v>158</v>
      </c>
      <c r="D405" s="333">
        <v>3468.7015499999998</v>
      </c>
      <c r="E405" s="334">
        <v>3562.2397000000001</v>
      </c>
      <c r="F405" s="133">
        <f t="shared" si="22"/>
        <v>1.0269663298071869</v>
      </c>
      <c r="G405" s="130"/>
      <c r="H405" s="352"/>
    </row>
    <row r="406" spans="2:9" ht="12.95" customHeight="1" x14ac:dyDescent="0.2">
      <c r="B406" s="156">
        <v>23</v>
      </c>
      <c r="C406" s="166" t="s">
        <v>148</v>
      </c>
      <c r="D406" s="333">
        <v>7135.3552999999993</v>
      </c>
      <c r="E406" s="334">
        <v>7701.7650000000003</v>
      </c>
      <c r="F406" s="133">
        <f t="shared" si="22"/>
        <v>1.0793807282448851</v>
      </c>
      <c r="G406" s="130"/>
      <c r="H406" s="352"/>
    </row>
    <row r="407" spans="2:9" ht="12.95" customHeight="1" x14ac:dyDescent="0.2">
      <c r="B407" s="156">
        <v>24</v>
      </c>
      <c r="C407" s="166" t="s">
        <v>150</v>
      </c>
      <c r="D407" s="333">
        <v>3529.7317999999996</v>
      </c>
      <c r="E407" s="334">
        <v>3886.8284000000003</v>
      </c>
      <c r="F407" s="133">
        <f t="shared" si="22"/>
        <v>1.1011681964051776</v>
      </c>
      <c r="G407" s="130"/>
      <c r="H407" s="352"/>
    </row>
    <row r="408" spans="2:9" ht="12.95" customHeight="1" x14ac:dyDescent="0.2">
      <c r="B408" s="31"/>
      <c r="C408" s="1" t="s">
        <v>28</v>
      </c>
      <c r="D408" s="277">
        <f>SUM(D384:D407)</f>
        <v>88018.972749999986</v>
      </c>
      <c r="E408" s="277">
        <f>SUM(E384:E407)</f>
        <v>86781.418307</v>
      </c>
      <c r="F408" s="127">
        <f t="shared" ref="F408" si="23">E408/D408</f>
        <v>0.98593991267638392</v>
      </c>
      <c r="G408" s="39"/>
      <c r="H408" s="352"/>
    </row>
    <row r="409" spans="2:9" ht="14.25" customHeight="1" x14ac:dyDescent="0.2">
      <c r="B409" s="37"/>
      <c r="C409" s="2"/>
      <c r="D409" s="58"/>
      <c r="E409" s="58"/>
      <c r="F409" s="76"/>
      <c r="G409" s="22"/>
      <c r="H409" s="29" t="s">
        <v>13</v>
      </c>
      <c r="I409" s="22"/>
    </row>
    <row r="410" spans="2:9" x14ac:dyDescent="0.2">
      <c r="B410" s="408" t="s">
        <v>122</v>
      </c>
      <c r="C410" s="408"/>
      <c r="D410" s="408"/>
      <c r="E410" s="408"/>
      <c r="F410" s="408"/>
      <c r="G410" s="77"/>
      <c r="H410" s="150"/>
      <c r="I410" s="78"/>
    </row>
    <row r="411" spans="2:9" ht="6.75" customHeight="1" x14ac:dyDescent="0.2">
      <c r="B411" s="5"/>
      <c r="G411" s="22"/>
      <c r="H411" s="29"/>
      <c r="I411" s="22"/>
    </row>
    <row r="412" spans="2:9" ht="28.5" x14ac:dyDescent="0.25">
      <c r="B412" s="79" t="s">
        <v>41</v>
      </c>
      <c r="C412" s="79" t="s">
        <v>118</v>
      </c>
      <c r="D412" s="79" t="s">
        <v>119</v>
      </c>
      <c r="E412" s="79" t="s">
        <v>52</v>
      </c>
      <c r="G412" s="22"/>
      <c r="H412" s="153"/>
      <c r="I412" s="153"/>
    </row>
    <row r="413" spans="2:9" ht="18.75" customHeight="1" x14ac:dyDescent="0.2">
      <c r="B413" s="273">
        <f>D443</f>
        <v>2640.5691824999999</v>
      </c>
      <c r="C413" s="273">
        <f>E443</f>
        <v>2181.2060000000006</v>
      </c>
      <c r="D413" s="284">
        <f>F443</f>
        <v>1002.85023</v>
      </c>
      <c r="E413" s="285">
        <f>D413/C413</f>
        <v>0.45976869218221467</v>
      </c>
    </row>
    <row r="414" spans="2:9" ht="7.5" customHeight="1" x14ac:dyDescent="0.2">
      <c r="B414" s="5"/>
    </row>
    <row r="415" spans="2:9" x14ac:dyDescent="0.2">
      <c r="B415" s="408" t="s">
        <v>121</v>
      </c>
      <c r="C415" s="408"/>
      <c r="D415" s="408"/>
      <c r="E415" s="408"/>
      <c r="F415" s="408"/>
      <c r="G415" s="408"/>
      <c r="H415" s="408"/>
    </row>
    <row r="416" spans="2:9" ht="6.75" customHeight="1" x14ac:dyDescent="0.2">
      <c r="B416" s="5"/>
    </row>
    <row r="417" spans="2:9" ht="33" customHeight="1" x14ac:dyDescent="0.2">
      <c r="B417" s="79" t="s">
        <v>21</v>
      </c>
      <c r="C417" s="79" t="s">
        <v>33</v>
      </c>
      <c r="D417" s="326" t="s">
        <v>41</v>
      </c>
      <c r="E417" s="79" t="s">
        <v>120</v>
      </c>
      <c r="F417" s="79" t="s">
        <v>126</v>
      </c>
      <c r="G417" s="79" t="s">
        <v>53</v>
      </c>
      <c r="H417" s="79" t="s">
        <v>114</v>
      </c>
    </row>
    <row r="418" spans="2:9" x14ac:dyDescent="0.2">
      <c r="B418" s="80">
        <v>1</v>
      </c>
      <c r="C418" s="80">
        <v>2</v>
      </c>
      <c r="D418" s="81">
        <v>3</v>
      </c>
      <c r="E418" s="80">
        <v>4</v>
      </c>
      <c r="F418" s="82">
        <v>5</v>
      </c>
      <c r="G418" s="81">
        <v>6</v>
      </c>
      <c r="H418" s="80">
        <v>7</v>
      </c>
    </row>
    <row r="419" spans="2:9" ht="12.95" customHeight="1" x14ac:dyDescent="0.2">
      <c r="B419" s="156">
        <v>1</v>
      </c>
      <c r="C419" s="166" t="s">
        <v>158</v>
      </c>
      <c r="D419" s="334">
        <v>104.0610465</v>
      </c>
      <c r="E419" s="219">
        <v>146.12</v>
      </c>
      <c r="F419" s="219">
        <v>44.124000000000002</v>
      </c>
      <c r="G419" s="219">
        <f t="shared" ref="G419:G443" si="24">E419-F419</f>
        <v>101.99600000000001</v>
      </c>
      <c r="H419" s="297">
        <f t="shared" ref="H419:H443" si="25">F419/E419</f>
        <v>0.30197098275390089</v>
      </c>
      <c r="I419" s="158"/>
    </row>
    <row r="420" spans="2:9" ht="12.95" customHeight="1" x14ac:dyDescent="0.2">
      <c r="B420" s="156">
        <v>2</v>
      </c>
      <c r="C420" s="166" t="s">
        <v>155</v>
      </c>
      <c r="D420" s="334">
        <v>198.30364199999997</v>
      </c>
      <c r="E420" s="219">
        <v>170.51</v>
      </c>
      <c r="F420" s="219">
        <v>70.135000000000005</v>
      </c>
      <c r="G420" s="219">
        <f t="shared" si="24"/>
        <v>100.37499999999999</v>
      </c>
      <c r="H420" s="297">
        <f t="shared" si="25"/>
        <v>0.41132484898246441</v>
      </c>
      <c r="I420" s="158"/>
    </row>
    <row r="421" spans="2:9" ht="12.95" customHeight="1" x14ac:dyDescent="0.2">
      <c r="B421" s="156">
        <v>3</v>
      </c>
      <c r="C421" s="166" t="s">
        <v>140</v>
      </c>
      <c r="D421" s="334">
        <v>170.871576</v>
      </c>
      <c r="E421" s="219">
        <v>162.34</v>
      </c>
      <c r="F421" s="219">
        <v>62.212229999999998</v>
      </c>
      <c r="G421" s="219">
        <f t="shared" si="24"/>
        <v>100.12777</v>
      </c>
      <c r="H421" s="297">
        <f t="shared" si="25"/>
        <v>0.38322181840581493</v>
      </c>
      <c r="I421" s="158"/>
    </row>
    <row r="422" spans="2:9" ht="12.95" customHeight="1" x14ac:dyDescent="0.2">
      <c r="B422" s="156">
        <v>4</v>
      </c>
      <c r="C422" s="166" t="s">
        <v>147</v>
      </c>
      <c r="D422" s="334">
        <v>160.30633650000001</v>
      </c>
      <c r="E422" s="219">
        <v>147.75</v>
      </c>
      <c r="F422" s="219">
        <v>61.121000000000002</v>
      </c>
      <c r="G422" s="219">
        <f t="shared" si="24"/>
        <v>86.628999999999991</v>
      </c>
      <c r="H422" s="297">
        <f t="shared" si="25"/>
        <v>0.41367851099830799</v>
      </c>
      <c r="I422" s="158"/>
    </row>
    <row r="423" spans="2:9" ht="12.95" customHeight="1" x14ac:dyDescent="0.2">
      <c r="B423" s="156">
        <v>5</v>
      </c>
      <c r="C423" s="166" t="s">
        <v>156</v>
      </c>
      <c r="D423" s="334">
        <v>139.97406599999999</v>
      </c>
      <c r="E423" s="219">
        <v>135.78</v>
      </c>
      <c r="F423" s="219">
        <v>55.77</v>
      </c>
      <c r="G423" s="219">
        <f t="shared" si="24"/>
        <v>80.009999999999991</v>
      </c>
      <c r="H423" s="297">
        <f t="shared" si="25"/>
        <v>0.41073795846221833</v>
      </c>
      <c r="I423" s="158"/>
    </row>
    <row r="424" spans="2:9" ht="12.95" customHeight="1" x14ac:dyDescent="0.2">
      <c r="B424" s="156">
        <v>6</v>
      </c>
      <c r="C424" s="166" t="s">
        <v>163</v>
      </c>
      <c r="D424" s="334">
        <v>125.587125</v>
      </c>
      <c r="E424" s="219">
        <v>108.6</v>
      </c>
      <c r="F424" s="219">
        <v>38.523000000000003</v>
      </c>
      <c r="G424" s="219">
        <f t="shared" si="24"/>
        <v>70.076999999999998</v>
      </c>
      <c r="H424" s="297">
        <f t="shared" si="25"/>
        <v>0.35472375690607738</v>
      </c>
      <c r="I424" s="158"/>
    </row>
    <row r="425" spans="2:9" ht="12.95" customHeight="1" x14ac:dyDescent="0.2">
      <c r="B425" s="156">
        <v>7</v>
      </c>
      <c r="C425" s="166" t="s">
        <v>145</v>
      </c>
      <c r="D425" s="334">
        <v>114.26570999999998</v>
      </c>
      <c r="E425" s="219">
        <v>97.036000000000001</v>
      </c>
      <c r="F425" s="219">
        <v>38.481999999999999</v>
      </c>
      <c r="G425" s="219">
        <f t="shared" si="24"/>
        <v>58.554000000000002</v>
      </c>
      <c r="H425" s="297">
        <f t="shared" si="25"/>
        <v>0.39657446720804651</v>
      </c>
      <c r="I425" s="158"/>
    </row>
    <row r="426" spans="2:9" ht="12.95" customHeight="1" x14ac:dyDescent="0.2">
      <c r="B426" s="156">
        <v>8</v>
      </c>
      <c r="C426" s="166" t="s">
        <v>154</v>
      </c>
      <c r="D426" s="334">
        <v>123.18834899999999</v>
      </c>
      <c r="E426" s="219">
        <v>103.86</v>
      </c>
      <c r="F426" s="219">
        <v>46.411000000000001</v>
      </c>
      <c r="G426" s="219">
        <f t="shared" si="24"/>
        <v>57.448999999999998</v>
      </c>
      <c r="H426" s="297">
        <f t="shared" si="25"/>
        <v>0.44686115925284037</v>
      </c>
      <c r="I426" s="158"/>
    </row>
    <row r="427" spans="2:9" ht="12.95" customHeight="1" x14ac:dyDescent="0.2">
      <c r="B427" s="156">
        <v>9</v>
      </c>
      <c r="C427" s="166" t="s">
        <v>157</v>
      </c>
      <c r="D427" s="334">
        <v>114.03520499999999</v>
      </c>
      <c r="E427" s="219">
        <v>95.64</v>
      </c>
      <c r="F427" s="219">
        <v>47.72</v>
      </c>
      <c r="G427" s="219">
        <f t="shared" si="24"/>
        <v>47.92</v>
      </c>
      <c r="H427" s="297">
        <f t="shared" si="25"/>
        <v>0.49895441237975741</v>
      </c>
      <c r="I427" s="158"/>
    </row>
    <row r="428" spans="2:9" ht="12.95" customHeight="1" x14ac:dyDescent="0.2">
      <c r="B428" s="156">
        <v>10</v>
      </c>
      <c r="C428" s="166" t="s">
        <v>151</v>
      </c>
      <c r="D428" s="334">
        <v>127.4015295</v>
      </c>
      <c r="E428" s="219">
        <v>102.4</v>
      </c>
      <c r="F428" s="219">
        <v>54.712000000000003</v>
      </c>
      <c r="G428" s="219">
        <f t="shared" si="24"/>
        <v>47.688000000000002</v>
      </c>
      <c r="H428" s="297">
        <f t="shared" si="25"/>
        <v>0.534296875</v>
      </c>
      <c r="I428" s="158"/>
    </row>
    <row r="429" spans="2:9" ht="12.95" customHeight="1" x14ac:dyDescent="0.2">
      <c r="B429" s="156">
        <v>11</v>
      </c>
      <c r="C429" s="166" t="s">
        <v>162</v>
      </c>
      <c r="D429" s="334">
        <v>122.26714800000001</v>
      </c>
      <c r="E429" s="219">
        <v>94.58</v>
      </c>
      <c r="F429" s="219">
        <v>49.585999999999999</v>
      </c>
      <c r="G429" s="219">
        <f t="shared" si="24"/>
        <v>44.994</v>
      </c>
      <c r="H429" s="297">
        <f t="shared" si="25"/>
        <v>0.52427574540071897</v>
      </c>
      <c r="I429" s="158"/>
    </row>
    <row r="430" spans="2:9" ht="12.95" customHeight="1" x14ac:dyDescent="0.2">
      <c r="B430" s="156">
        <v>12</v>
      </c>
      <c r="C430" s="166" t="s">
        <v>142</v>
      </c>
      <c r="D430" s="334">
        <v>43.863767999999993</v>
      </c>
      <c r="E430" s="219">
        <v>61.481999999999999</v>
      </c>
      <c r="F430" s="219">
        <v>16.712</v>
      </c>
      <c r="G430" s="219">
        <f t="shared" si="24"/>
        <v>44.769999999999996</v>
      </c>
      <c r="H430" s="297">
        <f t="shared" si="25"/>
        <v>0.27181939429426499</v>
      </c>
      <c r="I430" s="158"/>
    </row>
    <row r="431" spans="2:9" ht="12.95" customHeight="1" x14ac:dyDescent="0.2">
      <c r="B431" s="156">
        <v>13</v>
      </c>
      <c r="C431" s="166" t="s">
        <v>161</v>
      </c>
      <c r="D431" s="334">
        <v>83.275767000000002</v>
      </c>
      <c r="E431" s="219">
        <v>73.95</v>
      </c>
      <c r="F431" s="219">
        <v>30.818000000000001</v>
      </c>
      <c r="G431" s="219">
        <f t="shared" si="24"/>
        <v>43.132000000000005</v>
      </c>
      <c r="H431" s="297">
        <f t="shared" si="25"/>
        <v>0.41674104124408384</v>
      </c>
      <c r="I431" s="158"/>
    </row>
    <row r="432" spans="2:9" ht="12.95" customHeight="1" x14ac:dyDescent="0.2">
      <c r="B432" s="156">
        <v>14</v>
      </c>
      <c r="C432" s="166" t="s">
        <v>146</v>
      </c>
      <c r="D432" s="334">
        <v>85.049486999999999</v>
      </c>
      <c r="E432" s="219">
        <v>68.569999999999993</v>
      </c>
      <c r="F432" s="219">
        <v>26.65</v>
      </c>
      <c r="G432" s="219">
        <f t="shared" si="24"/>
        <v>41.919999999999995</v>
      </c>
      <c r="H432" s="297">
        <f t="shared" si="25"/>
        <v>0.38865393029021439</v>
      </c>
      <c r="I432" s="158"/>
    </row>
    <row r="433" spans="2:9" ht="12.95" customHeight="1" x14ac:dyDescent="0.2">
      <c r="B433" s="156">
        <v>15</v>
      </c>
      <c r="C433" s="166" t="s">
        <v>150</v>
      </c>
      <c r="D433" s="334">
        <v>105.891954</v>
      </c>
      <c r="E433" s="219">
        <v>85.21</v>
      </c>
      <c r="F433" s="219">
        <v>43.296999999999997</v>
      </c>
      <c r="G433" s="219">
        <f t="shared" si="24"/>
        <v>41.912999999999997</v>
      </c>
      <c r="H433" s="297">
        <f t="shared" si="25"/>
        <v>0.50812111254547587</v>
      </c>
      <c r="I433" s="158"/>
    </row>
    <row r="434" spans="2:9" ht="12.95" customHeight="1" x14ac:dyDescent="0.2">
      <c r="B434" s="156">
        <v>16</v>
      </c>
      <c r="C434" s="166" t="s">
        <v>159</v>
      </c>
      <c r="D434" s="334">
        <v>72.591929999999991</v>
      </c>
      <c r="E434" s="219">
        <v>64.91</v>
      </c>
      <c r="F434" s="219">
        <v>26.295000000000002</v>
      </c>
      <c r="G434" s="219">
        <f t="shared" si="24"/>
        <v>38.614999999999995</v>
      </c>
      <c r="H434" s="297">
        <f t="shared" si="25"/>
        <v>0.40509936835618554</v>
      </c>
      <c r="I434" s="158"/>
    </row>
    <row r="435" spans="2:9" ht="12.95" customHeight="1" x14ac:dyDescent="0.2">
      <c r="B435" s="156">
        <v>17</v>
      </c>
      <c r="C435" s="166" t="s">
        <v>152</v>
      </c>
      <c r="D435" s="334">
        <v>56.817386999999997</v>
      </c>
      <c r="E435" s="219">
        <v>57.518000000000001</v>
      </c>
      <c r="F435" s="219">
        <v>23.847000000000001</v>
      </c>
      <c r="G435" s="219">
        <f t="shared" si="24"/>
        <v>33.670999999999999</v>
      </c>
      <c r="H435" s="297">
        <f t="shared" si="25"/>
        <v>0.41460064675405961</v>
      </c>
      <c r="I435" s="158"/>
    </row>
    <row r="436" spans="2:9" ht="12.95" customHeight="1" x14ac:dyDescent="0.2">
      <c r="B436" s="156">
        <v>18</v>
      </c>
      <c r="C436" s="166" t="s">
        <v>144</v>
      </c>
      <c r="D436" s="334">
        <v>62.309501999999995</v>
      </c>
      <c r="E436" s="219">
        <v>57.22</v>
      </c>
      <c r="F436" s="219">
        <v>23.818000000000001</v>
      </c>
      <c r="G436" s="219">
        <f t="shared" si="24"/>
        <v>33.402000000000001</v>
      </c>
      <c r="H436" s="297">
        <f t="shared" si="25"/>
        <v>0.41625305837119891</v>
      </c>
      <c r="I436" s="158"/>
    </row>
    <row r="437" spans="2:9" ht="12.95" customHeight="1" x14ac:dyDescent="0.2">
      <c r="B437" s="156">
        <v>19</v>
      </c>
      <c r="C437" s="166" t="s">
        <v>141</v>
      </c>
      <c r="D437" s="334">
        <v>56.441721000000001</v>
      </c>
      <c r="E437" s="219">
        <v>51.67</v>
      </c>
      <c r="F437" s="219">
        <v>23.056000000000001</v>
      </c>
      <c r="G437" s="219">
        <f t="shared" si="24"/>
        <v>28.614000000000001</v>
      </c>
      <c r="H437" s="297">
        <f t="shared" si="25"/>
        <v>0.44621637313721696</v>
      </c>
      <c r="I437" s="158"/>
    </row>
    <row r="438" spans="2:9" ht="12.95" customHeight="1" x14ac:dyDescent="0.2">
      <c r="B438" s="156">
        <v>20</v>
      </c>
      <c r="C438" s="166" t="s">
        <v>148</v>
      </c>
      <c r="D438" s="334">
        <v>214.06065899999999</v>
      </c>
      <c r="E438" s="219">
        <v>104.32</v>
      </c>
      <c r="F438" s="219">
        <v>76.471000000000004</v>
      </c>
      <c r="G438" s="219">
        <f t="shared" si="24"/>
        <v>27.84899999999999</v>
      </c>
      <c r="H438" s="297">
        <f t="shared" si="25"/>
        <v>0.73304256134969337</v>
      </c>
      <c r="I438" s="158"/>
    </row>
    <row r="439" spans="2:9" ht="12.95" customHeight="1" x14ac:dyDescent="0.2">
      <c r="B439" s="156">
        <v>21</v>
      </c>
      <c r="C439" s="166" t="s">
        <v>160</v>
      </c>
      <c r="D439" s="334">
        <v>106.54083299999999</v>
      </c>
      <c r="E439" s="219">
        <v>54.56</v>
      </c>
      <c r="F439" s="219">
        <v>40.465000000000003</v>
      </c>
      <c r="G439" s="219">
        <f t="shared" si="24"/>
        <v>14.094999999999999</v>
      </c>
      <c r="H439" s="297">
        <f t="shared" si="25"/>
        <v>0.74166055718475077</v>
      </c>
      <c r="I439" s="158"/>
    </row>
    <row r="440" spans="2:9" ht="12.95" customHeight="1" x14ac:dyDescent="0.2">
      <c r="B440" s="156">
        <v>22</v>
      </c>
      <c r="C440" s="166" t="s">
        <v>143</v>
      </c>
      <c r="D440" s="334">
        <v>116.60581200000001</v>
      </c>
      <c r="E440" s="219">
        <v>59.31</v>
      </c>
      <c r="F440" s="219">
        <v>46.311999999999998</v>
      </c>
      <c r="G440" s="219">
        <f t="shared" si="24"/>
        <v>12.998000000000005</v>
      </c>
      <c r="H440" s="297">
        <f t="shared" si="25"/>
        <v>0.78084640026976893</v>
      </c>
      <c r="I440" s="158"/>
    </row>
    <row r="441" spans="2:9" ht="12.95" customHeight="1" x14ac:dyDescent="0.2">
      <c r="B441" s="156">
        <v>23</v>
      </c>
      <c r="C441" s="166" t="s">
        <v>149</v>
      </c>
      <c r="D441" s="334">
        <v>72.709278000000012</v>
      </c>
      <c r="E441" s="219">
        <v>43.26</v>
      </c>
      <c r="F441" s="219">
        <v>30.829000000000001</v>
      </c>
      <c r="G441" s="219">
        <f t="shared" si="24"/>
        <v>12.430999999999997</v>
      </c>
      <c r="H441" s="297">
        <f t="shared" si="25"/>
        <v>0.71264447526583452</v>
      </c>
      <c r="I441" s="158"/>
    </row>
    <row r="442" spans="2:9" ht="12.95" customHeight="1" x14ac:dyDescent="0.2">
      <c r="B442" s="156">
        <v>24</v>
      </c>
      <c r="C442" s="166" t="s">
        <v>153</v>
      </c>
      <c r="D442" s="334">
        <v>64.149350999999996</v>
      </c>
      <c r="E442" s="219">
        <v>34.61</v>
      </c>
      <c r="F442" s="219">
        <v>25.484000000000002</v>
      </c>
      <c r="G442" s="219">
        <f t="shared" si="24"/>
        <v>9.1259999999999977</v>
      </c>
      <c r="H442" s="297">
        <f t="shared" si="25"/>
        <v>0.73631898295290388</v>
      </c>
      <c r="I442" s="158"/>
    </row>
    <row r="443" spans="2:9" ht="12.95" customHeight="1" x14ac:dyDescent="0.2">
      <c r="B443" s="31"/>
      <c r="C443" s="1" t="s">
        <v>28</v>
      </c>
      <c r="D443" s="286">
        <f>SUM(D419:D442)</f>
        <v>2640.5691824999999</v>
      </c>
      <c r="E443" s="286">
        <f t="shared" ref="E443:F443" si="26">SUM(E419:E442)</f>
        <v>2181.2060000000006</v>
      </c>
      <c r="F443" s="286">
        <f t="shared" si="26"/>
        <v>1002.85023</v>
      </c>
      <c r="G443" s="234">
        <f t="shared" si="24"/>
        <v>1178.3557700000006</v>
      </c>
      <c r="H443" s="24">
        <f t="shared" si="25"/>
        <v>0.45976869218221467</v>
      </c>
    </row>
    <row r="444" spans="2:9" ht="12.95" customHeight="1" x14ac:dyDescent="0.2">
      <c r="B444" s="37"/>
      <c r="C444" s="2"/>
      <c r="D444" s="136"/>
      <c r="E444" s="136"/>
      <c r="F444" s="136"/>
      <c r="G444" s="137"/>
      <c r="H444" s="362"/>
    </row>
    <row r="445" spans="2:9" x14ac:dyDescent="0.2">
      <c r="B445" s="408" t="s">
        <v>54</v>
      </c>
      <c r="C445" s="408"/>
      <c r="D445" s="408"/>
      <c r="E445" s="408"/>
      <c r="F445" s="408"/>
      <c r="G445" s="408"/>
      <c r="H445" s="408"/>
      <c r="I445" s="6" t="s">
        <v>13</v>
      </c>
    </row>
    <row r="446" spans="2:9" x14ac:dyDescent="0.2">
      <c r="B446" s="318"/>
      <c r="C446" s="315"/>
      <c r="D446" s="315"/>
      <c r="E446" s="315"/>
      <c r="F446" s="315"/>
      <c r="G446" s="316"/>
    </row>
    <row r="447" spans="2:9" x14ac:dyDescent="0.2">
      <c r="B447" s="454" t="s">
        <v>55</v>
      </c>
      <c r="C447" s="454"/>
      <c r="D447" s="454"/>
      <c r="E447" s="454"/>
      <c r="F447" s="454"/>
      <c r="G447" s="454"/>
      <c r="H447" s="454"/>
    </row>
    <row r="448" spans="2:9" ht="9" customHeight="1" x14ac:dyDescent="0.2">
      <c r="B448" s="49"/>
      <c r="C448" s="49"/>
      <c r="D448" s="49"/>
      <c r="E448" s="49"/>
      <c r="F448" s="50"/>
      <c r="G448" s="49"/>
    </row>
    <row r="449" spans="2:8" ht="11.25" customHeight="1" x14ac:dyDescent="0.2">
      <c r="B449" s="455" t="s">
        <v>236</v>
      </c>
      <c r="C449" s="455"/>
      <c r="D449" s="455"/>
      <c r="E449" s="455"/>
      <c r="F449" s="455"/>
      <c r="G449" s="455"/>
      <c r="H449" s="455"/>
    </row>
    <row r="450" spans="2:8" ht="6.75" customHeight="1" x14ac:dyDescent="0.2">
      <c r="B450" s="170"/>
      <c r="C450" s="158"/>
      <c r="D450" s="171"/>
      <c r="E450" s="158"/>
      <c r="F450" s="158"/>
      <c r="G450" s="42"/>
      <c r="H450" s="332"/>
    </row>
    <row r="451" spans="2:8" x14ac:dyDescent="0.2">
      <c r="B451" s="158"/>
      <c r="C451" s="158"/>
      <c r="D451" s="158"/>
      <c r="E451" s="158"/>
      <c r="F451" s="172" t="s">
        <v>123</v>
      </c>
    </row>
    <row r="452" spans="2:8" ht="45" customHeight="1" x14ac:dyDescent="0.2">
      <c r="B452" s="307" t="s">
        <v>39</v>
      </c>
      <c r="C452" s="307" t="s">
        <v>40</v>
      </c>
      <c r="D452" s="195" t="s">
        <v>214</v>
      </c>
      <c r="E452" s="195" t="s">
        <v>237</v>
      </c>
      <c r="F452" s="195" t="s">
        <v>215</v>
      </c>
      <c r="G452" s="56"/>
      <c r="H452" s="57"/>
    </row>
    <row r="453" spans="2:8" ht="14.25" customHeight="1" x14ac:dyDescent="0.2">
      <c r="B453" s="173">
        <v>1</v>
      </c>
      <c r="C453" s="173">
        <v>2</v>
      </c>
      <c r="D453" s="174">
        <v>3</v>
      </c>
      <c r="E453" s="174">
        <v>4</v>
      </c>
      <c r="F453" s="174">
        <v>5</v>
      </c>
      <c r="G453" s="56"/>
      <c r="H453" s="57"/>
    </row>
    <row r="454" spans="2:8" ht="12.95" customHeight="1" x14ac:dyDescent="0.2">
      <c r="B454" s="156">
        <v>1</v>
      </c>
      <c r="C454" s="166" t="s">
        <v>140</v>
      </c>
      <c r="D454" s="334">
        <v>2350.0337127999996</v>
      </c>
      <c r="E454" s="334">
        <v>1362.8101115217391</v>
      </c>
      <c r="F454" s="175">
        <f t="shared" ref="F454:F478" si="27">E454/D454</f>
        <v>0.57991087706481836</v>
      </c>
      <c r="G454" s="130"/>
      <c r="H454" s="352"/>
    </row>
    <row r="455" spans="2:8" ht="12.95" customHeight="1" x14ac:dyDescent="0.2">
      <c r="B455" s="156">
        <v>2</v>
      </c>
      <c r="C455" s="166" t="s">
        <v>141</v>
      </c>
      <c r="D455" s="334">
        <v>776.28829141052643</v>
      </c>
      <c r="E455" s="334">
        <v>381.50105886413053</v>
      </c>
      <c r="F455" s="175">
        <f t="shared" si="27"/>
        <v>0.49144250027388392</v>
      </c>
      <c r="G455" s="130"/>
      <c r="H455" s="352"/>
    </row>
    <row r="456" spans="2:8" ht="12.95" customHeight="1" x14ac:dyDescent="0.2">
      <c r="B456" s="156">
        <v>3</v>
      </c>
      <c r="C456" s="166" t="s">
        <v>142</v>
      </c>
      <c r="D456" s="334">
        <v>603.23944336923068</v>
      </c>
      <c r="E456" s="334">
        <v>366.26267256756762</v>
      </c>
      <c r="F456" s="175">
        <f t="shared" si="27"/>
        <v>0.60715968856729019</v>
      </c>
      <c r="G456" s="130"/>
      <c r="H456" s="352"/>
    </row>
    <row r="457" spans="2:8" ht="12.95" customHeight="1" x14ac:dyDescent="0.2">
      <c r="B457" s="156">
        <v>4</v>
      </c>
      <c r="C457" s="166" t="s">
        <v>143</v>
      </c>
      <c r="D457" s="334">
        <v>1603.8624678629628</v>
      </c>
      <c r="E457" s="334">
        <v>682.75690994652405</v>
      </c>
      <c r="F457" s="175">
        <f t="shared" si="27"/>
        <v>0.42569542191248544</v>
      </c>
      <c r="G457" s="130"/>
      <c r="H457" s="352"/>
    </row>
    <row r="458" spans="2:8" ht="12.95" customHeight="1" x14ac:dyDescent="0.2">
      <c r="B458" s="156">
        <v>5</v>
      </c>
      <c r="C458" s="166" t="s">
        <v>144</v>
      </c>
      <c r="D458" s="334">
        <v>856.96331163773596</v>
      </c>
      <c r="E458" s="334">
        <v>44.160338425414423</v>
      </c>
      <c r="F458" s="175">
        <f t="shared" si="27"/>
        <v>5.1531189055246653E-2</v>
      </c>
      <c r="G458" s="130"/>
      <c r="H458" s="352"/>
    </row>
    <row r="459" spans="2:8" ht="12.95" customHeight="1" x14ac:dyDescent="0.2">
      <c r="B459" s="156">
        <v>6</v>
      </c>
      <c r="C459" s="166" t="s">
        <v>145</v>
      </c>
      <c r="D459" s="334">
        <v>1571.3461749192306</v>
      </c>
      <c r="E459" s="334">
        <v>650.50227619189207</v>
      </c>
      <c r="F459" s="175">
        <f t="shared" si="27"/>
        <v>0.4139777005059555</v>
      </c>
      <c r="G459" s="130"/>
      <c r="H459" s="352"/>
    </row>
    <row r="460" spans="2:8" ht="12.95" customHeight="1" x14ac:dyDescent="0.2">
      <c r="B460" s="156">
        <v>7</v>
      </c>
      <c r="C460" s="166" t="s">
        <v>146</v>
      </c>
      <c r="D460" s="334">
        <v>1169.4366688905659</v>
      </c>
      <c r="E460" s="334">
        <v>506.0807601063832</v>
      </c>
      <c r="F460" s="175">
        <f t="shared" si="27"/>
        <v>0.43275602139831776</v>
      </c>
      <c r="G460" s="130"/>
      <c r="H460" s="352"/>
    </row>
    <row r="461" spans="2:8" ht="12.95" customHeight="1" x14ac:dyDescent="0.2">
      <c r="B461" s="156">
        <v>8</v>
      </c>
      <c r="C461" s="166" t="s">
        <v>147</v>
      </c>
      <c r="D461" s="334">
        <v>2204.861404047826</v>
      </c>
      <c r="E461" s="334">
        <v>933.65583664921519</v>
      </c>
      <c r="F461" s="175">
        <f t="shared" si="27"/>
        <v>0.42345329957481675</v>
      </c>
      <c r="G461" s="130"/>
      <c r="H461" s="352"/>
    </row>
    <row r="462" spans="2:8" ht="12.95" customHeight="1" x14ac:dyDescent="0.2">
      <c r="B462" s="156">
        <v>9</v>
      </c>
      <c r="C462" s="166" t="s">
        <v>148</v>
      </c>
      <c r="D462" s="334">
        <v>2944.0762267137256</v>
      </c>
      <c r="E462" s="334">
        <v>1943.186020697297</v>
      </c>
      <c r="F462" s="175">
        <f t="shared" si="27"/>
        <v>0.66003250971064187</v>
      </c>
      <c r="G462" s="130"/>
      <c r="H462" s="352"/>
    </row>
    <row r="463" spans="2:8" ht="12.95" customHeight="1" x14ac:dyDescent="0.2">
      <c r="B463" s="156">
        <v>10</v>
      </c>
      <c r="C463" s="166" t="s">
        <v>149</v>
      </c>
      <c r="D463" s="334">
        <v>999.97304372244901</v>
      </c>
      <c r="E463" s="334">
        <v>540.48568111111138</v>
      </c>
      <c r="F463" s="175">
        <f t="shared" si="27"/>
        <v>0.54050025098589338</v>
      </c>
      <c r="G463" s="130"/>
      <c r="H463" s="352"/>
    </row>
    <row r="464" spans="2:8" ht="12.95" customHeight="1" x14ac:dyDescent="0.2">
      <c r="B464" s="156">
        <v>11</v>
      </c>
      <c r="C464" s="166" t="s">
        <v>150</v>
      </c>
      <c r="D464" s="334">
        <v>1456.3660419056605</v>
      </c>
      <c r="E464" s="334">
        <v>1321.7607756182797</v>
      </c>
      <c r="F464" s="175">
        <f t="shared" si="27"/>
        <v>0.90757456407645343</v>
      </c>
      <c r="G464" s="130"/>
      <c r="H464" s="352"/>
    </row>
    <row r="465" spans="2:8" ht="12.95" customHeight="1" x14ac:dyDescent="0.2">
      <c r="B465" s="156">
        <v>12</v>
      </c>
      <c r="C465" s="166" t="s">
        <v>151</v>
      </c>
      <c r="D465" s="334">
        <v>1752.0815964196079</v>
      </c>
      <c r="E465" s="334">
        <v>1302.5608216216215</v>
      </c>
      <c r="F465" s="175">
        <f t="shared" si="27"/>
        <v>0.74343616432214943</v>
      </c>
      <c r="G465" s="130"/>
      <c r="H465" s="352"/>
    </row>
    <row r="466" spans="2:8" ht="12.95" customHeight="1" x14ac:dyDescent="0.2">
      <c r="B466" s="156">
        <v>13</v>
      </c>
      <c r="C466" s="166" t="s">
        <v>152</v>
      </c>
      <c r="D466" s="334">
        <v>781.30014860740732</v>
      </c>
      <c r="E466" s="334">
        <v>1012.5955890591396</v>
      </c>
      <c r="F466" s="175">
        <f t="shared" si="27"/>
        <v>1.2960391609600923</v>
      </c>
      <c r="G466" s="130"/>
      <c r="H466" s="352"/>
    </row>
    <row r="467" spans="2:8" ht="12.95" customHeight="1" x14ac:dyDescent="0.2">
      <c r="B467" s="156">
        <v>14</v>
      </c>
      <c r="C467" s="166" t="s">
        <v>153</v>
      </c>
      <c r="D467" s="334">
        <v>882.21567725283023</v>
      </c>
      <c r="E467" s="334">
        <v>509.21951422043009</v>
      </c>
      <c r="F467" s="175">
        <f t="shared" si="27"/>
        <v>0.57720524283371488</v>
      </c>
      <c r="G467" s="130"/>
      <c r="H467" s="352"/>
    </row>
    <row r="468" spans="2:8" ht="12.95" customHeight="1" x14ac:dyDescent="0.2">
      <c r="B468" s="156">
        <v>15</v>
      </c>
      <c r="C468" s="166" t="s">
        <v>154</v>
      </c>
      <c r="D468" s="334">
        <v>1694.2246184130436</v>
      </c>
      <c r="E468" s="334">
        <v>909.3544059259259</v>
      </c>
      <c r="F468" s="175">
        <f t="shared" si="27"/>
        <v>0.53673780680728478</v>
      </c>
      <c r="G468" s="130"/>
      <c r="H468" s="352"/>
    </row>
    <row r="469" spans="2:8" ht="12.95" customHeight="1" x14ac:dyDescent="0.2">
      <c r="B469" s="156">
        <v>16</v>
      </c>
      <c r="C469" s="166" t="s">
        <v>155</v>
      </c>
      <c r="D469" s="334">
        <v>2727.5191172588238</v>
      </c>
      <c r="E469" s="334">
        <v>1895.0273094117649</v>
      </c>
      <c r="F469" s="175">
        <f t="shared" si="27"/>
        <v>0.69478057822607708</v>
      </c>
      <c r="G469" s="130"/>
      <c r="H469" s="352"/>
    </row>
    <row r="470" spans="2:8" ht="12.95" customHeight="1" x14ac:dyDescent="0.2">
      <c r="B470" s="156">
        <v>17</v>
      </c>
      <c r="C470" s="166" t="s">
        <v>156</v>
      </c>
      <c r="D470" s="334">
        <v>1924.9173195124999</v>
      </c>
      <c r="E470" s="334">
        <v>818.43950845212771</v>
      </c>
      <c r="F470" s="175">
        <f t="shared" si="27"/>
        <v>0.42518164294942484</v>
      </c>
      <c r="G470" s="130"/>
      <c r="H470" s="352"/>
    </row>
    <row r="471" spans="2:8" ht="12.95" customHeight="1" x14ac:dyDescent="0.2">
      <c r="B471" s="156">
        <v>18</v>
      </c>
      <c r="C471" s="166" t="s">
        <v>157</v>
      </c>
      <c r="D471" s="334">
        <v>1568.1580762125</v>
      </c>
      <c r="E471" s="334">
        <v>1182.0531971390374</v>
      </c>
      <c r="F471" s="175">
        <f t="shared" si="27"/>
        <v>0.75378446539904709</v>
      </c>
      <c r="G471" s="130"/>
      <c r="H471" s="352"/>
    </row>
    <row r="472" spans="2:8" ht="12.95" customHeight="1" x14ac:dyDescent="0.2">
      <c r="B472" s="156">
        <v>19</v>
      </c>
      <c r="C472" s="166" t="s">
        <v>158</v>
      </c>
      <c r="D472" s="334">
        <v>1431.2596656246574</v>
      </c>
      <c r="E472" s="334">
        <v>760.02171803191482</v>
      </c>
      <c r="F472" s="175">
        <f t="shared" si="27"/>
        <v>0.53101595488629372</v>
      </c>
      <c r="G472" s="130"/>
      <c r="H472" s="352"/>
    </row>
    <row r="473" spans="2:8" ht="12.95" customHeight="1" x14ac:dyDescent="0.2">
      <c r="B473" s="156">
        <v>20</v>
      </c>
      <c r="C473" s="166" t="s">
        <v>159</v>
      </c>
      <c r="D473" s="334">
        <v>998.40271081785704</v>
      </c>
      <c r="E473" s="334">
        <v>253.41129210526313</v>
      </c>
      <c r="F473" s="175">
        <f t="shared" si="27"/>
        <v>0.25381671079165774</v>
      </c>
      <c r="G473" s="130"/>
      <c r="H473" s="352"/>
    </row>
    <row r="474" spans="2:8" ht="12.95" customHeight="1" x14ac:dyDescent="0.2">
      <c r="B474" s="156">
        <v>21</v>
      </c>
      <c r="C474" s="166" t="s">
        <v>160</v>
      </c>
      <c r="D474" s="334">
        <v>1465.4955618375002</v>
      </c>
      <c r="E474" s="334">
        <v>589.34876260638293</v>
      </c>
      <c r="F474" s="175">
        <f t="shared" si="27"/>
        <v>0.40214981058518701</v>
      </c>
      <c r="G474" s="130"/>
      <c r="H474" s="352"/>
    </row>
    <row r="475" spans="2:8" ht="12.95" customHeight="1" x14ac:dyDescent="0.2">
      <c r="B475" s="156">
        <v>22</v>
      </c>
      <c r="C475" s="166" t="s">
        <v>161</v>
      </c>
      <c r="D475" s="334">
        <v>1145.4338782846155</v>
      </c>
      <c r="E475" s="334">
        <v>86.821742486486471</v>
      </c>
      <c r="F475" s="175">
        <f t="shared" si="27"/>
        <v>7.5798126921572645E-2</v>
      </c>
      <c r="G475" s="130"/>
      <c r="H475" s="352"/>
    </row>
    <row r="476" spans="2:8" ht="12.95" customHeight="1" x14ac:dyDescent="0.2">
      <c r="B476" s="156">
        <v>23</v>
      </c>
      <c r="C476" s="166" t="s">
        <v>162</v>
      </c>
      <c r="D476" s="334">
        <v>1681.64898011831</v>
      </c>
      <c r="E476" s="334">
        <v>550.61643518324604</v>
      </c>
      <c r="F476" s="175">
        <f t="shared" si="27"/>
        <v>0.32742649726134182</v>
      </c>
      <c r="G476" s="130"/>
      <c r="H476" s="352"/>
    </row>
    <row r="477" spans="2:8" ht="12.95" customHeight="1" x14ac:dyDescent="0.2">
      <c r="B477" s="156">
        <v>24</v>
      </c>
      <c r="C477" s="166" t="s">
        <v>163</v>
      </c>
      <c r="D477" s="334">
        <v>1727.1334414166663</v>
      </c>
      <c r="E477" s="334">
        <v>296.61691808988752</v>
      </c>
      <c r="F477" s="175">
        <f t="shared" si="27"/>
        <v>0.17173943308433079</v>
      </c>
      <c r="G477" s="130"/>
      <c r="H477" s="352"/>
    </row>
    <row r="478" spans="2:8" ht="12.95" customHeight="1" x14ac:dyDescent="0.2">
      <c r="B478" s="31"/>
      <c r="C478" s="1" t="s">
        <v>28</v>
      </c>
      <c r="D478" s="287">
        <f>SUM(D454:D477)</f>
        <v>36316.237579056229</v>
      </c>
      <c r="E478" s="287">
        <f>SUM(E454:E477)</f>
        <v>18899.249656032778</v>
      </c>
      <c r="F478" s="132">
        <f t="shared" si="27"/>
        <v>0.52040769958317701</v>
      </c>
      <c r="G478" s="39"/>
      <c r="H478" s="352"/>
    </row>
    <row r="479" spans="2:8" x14ac:dyDescent="0.2">
      <c r="B479" s="83"/>
      <c r="C479" s="66"/>
      <c r="D479" s="84"/>
      <c r="E479" s="84"/>
      <c r="F479" s="85"/>
      <c r="G479" s="69"/>
      <c r="H479" s="363"/>
    </row>
    <row r="480" spans="2:8" ht="27.75" customHeight="1" x14ac:dyDescent="0.2">
      <c r="B480" s="456" t="s">
        <v>258</v>
      </c>
      <c r="C480" s="408"/>
      <c r="D480" s="408"/>
      <c r="E480" s="408"/>
      <c r="F480" s="408"/>
      <c r="G480" s="408"/>
      <c r="H480" s="363"/>
    </row>
    <row r="481" spans="2:8" x14ac:dyDescent="0.2">
      <c r="B481" s="42"/>
      <c r="C481" s="42"/>
      <c r="D481" s="42"/>
      <c r="E481" s="42"/>
      <c r="F481" s="52" t="s">
        <v>123</v>
      </c>
    </row>
    <row r="482" spans="2:8" ht="56.25" customHeight="1" x14ac:dyDescent="0.2">
      <c r="B482" s="317" t="s">
        <v>39</v>
      </c>
      <c r="C482" s="317" t="s">
        <v>40</v>
      </c>
      <c r="D482" s="25" t="s">
        <v>216</v>
      </c>
      <c r="E482" s="25" t="s">
        <v>259</v>
      </c>
      <c r="F482" s="25" t="s">
        <v>210</v>
      </c>
      <c r="G482" s="56"/>
      <c r="H482" s="57"/>
    </row>
    <row r="483" spans="2:8" x14ac:dyDescent="0.2">
      <c r="B483" s="53">
        <v>1</v>
      </c>
      <c r="C483" s="53">
        <v>2</v>
      </c>
      <c r="D483" s="326">
        <v>3</v>
      </c>
      <c r="E483" s="326">
        <v>4</v>
      </c>
      <c r="F483" s="326">
        <v>5</v>
      </c>
      <c r="G483" s="56"/>
      <c r="H483" s="57"/>
    </row>
    <row r="484" spans="2:8" ht="12.95" customHeight="1" x14ac:dyDescent="0.2">
      <c r="B484" s="156">
        <v>1</v>
      </c>
      <c r="C484" s="166" t="s">
        <v>140</v>
      </c>
      <c r="D484" s="335">
        <f>D454</f>
        <v>2350.0337127999996</v>
      </c>
      <c r="E484" s="335">
        <v>1522.6945007457393</v>
      </c>
      <c r="F484" s="133">
        <f t="shared" ref="F484:F508" si="28">E484/D484</f>
        <v>0.64794581135242157</v>
      </c>
      <c r="G484" s="130"/>
      <c r="H484" s="352"/>
    </row>
    <row r="485" spans="2:8" ht="12.95" customHeight="1" x14ac:dyDescent="0.2">
      <c r="B485" s="156">
        <v>2</v>
      </c>
      <c r="C485" s="166" t="s">
        <v>141</v>
      </c>
      <c r="D485" s="335">
        <f t="shared" ref="D485:D507" si="29">D455</f>
        <v>776.28829141052643</v>
      </c>
      <c r="E485" s="335">
        <v>421.64142886413055</v>
      </c>
      <c r="F485" s="133">
        <f t="shared" si="28"/>
        <v>0.54315057115959109</v>
      </c>
      <c r="G485" s="130"/>
      <c r="H485" s="352"/>
    </row>
    <row r="486" spans="2:8" ht="12.95" customHeight="1" x14ac:dyDescent="0.2">
      <c r="B486" s="156">
        <v>3</v>
      </c>
      <c r="C486" s="166" t="s">
        <v>142</v>
      </c>
      <c r="D486" s="335">
        <f t="shared" si="29"/>
        <v>603.23944336923068</v>
      </c>
      <c r="E486" s="335">
        <v>399.91377256756766</v>
      </c>
      <c r="F486" s="133">
        <f t="shared" si="28"/>
        <v>0.66294367346730099</v>
      </c>
      <c r="G486" s="130"/>
      <c r="H486" s="352"/>
    </row>
    <row r="487" spans="2:8" ht="12.95" customHeight="1" x14ac:dyDescent="0.2">
      <c r="B487" s="156">
        <v>4</v>
      </c>
      <c r="C487" s="166" t="s">
        <v>143</v>
      </c>
      <c r="D487" s="335">
        <f t="shared" si="29"/>
        <v>1603.8624678629628</v>
      </c>
      <c r="E487" s="335">
        <v>710.21213994652419</v>
      </c>
      <c r="F487" s="133">
        <f t="shared" si="28"/>
        <v>0.44281361661441793</v>
      </c>
      <c r="G487" s="130"/>
      <c r="H487" s="352"/>
    </row>
    <row r="488" spans="2:8" ht="12.95" customHeight="1" x14ac:dyDescent="0.2">
      <c r="B488" s="156">
        <v>5</v>
      </c>
      <c r="C488" s="166" t="s">
        <v>144</v>
      </c>
      <c r="D488" s="335">
        <f t="shared" si="29"/>
        <v>856.96331163773596</v>
      </c>
      <c r="E488" s="335">
        <v>70.589638425414307</v>
      </c>
      <c r="F488" s="133">
        <f t="shared" si="28"/>
        <v>8.237183257065113E-2</v>
      </c>
      <c r="G488" s="130"/>
      <c r="H488" s="352"/>
    </row>
    <row r="489" spans="2:8" ht="12.95" customHeight="1" x14ac:dyDescent="0.2">
      <c r="B489" s="156">
        <v>6</v>
      </c>
      <c r="C489" s="166" t="s">
        <v>145</v>
      </c>
      <c r="D489" s="335">
        <f t="shared" si="29"/>
        <v>1571.3461749192306</v>
      </c>
      <c r="E489" s="335">
        <v>651.99979619189219</v>
      </c>
      <c r="F489" s="133">
        <f t="shared" si="28"/>
        <v>0.41493071774932466</v>
      </c>
      <c r="G489" s="130"/>
      <c r="H489" s="352"/>
    </row>
    <row r="490" spans="2:8" ht="12.95" customHeight="1" x14ac:dyDescent="0.2">
      <c r="B490" s="156">
        <v>7</v>
      </c>
      <c r="C490" s="166" t="s">
        <v>146</v>
      </c>
      <c r="D490" s="335">
        <f t="shared" si="29"/>
        <v>1169.4366688905659</v>
      </c>
      <c r="E490" s="335">
        <v>486.93640010638308</v>
      </c>
      <c r="F490" s="133">
        <f t="shared" si="28"/>
        <v>0.41638543844219911</v>
      </c>
      <c r="G490" s="130"/>
      <c r="H490" s="352"/>
    </row>
    <row r="491" spans="2:8" ht="12.95" customHeight="1" x14ac:dyDescent="0.2">
      <c r="B491" s="156">
        <v>8</v>
      </c>
      <c r="C491" s="166" t="s">
        <v>147</v>
      </c>
      <c r="D491" s="335">
        <f t="shared" si="29"/>
        <v>2204.861404047826</v>
      </c>
      <c r="E491" s="335">
        <v>1125.598356649215</v>
      </c>
      <c r="F491" s="133">
        <f t="shared" si="28"/>
        <v>0.51050753330017451</v>
      </c>
      <c r="G491" s="130"/>
      <c r="H491" s="352"/>
    </row>
    <row r="492" spans="2:8" ht="12.95" customHeight="1" x14ac:dyDescent="0.2">
      <c r="B492" s="156">
        <v>9</v>
      </c>
      <c r="C492" s="166" t="s">
        <v>148</v>
      </c>
      <c r="D492" s="335">
        <f t="shared" si="29"/>
        <v>2944.0762267137256</v>
      </c>
      <c r="E492" s="335">
        <v>1722.9879406972966</v>
      </c>
      <c r="F492" s="133">
        <f t="shared" si="28"/>
        <v>0.58523890280536395</v>
      </c>
      <c r="G492" s="130"/>
      <c r="H492" s="352"/>
    </row>
    <row r="493" spans="2:8" ht="12.95" customHeight="1" x14ac:dyDescent="0.2">
      <c r="B493" s="156">
        <v>10</v>
      </c>
      <c r="C493" s="166" t="s">
        <v>149</v>
      </c>
      <c r="D493" s="335">
        <f t="shared" si="29"/>
        <v>999.97304372244901</v>
      </c>
      <c r="E493" s="335">
        <v>486.41307111111126</v>
      </c>
      <c r="F493" s="133">
        <f t="shared" si="28"/>
        <v>0.48642618335031773</v>
      </c>
      <c r="G493" s="130"/>
      <c r="H493" s="352"/>
    </row>
    <row r="494" spans="2:8" ht="12.95" customHeight="1" x14ac:dyDescent="0.2">
      <c r="B494" s="156">
        <v>11</v>
      </c>
      <c r="C494" s="166" t="s">
        <v>150</v>
      </c>
      <c r="D494" s="335">
        <f t="shared" si="29"/>
        <v>1456.3660419056605</v>
      </c>
      <c r="E494" s="335">
        <v>1194.5372656182797</v>
      </c>
      <c r="F494" s="133">
        <f t="shared" si="28"/>
        <v>0.82021774145133397</v>
      </c>
      <c r="G494" s="130"/>
      <c r="H494" s="352"/>
    </row>
    <row r="495" spans="2:8" ht="12.95" customHeight="1" x14ac:dyDescent="0.2">
      <c r="B495" s="156">
        <v>12</v>
      </c>
      <c r="C495" s="166" t="s">
        <v>151</v>
      </c>
      <c r="D495" s="335">
        <f t="shared" si="29"/>
        <v>1752.0815964196079</v>
      </c>
      <c r="E495" s="335">
        <v>1487.3600916216215</v>
      </c>
      <c r="F495" s="133">
        <f t="shared" si="28"/>
        <v>0.84891028743241936</v>
      </c>
      <c r="G495" s="130"/>
      <c r="H495" s="352"/>
    </row>
    <row r="496" spans="2:8" ht="12.95" customHeight="1" x14ac:dyDescent="0.2">
      <c r="B496" s="156">
        <v>13</v>
      </c>
      <c r="C496" s="166" t="s">
        <v>152</v>
      </c>
      <c r="D496" s="335">
        <f t="shared" si="29"/>
        <v>781.30014860740732</v>
      </c>
      <c r="E496" s="335">
        <v>1031.8438890591397</v>
      </c>
      <c r="F496" s="133">
        <f t="shared" si="28"/>
        <v>1.3206754035543222</v>
      </c>
      <c r="G496" s="130"/>
      <c r="H496" s="352"/>
    </row>
    <row r="497" spans="2:8" ht="12.95" customHeight="1" x14ac:dyDescent="0.2">
      <c r="B497" s="156">
        <v>14</v>
      </c>
      <c r="C497" s="166" t="s">
        <v>153</v>
      </c>
      <c r="D497" s="335">
        <f t="shared" si="29"/>
        <v>882.21567725283023</v>
      </c>
      <c r="E497" s="335">
        <v>555.19147422043011</v>
      </c>
      <c r="F497" s="133">
        <f t="shared" si="28"/>
        <v>0.62931490398046996</v>
      </c>
      <c r="G497" s="130"/>
      <c r="H497" s="352"/>
    </row>
    <row r="498" spans="2:8" ht="12.95" customHeight="1" x14ac:dyDescent="0.2">
      <c r="B498" s="156">
        <v>15</v>
      </c>
      <c r="C498" s="166" t="s">
        <v>154</v>
      </c>
      <c r="D498" s="335">
        <f t="shared" si="29"/>
        <v>1694.2246184130436</v>
      </c>
      <c r="E498" s="335">
        <v>989.95694592592599</v>
      </c>
      <c r="F498" s="133">
        <f t="shared" si="28"/>
        <v>0.58431269098970173</v>
      </c>
      <c r="G498" s="130"/>
      <c r="H498" s="352"/>
    </row>
    <row r="499" spans="2:8" ht="12.95" customHeight="1" x14ac:dyDescent="0.2">
      <c r="B499" s="156">
        <v>16</v>
      </c>
      <c r="C499" s="166" t="s">
        <v>155</v>
      </c>
      <c r="D499" s="335">
        <f t="shared" si="29"/>
        <v>2727.5191172588238</v>
      </c>
      <c r="E499" s="335">
        <v>1889.765389411765</v>
      </c>
      <c r="F499" s="133">
        <f t="shared" si="28"/>
        <v>0.69285138184878892</v>
      </c>
      <c r="G499" s="130"/>
      <c r="H499" s="352"/>
    </row>
    <row r="500" spans="2:8" ht="12.95" customHeight="1" x14ac:dyDescent="0.2">
      <c r="B500" s="156">
        <v>17</v>
      </c>
      <c r="C500" s="166" t="s">
        <v>156</v>
      </c>
      <c r="D500" s="335">
        <f t="shared" si="29"/>
        <v>1924.9173195124999</v>
      </c>
      <c r="E500" s="335">
        <v>925.65971845212778</v>
      </c>
      <c r="F500" s="133">
        <f t="shared" si="28"/>
        <v>0.48088284575597157</v>
      </c>
      <c r="G500" s="130"/>
      <c r="H500" s="352"/>
    </row>
    <row r="501" spans="2:8" ht="12.95" customHeight="1" x14ac:dyDescent="0.2">
      <c r="B501" s="156">
        <v>18</v>
      </c>
      <c r="C501" s="166" t="s">
        <v>157</v>
      </c>
      <c r="D501" s="335">
        <f t="shared" si="29"/>
        <v>1568.1580762125</v>
      </c>
      <c r="E501" s="335">
        <v>1222.6717271390373</v>
      </c>
      <c r="F501" s="133">
        <f t="shared" si="28"/>
        <v>0.77968652885562406</v>
      </c>
      <c r="G501" s="130"/>
      <c r="H501" s="352"/>
    </row>
    <row r="502" spans="2:8" ht="12.95" customHeight="1" x14ac:dyDescent="0.2">
      <c r="B502" s="156">
        <v>19</v>
      </c>
      <c r="C502" s="166" t="s">
        <v>158</v>
      </c>
      <c r="D502" s="335">
        <f t="shared" si="29"/>
        <v>1431.2596656246574</v>
      </c>
      <c r="E502" s="335">
        <v>705.4801580319147</v>
      </c>
      <c r="F502" s="133">
        <f t="shared" si="28"/>
        <v>0.49290857206125188</v>
      </c>
      <c r="G502" s="130"/>
      <c r="H502" s="352"/>
    </row>
    <row r="503" spans="2:8" ht="12.95" customHeight="1" x14ac:dyDescent="0.2">
      <c r="B503" s="156">
        <v>20</v>
      </c>
      <c r="C503" s="166" t="s">
        <v>159</v>
      </c>
      <c r="D503" s="335">
        <f t="shared" si="29"/>
        <v>998.40271081785704</v>
      </c>
      <c r="E503" s="335">
        <v>321.01404210526317</v>
      </c>
      <c r="F503" s="133">
        <f t="shared" si="28"/>
        <v>0.3215276146859613</v>
      </c>
      <c r="G503" s="130"/>
      <c r="H503" s="352"/>
    </row>
    <row r="504" spans="2:8" ht="12.95" customHeight="1" x14ac:dyDescent="0.2">
      <c r="B504" s="156">
        <v>21</v>
      </c>
      <c r="C504" s="166" t="s">
        <v>160</v>
      </c>
      <c r="D504" s="335">
        <f t="shared" si="29"/>
        <v>1465.4955618375002</v>
      </c>
      <c r="E504" s="335">
        <v>628.80507260638296</v>
      </c>
      <c r="F504" s="133">
        <f t="shared" si="28"/>
        <v>0.42907333804406794</v>
      </c>
      <c r="G504" s="130"/>
      <c r="H504" s="352"/>
    </row>
    <row r="505" spans="2:8" ht="12.95" customHeight="1" x14ac:dyDescent="0.2">
      <c r="B505" s="156">
        <v>22</v>
      </c>
      <c r="C505" s="166" t="s">
        <v>161</v>
      </c>
      <c r="D505" s="335">
        <f t="shared" si="29"/>
        <v>1145.4338782846155</v>
      </c>
      <c r="E505" s="335">
        <v>204.09752248648658</v>
      </c>
      <c r="F505" s="133">
        <f t="shared" si="28"/>
        <v>0.17818359169901624</v>
      </c>
      <c r="G505" s="130"/>
      <c r="H505" s="352"/>
    </row>
    <row r="506" spans="2:8" ht="12.95" customHeight="1" x14ac:dyDescent="0.2">
      <c r="B506" s="156">
        <v>23</v>
      </c>
      <c r="C506" s="166" t="s">
        <v>162</v>
      </c>
      <c r="D506" s="335">
        <f t="shared" si="29"/>
        <v>1681.64898011831</v>
      </c>
      <c r="E506" s="335">
        <v>588.78429518324594</v>
      </c>
      <c r="F506" s="133">
        <f t="shared" si="28"/>
        <v>0.35012318393688968</v>
      </c>
      <c r="G506" s="130"/>
      <c r="H506" s="352"/>
    </row>
    <row r="507" spans="2:8" ht="12.95" customHeight="1" x14ac:dyDescent="0.2">
      <c r="B507" s="156">
        <v>24</v>
      </c>
      <c r="C507" s="166" t="s">
        <v>163</v>
      </c>
      <c r="D507" s="335">
        <f t="shared" si="29"/>
        <v>1727.1334414166663</v>
      </c>
      <c r="E507" s="335">
        <v>253.95455808988766</v>
      </c>
      <c r="F507" s="133">
        <f t="shared" si="28"/>
        <v>0.14703818014292144</v>
      </c>
      <c r="G507" s="130"/>
      <c r="H507" s="352"/>
    </row>
    <row r="508" spans="2:8" ht="12.95" customHeight="1" x14ac:dyDescent="0.2">
      <c r="B508" s="31"/>
      <c r="C508" s="1" t="s">
        <v>28</v>
      </c>
      <c r="D508" s="287">
        <f>SUM(D484:D507)</f>
        <v>36316.237579056229</v>
      </c>
      <c r="E508" s="287">
        <f>SUM(E484:E507)</f>
        <v>19598.109195256784</v>
      </c>
      <c r="F508" s="132">
        <f t="shared" si="28"/>
        <v>0.53965142045879555</v>
      </c>
      <c r="G508" s="39"/>
      <c r="H508" s="352" t="s">
        <v>13</v>
      </c>
    </row>
    <row r="509" spans="2:8" ht="24.75" customHeight="1" x14ac:dyDescent="0.2">
      <c r="B509" s="41" t="s">
        <v>56</v>
      </c>
      <c r="C509" s="42"/>
      <c r="D509" s="42"/>
      <c r="E509" s="42"/>
      <c r="F509" s="42"/>
      <c r="G509" s="42"/>
      <c r="H509" s="332"/>
    </row>
    <row r="510" spans="2:8" ht="21" customHeight="1" x14ac:dyDescent="0.2"/>
    <row r="511" spans="2:8" ht="42.75" x14ac:dyDescent="0.2">
      <c r="B511" s="79" t="s">
        <v>41</v>
      </c>
      <c r="C511" s="79" t="s">
        <v>260</v>
      </c>
      <c r="D511" s="79" t="s">
        <v>57</v>
      </c>
      <c r="E511" s="326" t="s">
        <v>44</v>
      </c>
      <c r="F511" s="79" t="s">
        <v>45</v>
      </c>
      <c r="G511" s="79"/>
    </row>
    <row r="512" spans="2:8" x14ac:dyDescent="0.2">
      <c r="B512" s="62">
        <f>D508</f>
        <v>36316.237579056229</v>
      </c>
      <c r="C512" s="62">
        <f>E542</f>
        <v>18899.249656032778</v>
      </c>
      <c r="D512" s="62">
        <f>F542</f>
        <v>36306.514890000006</v>
      </c>
      <c r="E512" s="62">
        <f>C512+D512</f>
        <v>55205.764546032784</v>
      </c>
      <c r="F512" s="64">
        <f>E512/B512</f>
        <v>1.5201399766662571</v>
      </c>
      <c r="G512" s="62"/>
    </row>
    <row r="513" spans="2:8" x14ac:dyDescent="0.2">
      <c r="B513" s="83"/>
      <c r="C513" s="66"/>
      <c r="D513" s="67"/>
      <c r="E513" s="67"/>
      <c r="F513" s="68"/>
      <c r="G513" s="69"/>
      <c r="H513" s="361"/>
    </row>
    <row r="514" spans="2:8" x14ac:dyDescent="0.2">
      <c r="B514" s="5" t="s">
        <v>217</v>
      </c>
      <c r="C514" s="42"/>
      <c r="D514" s="51"/>
      <c r="E514" s="42"/>
      <c r="F514" s="42"/>
      <c r="G514" s="42"/>
      <c r="H514" s="332"/>
    </row>
    <row r="515" spans="2:8" x14ac:dyDescent="0.2">
      <c r="B515" s="42"/>
      <c r="C515" s="42"/>
      <c r="D515" s="42"/>
      <c r="E515" s="42"/>
      <c r="F515" s="42"/>
      <c r="G515" s="42"/>
      <c r="H515" s="332" t="s">
        <v>123</v>
      </c>
    </row>
    <row r="516" spans="2:8" ht="85.5" x14ac:dyDescent="0.2">
      <c r="B516" s="317" t="s">
        <v>39</v>
      </c>
      <c r="C516" s="317" t="s">
        <v>40</v>
      </c>
      <c r="D516" s="25" t="s">
        <v>218</v>
      </c>
      <c r="E516" s="25" t="s">
        <v>238</v>
      </c>
      <c r="F516" s="25" t="s">
        <v>58</v>
      </c>
      <c r="G516" s="25" t="s">
        <v>59</v>
      </c>
      <c r="H516" s="279" t="s">
        <v>60</v>
      </c>
    </row>
    <row r="517" spans="2:8" ht="13.5" customHeight="1" x14ac:dyDescent="0.2">
      <c r="B517" s="53">
        <v>1</v>
      </c>
      <c r="C517" s="53">
        <v>2</v>
      </c>
      <c r="D517" s="326">
        <v>3</v>
      </c>
      <c r="E517" s="326">
        <v>4</v>
      </c>
      <c r="F517" s="326">
        <v>5</v>
      </c>
      <c r="G517" s="326">
        <v>6</v>
      </c>
      <c r="H517" s="79">
        <v>7</v>
      </c>
    </row>
    <row r="518" spans="2:8" ht="12.95" customHeight="1" x14ac:dyDescent="0.2">
      <c r="B518" s="156">
        <v>1</v>
      </c>
      <c r="C518" s="166" t="s">
        <v>140</v>
      </c>
      <c r="D518" s="335">
        <f>D484</f>
        <v>2350.0337127999996</v>
      </c>
      <c r="E518" s="335">
        <f>E454</f>
        <v>1362.8101115217391</v>
      </c>
      <c r="F518" s="335">
        <v>2350.0235600000001</v>
      </c>
      <c r="G518" s="135">
        <f>E518+F518</f>
        <v>3712.8336715217392</v>
      </c>
      <c r="H518" s="138">
        <f>G518/D518</f>
        <v>1.579906556786371</v>
      </c>
    </row>
    <row r="519" spans="2:8" ht="12.95" customHeight="1" x14ac:dyDescent="0.2">
      <c r="B519" s="156">
        <v>2</v>
      </c>
      <c r="C519" s="166" t="s">
        <v>141</v>
      </c>
      <c r="D519" s="335">
        <f t="shared" ref="D519:D541" si="30">D485</f>
        <v>776.28829141052643</v>
      </c>
      <c r="E519" s="335">
        <f t="shared" ref="E519:E541" si="31">E455</f>
        <v>381.50105886413053</v>
      </c>
      <c r="F519" s="335">
        <v>776.29036999999994</v>
      </c>
      <c r="G519" s="135">
        <f t="shared" ref="G519:G541" si="32">E519+F519</f>
        <v>1157.7914288641305</v>
      </c>
      <c r="H519" s="138">
        <f t="shared" ref="H519:H541" si="33">G519/D519</f>
        <v>1.4914451778738123</v>
      </c>
    </row>
    <row r="520" spans="2:8" ht="12.95" customHeight="1" x14ac:dyDescent="0.2">
      <c r="B520" s="156">
        <v>3</v>
      </c>
      <c r="C520" s="166" t="s">
        <v>142</v>
      </c>
      <c r="D520" s="335">
        <f t="shared" si="30"/>
        <v>603.23944336923068</v>
      </c>
      <c r="E520" s="335">
        <f t="shared" si="31"/>
        <v>366.26267256756762</v>
      </c>
      <c r="F520" s="335">
        <v>603.23810000000003</v>
      </c>
      <c r="G520" s="135">
        <f t="shared" si="32"/>
        <v>969.50077256756765</v>
      </c>
      <c r="H520" s="138">
        <f t="shared" si="33"/>
        <v>1.6071574616419035</v>
      </c>
    </row>
    <row r="521" spans="2:8" ht="12.95" customHeight="1" x14ac:dyDescent="0.2">
      <c r="B521" s="156">
        <v>4</v>
      </c>
      <c r="C521" s="166" t="s">
        <v>143</v>
      </c>
      <c r="D521" s="335">
        <f t="shared" si="30"/>
        <v>1603.8624678629628</v>
      </c>
      <c r="E521" s="335">
        <f t="shared" si="31"/>
        <v>682.75690994652405</v>
      </c>
      <c r="F521" s="335">
        <v>1603.8652299999999</v>
      </c>
      <c r="G521" s="135">
        <f t="shared" si="32"/>
        <v>2286.6221399465239</v>
      </c>
      <c r="H521" s="138">
        <f t="shared" si="33"/>
        <v>1.4256971440907222</v>
      </c>
    </row>
    <row r="522" spans="2:8" ht="12.95" customHeight="1" x14ac:dyDescent="0.2">
      <c r="B522" s="156">
        <v>5</v>
      </c>
      <c r="C522" s="166" t="s">
        <v>144</v>
      </c>
      <c r="D522" s="335">
        <f t="shared" si="30"/>
        <v>856.96331163773596</v>
      </c>
      <c r="E522" s="335">
        <f t="shared" si="31"/>
        <v>44.160338425414423</v>
      </c>
      <c r="F522" s="335">
        <v>856.9618999999999</v>
      </c>
      <c r="G522" s="135">
        <f t="shared" si="32"/>
        <v>901.12223842541437</v>
      </c>
      <c r="H522" s="138">
        <f t="shared" si="33"/>
        <v>1.0515295417995043</v>
      </c>
    </row>
    <row r="523" spans="2:8" ht="12.95" customHeight="1" x14ac:dyDescent="0.2">
      <c r="B523" s="156">
        <v>6</v>
      </c>
      <c r="C523" s="166" t="s">
        <v>145</v>
      </c>
      <c r="D523" s="335">
        <f t="shared" si="30"/>
        <v>1571.3461749192306</v>
      </c>
      <c r="E523" s="335">
        <f t="shared" si="31"/>
        <v>650.50227619189207</v>
      </c>
      <c r="F523" s="335">
        <v>1561.6318900000001</v>
      </c>
      <c r="G523" s="135">
        <f t="shared" si="32"/>
        <v>2212.1341661918923</v>
      </c>
      <c r="H523" s="138">
        <f t="shared" si="33"/>
        <v>1.407795558674777</v>
      </c>
    </row>
    <row r="524" spans="2:8" ht="12.95" customHeight="1" x14ac:dyDescent="0.2">
      <c r="B524" s="156">
        <v>7</v>
      </c>
      <c r="C524" s="166" t="s">
        <v>146</v>
      </c>
      <c r="D524" s="335">
        <f t="shared" si="30"/>
        <v>1169.4366688905659</v>
      </c>
      <c r="E524" s="335">
        <f t="shared" si="31"/>
        <v>506.0807601063832</v>
      </c>
      <c r="F524" s="335">
        <v>1169.4356399999999</v>
      </c>
      <c r="G524" s="135">
        <f t="shared" si="32"/>
        <v>1675.5164001063831</v>
      </c>
      <c r="H524" s="138">
        <f t="shared" si="33"/>
        <v>1.4327551415810575</v>
      </c>
    </row>
    <row r="525" spans="2:8" ht="12.95" customHeight="1" x14ac:dyDescent="0.2">
      <c r="B525" s="156">
        <v>8</v>
      </c>
      <c r="C525" s="166" t="s">
        <v>147</v>
      </c>
      <c r="D525" s="335">
        <f t="shared" si="30"/>
        <v>2204.861404047826</v>
      </c>
      <c r="E525" s="335">
        <f t="shared" si="31"/>
        <v>933.65583664921519</v>
      </c>
      <c r="F525" s="335">
        <v>2204.8625199999997</v>
      </c>
      <c r="G525" s="135">
        <f t="shared" si="32"/>
        <v>3138.5183566492151</v>
      </c>
      <c r="H525" s="138">
        <f t="shared" si="33"/>
        <v>1.4234538057073891</v>
      </c>
    </row>
    <row r="526" spans="2:8" ht="12.95" customHeight="1" x14ac:dyDescent="0.2">
      <c r="B526" s="156">
        <v>9</v>
      </c>
      <c r="C526" s="166" t="s">
        <v>148</v>
      </c>
      <c r="D526" s="335">
        <f t="shared" si="30"/>
        <v>2944.0762267137256</v>
      </c>
      <c r="E526" s="335">
        <f t="shared" si="31"/>
        <v>1943.186020697297</v>
      </c>
      <c r="F526" s="335">
        <v>2944.0719199999999</v>
      </c>
      <c r="G526" s="135">
        <f t="shared" si="32"/>
        <v>4887.2579406972964</v>
      </c>
      <c r="H526" s="138">
        <f t="shared" si="33"/>
        <v>1.6600310468702144</v>
      </c>
    </row>
    <row r="527" spans="2:8" ht="12.95" customHeight="1" x14ac:dyDescent="0.2">
      <c r="B527" s="156">
        <v>10</v>
      </c>
      <c r="C527" s="166" t="s">
        <v>149</v>
      </c>
      <c r="D527" s="335">
        <f t="shared" si="30"/>
        <v>999.97304372244901</v>
      </c>
      <c r="E527" s="335">
        <f t="shared" si="31"/>
        <v>540.48568111111138</v>
      </c>
      <c r="F527" s="335">
        <v>999.97739000000001</v>
      </c>
      <c r="G527" s="135">
        <f t="shared" si="32"/>
        <v>1540.4630711111113</v>
      </c>
      <c r="H527" s="138">
        <f t="shared" si="33"/>
        <v>1.5405045973806069</v>
      </c>
    </row>
    <row r="528" spans="2:8" ht="12.95" customHeight="1" x14ac:dyDescent="0.2">
      <c r="B528" s="156">
        <v>11</v>
      </c>
      <c r="C528" s="166" t="s">
        <v>150</v>
      </c>
      <c r="D528" s="335">
        <f t="shared" si="30"/>
        <v>1456.3660419056605</v>
      </c>
      <c r="E528" s="335">
        <f t="shared" si="31"/>
        <v>1321.7607756182797</v>
      </c>
      <c r="F528" s="335">
        <v>1456.36394</v>
      </c>
      <c r="G528" s="135">
        <f t="shared" si="32"/>
        <v>2778.1247156182799</v>
      </c>
      <c r="H528" s="138">
        <f t="shared" si="33"/>
        <v>1.907573120822766</v>
      </c>
    </row>
    <row r="529" spans="2:9" ht="12.95" customHeight="1" x14ac:dyDescent="0.2">
      <c r="B529" s="156">
        <v>12</v>
      </c>
      <c r="C529" s="166" t="s">
        <v>151</v>
      </c>
      <c r="D529" s="335">
        <f t="shared" si="30"/>
        <v>1752.0815964196079</v>
      </c>
      <c r="E529" s="335">
        <f t="shared" si="31"/>
        <v>1302.5608216216215</v>
      </c>
      <c r="F529" s="335">
        <v>1752.07954</v>
      </c>
      <c r="G529" s="135">
        <f t="shared" si="32"/>
        <v>3054.6403616216212</v>
      </c>
      <c r="H529" s="138">
        <f t="shared" si="33"/>
        <v>1.7434349906213285</v>
      </c>
    </row>
    <row r="530" spans="2:9" ht="12.95" customHeight="1" x14ac:dyDescent="0.2">
      <c r="B530" s="156">
        <v>13</v>
      </c>
      <c r="C530" s="166" t="s">
        <v>152</v>
      </c>
      <c r="D530" s="335">
        <f t="shared" si="30"/>
        <v>781.30014860740732</v>
      </c>
      <c r="E530" s="335">
        <f t="shared" si="31"/>
        <v>1012.5955890591396</v>
      </c>
      <c r="F530" s="335">
        <v>781.29830000000004</v>
      </c>
      <c r="G530" s="135">
        <f t="shared" si="32"/>
        <v>1793.8938890591396</v>
      </c>
      <c r="H530" s="138">
        <f t="shared" si="33"/>
        <v>2.2960367948944893</v>
      </c>
    </row>
    <row r="531" spans="2:9" ht="12.95" customHeight="1" x14ac:dyDescent="0.2">
      <c r="B531" s="156">
        <v>14</v>
      </c>
      <c r="C531" s="166" t="s">
        <v>153</v>
      </c>
      <c r="D531" s="335">
        <f t="shared" si="30"/>
        <v>882.21567725283023</v>
      </c>
      <c r="E531" s="335">
        <f t="shared" si="31"/>
        <v>509.21951422043009</v>
      </c>
      <c r="F531" s="335">
        <v>882.21555000000001</v>
      </c>
      <c r="G531" s="135">
        <f t="shared" si="32"/>
        <v>1391.4350642204301</v>
      </c>
      <c r="H531" s="138">
        <f t="shared" si="33"/>
        <v>1.5772050985914015</v>
      </c>
    </row>
    <row r="532" spans="2:9" ht="12.95" customHeight="1" x14ac:dyDescent="0.2">
      <c r="B532" s="156">
        <v>15</v>
      </c>
      <c r="C532" s="166" t="s">
        <v>154</v>
      </c>
      <c r="D532" s="335">
        <f t="shared" si="30"/>
        <v>1694.2246184130436</v>
      </c>
      <c r="E532" s="335">
        <f t="shared" si="31"/>
        <v>909.3544059259259</v>
      </c>
      <c r="F532" s="335">
        <v>1694.2225400000002</v>
      </c>
      <c r="G532" s="135">
        <f t="shared" si="32"/>
        <v>2603.5769459259263</v>
      </c>
      <c r="H532" s="138">
        <f t="shared" si="33"/>
        <v>1.5367365800437136</v>
      </c>
    </row>
    <row r="533" spans="2:9" ht="12.95" customHeight="1" x14ac:dyDescent="0.2">
      <c r="B533" s="156">
        <v>16</v>
      </c>
      <c r="C533" s="166" t="s">
        <v>155</v>
      </c>
      <c r="D533" s="335">
        <f t="shared" si="30"/>
        <v>2727.5191172588238</v>
      </c>
      <c r="E533" s="335">
        <f t="shared" si="31"/>
        <v>1895.0273094117649</v>
      </c>
      <c r="F533" s="335">
        <v>2727.5180799999998</v>
      </c>
      <c r="G533" s="135">
        <f t="shared" si="32"/>
        <v>4622.5453894117645</v>
      </c>
      <c r="H533" s="138">
        <f t="shared" si="33"/>
        <v>1.6947801979321984</v>
      </c>
    </row>
    <row r="534" spans="2:9" ht="12.95" customHeight="1" x14ac:dyDescent="0.2">
      <c r="B534" s="156">
        <v>17</v>
      </c>
      <c r="C534" s="166" t="s">
        <v>156</v>
      </c>
      <c r="D534" s="335">
        <f t="shared" si="30"/>
        <v>1924.9173195124999</v>
      </c>
      <c r="E534" s="335">
        <f t="shared" si="31"/>
        <v>818.43950845212771</v>
      </c>
      <c r="F534" s="335">
        <v>1924.9202100000002</v>
      </c>
      <c r="G534" s="135">
        <f t="shared" si="32"/>
        <v>2743.3597184521277</v>
      </c>
      <c r="H534" s="138">
        <f t="shared" si="33"/>
        <v>1.4251831445658687</v>
      </c>
    </row>
    <row r="535" spans="2:9" ht="12.95" customHeight="1" x14ac:dyDescent="0.2">
      <c r="B535" s="156">
        <v>18</v>
      </c>
      <c r="C535" s="166" t="s">
        <v>157</v>
      </c>
      <c r="D535" s="335">
        <f t="shared" si="30"/>
        <v>1568.1580762125</v>
      </c>
      <c r="E535" s="335">
        <f t="shared" si="31"/>
        <v>1182.0531971390374</v>
      </c>
      <c r="F535" s="335">
        <v>1568.1585299999999</v>
      </c>
      <c r="G535" s="135">
        <f t="shared" si="32"/>
        <v>2750.2117271390371</v>
      </c>
      <c r="H535" s="138">
        <f t="shared" si="33"/>
        <v>1.753784754775167</v>
      </c>
      <c r="I535" s="6" t="s">
        <v>13</v>
      </c>
    </row>
    <row r="536" spans="2:9" ht="12.95" customHeight="1" x14ac:dyDescent="0.2">
      <c r="B536" s="156">
        <v>19</v>
      </c>
      <c r="C536" s="166" t="s">
        <v>158</v>
      </c>
      <c r="D536" s="335">
        <f t="shared" si="30"/>
        <v>1431.2596656246574</v>
      </c>
      <c r="E536" s="335">
        <f t="shared" si="31"/>
        <v>760.02171803191482</v>
      </c>
      <c r="F536" s="335">
        <v>1431.2584400000001</v>
      </c>
      <c r="G536" s="135">
        <f t="shared" si="32"/>
        <v>2191.2801580319147</v>
      </c>
      <c r="H536" s="138">
        <f t="shared" si="33"/>
        <v>1.5310150985604383</v>
      </c>
    </row>
    <row r="537" spans="2:9" ht="12.95" customHeight="1" x14ac:dyDescent="0.2">
      <c r="B537" s="156">
        <v>20</v>
      </c>
      <c r="C537" s="166" t="s">
        <v>159</v>
      </c>
      <c r="D537" s="335">
        <f t="shared" si="30"/>
        <v>998.40271081785704</v>
      </c>
      <c r="E537" s="335">
        <f t="shared" si="31"/>
        <v>253.41129210526313</v>
      </c>
      <c r="F537" s="335">
        <v>998.40275000000008</v>
      </c>
      <c r="G537" s="135">
        <f t="shared" si="32"/>
        <v>1251.8140421052633</v>
      </c>
      <c r="H537" s="138">
        <f t="shared" si="33"/>
        <v>1.2538167500364863</v>
      </c>
    </row>
    <row r="538" spans="2:9" ht="12.95" customHeight="1" x14ac:dyDescent="0.2">
      <c r="B538" s="156">
        <v>21</v>
      </c>
      <c r="C538" s="166" t="s">
        <v>160</v>
      </c>
      <c r="D538" s="335">
        <f t="shared" si="30"/>
        <v>1465.4955618375002</v>
      </c>
      <c r="E538" s="335">
        <f t="shared" si="31"/>
        <v>589.34876260638293</v>
      </c>
      <c r="F538" s="335">
        <v>1465.49631</v>
      </c>
      <c r="G538" s="135">
        <f t="shared" si="32"/>
        <v>2054.8450726063829</v>
      </c>
      <c r="H538" s="138">
        <f t="shared" si="33"/>
        <v>1.4021503211036215</v>
      </c>
    </row>
    <row r="539" spans="2:9" ht="12.95" customHeight="1" x14ac:dyDescent="0.2">
      <c r="B539" s="156">
        <v>22</v>
      </c>
      <c r="C539" s="166" t="s">
        <v>161</v>
      </c>
      <c r="D539" s="335">
        <f t="shared" si="30"/>
        <v>1145.4338782846155</v>
      </c>
      <c r="E539" s="335">
        <f t="shared" si="31"/>
        <v>86.821742486486471</v>
      </c>
      <c r="F539" s="335">
        <v>1145.43578</v>
      </c>
      <c r="G539" s="135">
        <f t="shared" si="32"/>
        <v>1232.2575224864866</v>
      </c>
      <c r="H539" s="138">
        <f t="shared" si="33"/>
        <v>1.0757997871792451</v>
      </c>
    </row>
    <row r="540" spans="2:9" ht="12.95" customHeight="1" x14ac:dyDescent="0.2">
      <c r="B540" s="156">
        <v>23</v>
      </c>
      <c r="C540" s="166" t="s">
        <v>162</v>
      </c>
      <c r="D540" s="335">
        <f t="shared" si="30"/>
        <v>1681.64898011831</v>
      </c>
      <c r="E540" s="335">
        <f t="shared" si="31"/>
        <v>550.61643518324604</v>
      </c>
      <c r="F540" s="335">
        <v>1681.64876</v>
      </c>
      <c r="G540" s="135">
        <f t="shared" si="32"/>
        <v>2232.2651951832459</v>
      </c>
      <c r="H540" s="138">
        <f t="shared" si="33"/>
        <v>1.3274263663670156</v>
      </c>
    </row>
    <row r="541" spans="2:9" ht="12.95" customHeight="1" x14ac:dyDescent="0.2">
      <c r="B541" s="156">
        <v>24</v>
      </c>
      <c r="C541" s="166" t="s">
        <v>163</v>
      </c>
      <c r="D541" s="335">
        <f t="shared" si="30"/>
        <v>1727.1334414166663</v>
      </c>
      <c r="E541" s="335">
        <f t="shared" si="31"/>
        <v>296.61691808988752</v>
      </c>
      <c r="F541" s="335">
        <v>1727.1376399999999</v>
      </c>
      <c r="G541" s="135">
        <f t="shared" si="32"/>
        <v>2023.7545580898875</v>
      </c>
      <c r="H541" s="138">
        <f t="shared" si="33"/>
        <v>1.1717418640391331</v>
      </c>
    </row>
    <row r="542" spans="2:9" ht="12.95" customHeight="1" x14ac:dyDescent="0.2">
      <c r="B542" s="31"/>
      <c r="C542" s="1" t="s">
        <v>28</v>
      </c>
      <c r="D542" s="287">
        <f>SUM(D518:D541)</f>
        <v>36316.237579056229</v>
      </c>
      <c r="E542" s="287">
        <f t="shared" ref="E542:F542" si="34">SUM(E518:E541)</f>
        <v>18899.249656032778</v>
      </c>
      <c r="F542" s="287">
        <f t="shared" si="34"/>
        <v>36306.514890000006</v>
      </c>
      <c r="G542" s="134">
        <f>E542+F542</f>
        <v>55205.764546032784</v>
      </c>
      <c r="H542" s="24">
        <f>G542/D542</f>
        <v>1.5201399766662571</v>
      </c>
    </row>
    <row r="543" spans="2:9" ht="14.25" customHeight="1" x14ac:dyDescent="0.2">
      <c r="B543" s="86"/>
      <c r="C543" s="66"/>
      <c r="D543" s="67"/>
      <c r="E543" s="67"/>
      <c r="F543" s="68"/>
      <c r="G543" s="69"/>
      <c r="H543" s="361"/>
    </row>
    <row r="544" spans="2:9" x14ac:dyDescent="0.2">
      <c r="B544" s="41" t="s">
        <v>61</v>
      </c>
      <c r="C544" s="42"/>
      <c r="D544" s="51"/>
      <c r="E544" s="42"/>
      <c r="F544" s="42"/>
      <c r="G544" s="42"/>
      <c r="H544" s="332"/>
      <c r="I544" s="42" t="s">
        <v>13</v>
      </c>
    </row>
    <row r="545" spans="2:9" ht="1.5" customHeight="1" x14ac:dyDescent="0.2">
      <c r="B545" s="42"/>
      <c r="C545" s="42"/>
      <c r="D545" s="51"/>
      <c r="E545" s="42"/>
      <c r="F545" s="42"/>
      <c r="G545" s="42"/>
      <c r="H545" s="332"/>
      <c r="I545" s="42"/>
    </row>
    <row r="546" spans="2:9" x14ac:dyDescent="0.2">
      <c r="B546" s="113" t="s">
        <v>41</v>
      </c>
      <c r="C546" s="113" t="s">
        <v>137</v>
      </c>
      <c r="D546" s="113" t="s">
        <v>138</v>
      </c>
      <c r="E546" s="113" t="s">
        <v>50</v>
      </c>
      <c r="F546" s="113" t="s">
        <v>51</v>
      </c>
    </row>
    <row r="547" spans="2:9" ht="17.25" customHeight="1" x14ac:dyDescent="0.2">
      <c r="B547" s="46">
        <f>D542</f>
        <v>36316.237579056229</v>
      </c>
      <c r="C547" s="46">
        <f>G542</f>
        <v>55205.764546032784</v>
      </c>
      <c r="D547" s="32">
        <f>C547/B547</f>
        <v>1.5201399766662571</v>
      </c>
      <c r="E547" s="46">
        <f>E577</f>
        <v>35607.655350775996</v>
      </c>
      <c r="F547" s="87">
        <f>E547/B547</f>
        <v>0.98048855620746145</v>
      </c>
    </row>
    <row r="548" spans="2:9" ht="17.25" customHeight="1" x14ac:dyDescent="0.2">
      <c r="B548" s="58"/>
      <c r="C548" s="58"/>
      <c r="D548" s="39"/>
      <c r="E548" s="58"/>
      <c r="F548" s="88"/>
    </row>
    <row r="549" spans="2:9" ht="17.25" customHeight="1" x14ac:dyDescent="0.2">
      <c r="B549" s="5" t="s">
        <v>219</v>
      </c>
    </row>
    <row r="550" spans="2:9" ht="15" customHeight="1" x14ac:dyDescent="0.2">
      <c r="B550" s="42"/>
      <c r="C550" s="42"/>
      <c r="D550" s="42"/>
      <c r="E550" s="42"/>
      <c r="F550" s="52" t="s">
        <v>123</v>
      </c>
      <c r="G550" s="42"/>
      <c r="H550" s="332"/>
      <c r="I550" s="42"/>
    </row>
    <row r="551" spans="2:9" ht="42.75" x14ac:dyDescent="0.2">
      <c r="B551" s="326" t="s">
        <v>39</v>
      </c>
      <c r="C551" s="326" t="s">
        <v>40</v>
      </c>
      <c r="D551" s="326" t="s">
        <v>220</v>
      </c>
      <c r="E551" s="326" t="s">
        <v>62</v>
      </c>
      <c r="F551" s="326" t="s">
        <v>63</v>
      </c>
    </row>
    <row r="552" spans="2:9" ht="18.75" customHeight="1" x14ac:dyDescent="0.2">
      <c r="B552" s="74">
        <v>1</v>
      </c>
      <c r="C552" s="74">
        <v>2</v>
      </c>
      <c r="D552" s="74">
        <v>3</v>
      </c>
      <c r="E552" s="74">
        <v>4</v>
      </c>
      <c r="F552" s="74">
        <v>5</v>
      </c>
      <c r="G552" s="108"/>
      <c r="H552" s="332"/>
      <c r="I552" s="42"/>
    </row>
    <row r="553" spans="2:9" ht="12.95" customHeight="1" x14ac:dyDescent="0.2">
      <c r="B553" s="156">
        <v>1</v>
      </c>
      <c r="C553" s="166" t="s">
        <v>140</v>
      </c>
      <c r="D553" s="335">
        <f>D454</f>
        <v>2350.0337127999996</v>
      </c>
      <c r="E553" s="335">
        <v>2190.1391707759999</v>
      </c>
      <c r="F553" s="133">
        <f t="shared" ref="F553:F577" si="35">E553/D553</f>
        <v>0.93196074543394958</v>
      </c>
      <c r="G553" s="130"/>
      <c r="H553" s="352"/>
    </row>
    <row r="554" spans="2:9" ht="12.95" customHeight="1" x14ac:dyDescent="0.2">
      <c r="B554" s="156">
        <v>2</v>
      </c>
      <c r="C554" s="166" t="s">
        <v>141</v>
      </c>
      <c r="D554" s="335">
        <f t="shared" ref="D554:D576" si="36">D455</f>
        <v>776.28829141052643</v>
      </c>
      <c r="E554" s="335">
        <v>736.15</v>
      </c>
      <c r="F554" s="133">
        <f t="shared" si="35"/>
        <v>0.94829460671422128</v>
      </c>
      <c r="G554" s="130"/>
      <c r="H554" s="352"/>
    </row>
    <row r="555" spans="2:9" ht="12.95" customHeight="1" x14ac:dyDescent="0.2">
      <c r="B555" s="156">
        <v>3</v>
      </c>
      <c r="C555" s="166" t="s">
        <v>142</v>
      </c>
      <c r="D555" s="335">
        <f t="shared" si="36"/>
        <v>603.23944336923068</v>
      </c>
      <c r="E555" s="335">
        <v>569.58699999999999</v>
      </c>
      <c r="F555" s="133">
        <f t="shared" si="35"/>
        <v>0.94421378817460266</v>
      </c>
      <c r="G555" s="130"/>
      <c r="H555" s="352"/>
    </row>
    <row r="556" spans="2:9" ht="12.95" customHeight="1" x14ac:dyDescent="0.2">
      <c r="B556" s="156">
        <v>4</v>
      </c>
      <c r="C556" s="166" t="s">
        <v>143</v>
      </c>
      <c r="D556" s="335">
        <f t="shared" si="36"/>
        <v>1603.8624678629628</v>
      </c>
      <c r="E556" s="335">
        <v>1576.4099999999999</v>
      </c>
      <c r="F556" s="133">
        <f t="shared" si="35"/>
        <v>0.98288352747630447</v>
      </c>
      <c r="G556" s="130"/>
      <c r="H556" s="352"/>
    </row>
    <row r="557" spans="2:9" ht="12.95" customHeight="1" x14ac:dyDescent="0.2">
      <c r="B557" s="156">
        <v>5</v>
      </c>
      <c r="C557" s="166" t="s">
        <v>144</v>
      </c>
      <c r="D557" s="335">
        <f t="shared" si="36"/>
        <v>856.96331163773596</v>
      </c>
      <c r="E557" s="335">
        <v>830.5326</v>
      </c>
      <c r="F557" s="133">
        <f t="shared" si="35"/>
        <v>0.96915770922885314</v>
      </c>
      <c r="G557" s="130"/>
      <c r="H557" s="352"/>
    </row>
    <row r="558" spans="2:9" ht="12.95" customHeight="1" x14ac:dyDescent="0.2">
      <c r="B558" s="156">
        <v>6</v>
      </c>
      <c r="C558" s="166" t="s">
        <v>145</v>
      </c>
      <c r="D558" s="335">
        <f t="shared" si="36"/>
        <v>1571.3461749192306</v>
      </c>
      <c r="E558" s="335">
        <v>1560.1343699999998</v>
      </c>
      <c r="F558" s="133">
        <f t="shared" si="35"/>
        <v>0.99286484092545224</v>
      </c>
      <c r="G558" s="130"/>
      <c r="H558" s="352"/>
    </row>
    <row r="559" spans="2:9" ht="12.95" customHeight="1" x14ac:dyDescent="0.2">
      <c r="B559" s="156">
        <v>7</v>
      </c>
      <c r="C559" s="166" t="s">
        <v>146</v>
      </c>
      <c r="D559" s="335">
        <f t="shared" si="36"/>
        <v>1169.4366688905659</v>
      </c>
      <c r="E559" s="335">
        <v>1188.5800000000002</v>
      </c>
      <c r="F559" s="133">
        <f t="shared" si="35"/>
        <v>1.0163697031388585</v>
      </c>
      <c r="G559" s="130"/>
      <c r="H559" s="352"/>
    </row>
    <row r="560" spans="2:9" ht="12.95" customHeight="1" x14ac:dyDescent="0.2">
      <c r="B560" s="156">
        <v>8</v>
      </c>
      <c r="C560" s="166" t="s">
        <v>147</v>
      </c>
      <c r="D560" s="335">
        <f t="shared" si="36"/>
        <v>2204.861404047826</v>
      </c>
      <c r="E560" s="335">
        <v>2012.92</v>
      </c>
      <c r="F560" s="133">
        <f t="shared" si="35"/>
        <v>0.91294627240721449</v>
      </c>
      <c r="G560" s="130"/>
      <c r="H560" s="352"/>
    </row>
    <row r="561" spans="2:8" ht="12.95" customHeight="1" x14ac:dyDescent="0.2">
      <c r="B561" s="156">
        <v>9</v>
      </c>
      <c r="C561" s="166" t="s">
        <v>148</v>
      </c>
      <c r="D561" s="335">
        <f t="shared" si="36"/>
        <v>2944.0762267137256</v>
      </c>
      <c r="E561" s="335">
        <v>3164.2700000000004</v>
      </c>
      <c r="F561" s="133">
        <f t="shared" si="35"/>
        <v>1.0747921440648507</v>
      </c>
      <c r="G561" s="130"/>
      <c r="H561" s="352"/>
    </row>
    <row r="562" spans="2:8" ht="12.95" customHeight="1" x14ac:dyDescent="0.2">
      <c r="B562" s="156">
        <v>10</v>
      </c>
      <c r="C562" s="166" t="s">
        <v>149</v>
      </c>
      <c r="D562" s="335">
        <f t="shared" si="36"/>
        <v>999.97304372244901</v>
      </c>
      <c r="E562" s="335">
        <v>1054.05</v>
      </c>
      <c r="F562" s="133">
        <f t="shared" si="35"/>
        <v>1.054078414030289</v>
      </c>
      <c r="G562" s="130"/>
      <c r="H562" s="352"/>
    </row>
    <row r="563" spans="2:8" ht="12.95" customHeight="1" x14ac:dyDescent="0.2">
      <c r="B563" s="156">
        <v>11</v>
      </c>
      <c r="C563" s="166" t="s">
        <v>150</v>
      </c>
      <c r="D563" s="335">
        <f t="shared" si="36"/>
        <v>1456.3660419056605</v>
      </c>
      <c r="E563" s="335">
        <v>1583.58745</v>
      </c>
      <c r="F563" s="133">
        <f t="shared" si="35"/>
        <v>1.0873553793714319</v>
      </c>
      <c r="G563" s="130"/>
      <c r="H563" s="352"/>
    </row>
    <row r="564" spans="2:8" ht="12.95" customHeight="1" x14ac:dyDescent="0.2">
      <c r="B564" s="156">
        <v>12</v>
      </c>
      <c r="C564" s="166" t="s">
        <v>151</v>
      </c>
      <c r="D564" s="335">
        <f t="shared" si="36"/>
        <v>1752.0815964196079</v>
      </c>
      <c r="E564" s="335">
        <v>1567.2802700000002</v>
      </c>
      <c r="F564" s="133">
        <f t="shared" si="35"/>
        <v>0.89452470318890931</v>
      </c>
      <c r="G564" s="130"/>
      <c r="H564" s="352"/>
    </row>
    <row r="565" spans="2:8" ht="12.95" customHeight="1" x14ac:dyDescent="0.2">
      <c r="B565" s="156">
        <v>13</v>
      </c>
      <c r="C565" s="166" t="s">
        <v>152</v>
      </c>
      <c r="D565" s="335">
        <f t="shared" si="36"/>
        <v>781.30014860740732</v>
      </c>
      <c r="E565" s="335">
        <v>762.05</v>
      </c>
      <c r="F565" s="133">
        <f t="shared" si="35"/>
        <v>0.97536139134016686</v>
      </c>
      <c r="G565" s="130"/>
      <c r="H565" s="352"/>
    </row>
    <row r="566" spans="2:8" ht="12.95" customHeight="1" x14ac:dyDescent="0.2">
      <c r="B566" s="156">
        <v>14</v>
      </c>
      <c r="C566" s="166" t="s">
        <v>153</v>
      </c>
      <c r="D566" s="335">
        <f t="shared" si="36"/>
        <v>882.21567725283023</v>
      </c>
      <c r="E566" s="335">
        <v>836.24359000000004</v>
      </c>
      <c r="F566" s="133">
        <f t="shared" si="35"/>
        <v>0.9478901946109316</v>
      </c>
      <c r="G566" s="130"/>
      <c r="H566" s="352"/>
    </row>
    <row r="567" spans="2:8" ht="12.95" customHeight="1" x14ac:dyDescent="0.2">
      <c r="B567" s="156">
        <v>15</v>
      </c>
      <c r="C567" s="166" t="s">
        <v>154</v>
      </c>
      <c r="D567" s="335">
        <f t="shared" si="36"/>
        <v>1694.2246184130436</v>
      </c>
      <c r="E567" s="335">
        <v>1613.62</v>
      </c>
      <c r="F567" s="133">
        <f t="shared" si="35"/>
        <v>0.95242388905401165</v>
      </c>
      <c r="G567" s="130"/>
      <c r="H567" s="352"/>
    </row>
    <row r="568" spans="2:8" ht="12.95" customHeight="1" x14ac:dyDescent="0.2">
      <c r="B568" s="156">
        <v>16</v>
      </c>
      <c r="C568" s="166" t="s">
        <v>155</v>
      </c>
      <c r="D568" s="335">
        <f t="shared" si="36"/>
        <v>2727.5191172588238</v>
      </c>
      <c r="E568" s="335">
        <v>2732.7799999999997</v>
      </c>
      <c r="F568" s="133">
        <f t="shared" si="35"/>
        <v>1.0019288160834097</v>
      </c>
      <c r="G568" s="130"/>
      <c r="H568" s="352"/>
    </row>
    <row r="569" spans="2:8" ht="12.95" customHeight="1" x14ac:dyDescent="0.2">
      <c r="B569" s="156">
        <v>17</v>
      </c>
      <c r="C569" s="166" t="s">
        <v>156</v>
      </c>
      <c r="D569" s="335">
        <f t="shared" si="36"/>
        <v>1924.9173195124999</v>
      </c>
      <c r="E569" s="335">
        <v>1817.6999999999998</v>
      </c>
      <c r="F569" s="133">
        <f t="shared" si="35"/>
        <v>0.94430029880989708</v>
      </c>
      <c r="G569" s="130"/>
      <c r="H569" s="352"/>
    </row>
    <row r="570" spans="2:8" ht="12.95" customHeight="1" x14ac:dyDescent="0.2">
      <c r="B570" s="156">
        <v>18</v>
      </c>
      <c r="C570" s="166" t="s">
        <v>157</v>
      </c>
      <c r="D570" s="335">
        <f t="shared" si="36"/>
        <v>1568.1580762125</v>
      </c>
      <c r="E570" s="335">
        <v>1527.54</v>
      </c>
      <c r="F570" s="133">
        <f t="shared" si="35"/>
        <v>0.9740982259195432</v>
      </c>
      <c r="G570" s="130"/>
      <c r="H570" s="352"/>
    </row>
    <row r="571" spans="2:8" ht="12.95" customHeight="1" x14ac:dyDescent="0.2">
      <c r="B571" s="156">
        <v>19</v>
      </c>
      <c r="C571" s="166" t="s">
        <v>158</v>
      </c>
      <c r="D571" s="335">
        <f t="shared" si="36"/>
        <v>1431.2596656246574</v>
      </c>
      <c r="E571" s="335">
        <v>1485.8</v>
      </c>
      <c r="F571" s="133">
        <f t="shared" si="35"/>
        <v>1.0381065264991864</v>
      </c>
      <c r="G571" s="130"/>
      <c r="H571" s="352"/>
    </row>
    <row r="572" spans="2:8" ht="12.95" customHeight="1" x14ac:dyDescent="0.2">
      <c r="B572" s="156">
        <v>20</v>
      </c>
      <c r="C572" s="166" t="s">
        <v>159</v>
      </c>
      <c r="D572" s="335">
        <f t="shared" si="36"/>
        <v>998.40271081785704</v>
      </c>
      <c r="E572" s="335">
        <v>930.8</v>
      </c>
      <c r="F572" s="133">
        <f t="shared" si="35"/>
        <v>0.93228913535052471</v>
      </c>
      <c r="G572" s="130"/>
      <c r="H572" s="352"/>
    </row>
    <row r="573" spans="2:8" ht="12.95" customHeight="1" x14ac:dyDescent="0.2">
      <c r="B573" s="156">
        <v>21</v>
      </c>
      <c r="C573" s="166" t="s">
        <v>160</v>
      </c>
      <c r="D573" s="335">
        <f t="shared" si="36"/>
        <v>1465.4955618375002</v>
      </c>
      <c r="E573" s="335">
        <v>1426.04</v>
      </c>
      <c r="F573" s="133">
        <f t="shared" si="35"/>
        <v>0.97307698305955348</v>
      </c>
      <c r="G573" s="130"/>
      <c r="H573" s="352" t="s">
        <v>13</v>
      </c>
    </row>
    <row r="574" spans="2:8" ht="12.95" customHeight="1" x14ac:dyDescent="0.2">
      <c r="B574" s="156">
        <v>22</v>
      </c>
      <c r="C574" s="166" t="s">
        <v>161</v>
      </c>
      <c r="D574" s="335">
        <f t="shared" si="36"/>
        <v>1145.4338782846155</v>
      </c>
      <c r="E574" s="335">
        <v>1028.1599999999999</v>
      </c>
      <c r="F574" s="133">
        <f t="shared" si="35"/>
        <v>0.89761619548022864</v>
      </c>
      <c r="G574" s="130"/>
      <c r="H574" s="352"/>
    </row>
    <row r="575" spans="2:8" ht="12.95" customHeight="1" x14ac:dyDescent="0.2">
      <c r="B575" s="156">
        <v>23</v>
      </c>
      <c r="C575" s="166" t="s">
        <v>162</v>
      </c>
      <c r="D575" s="335">
        <f t="shared" si="36"/>
        <v>1681.64898011831</v>
      </c>
      <c r="E575" s="335">
        <v>1643.4809</v>
      </c>
      <c r="F575" s="133">
        <f t="shared" si="35"/>
        <v>0.97730318243012604</v>
      </c>
      <c r="G575" s="130"/>
      <c r="H575" s="352"/>
    </row>
    <row r="576" spans="2:8" ht="12.95" customHeight="1" x14ac:dyDescent="0.2">
      <c r="B576" s="156">
        <v>24</v>
      </c>
      <c r="C576" s="166" t="s">
        <v>163</v>
      </c>
      <c r="D576" s="335">
        <f t="shared" si="36"/>
        <v>1727.1334414166663</v>
      </c>
      <c r="E576" s="335">
        <v>1769.7999999999997</v>
      </c>
      <c r="F576" s="133">
        <f t="shared" si="35"/>
        <v>1.0247036838962116</v>
      </c>
      <c r="G576" s="130"/>
      <c r="H576" s="352"/>
    </row>
    <row r="577" spans="2:10" ht="12.95" customHeight="1" x14ac:dyDescent="0.2">
      <c r="B577" s="31"/>
      <c r="C577" s="1" t="s">
        <v>28</v>
      </c>
      <c r="D577" s="287">
        <f>SUM(D553:D576)</f>
        <v>36316.237579056229</v>
      </c>
      <c r="E577" s="287">
        <f>SUM(E553:E576)</f>
        <v>35607.655350775996</v>
      </c>
      <c r="F577" s="132">
        <f t="shared" si="35"/>
        <v>0.98048855620746145</v>
      </c>
      <c r="G577" s="39"/>
      <c r="H577" s="352"/>
    </row>
    <row r="578" spans="2:10" ht="23.25" customHeight="1" x14ac:dyDescent="0.2">
      <c r="B578" s="457" t="s">
        <v>221</v>
      </c>
      <c r="C578" s="457"/>
      <c r="D578" s="457"/>
      <c r="E578" s="457"/>
      <c r="F578" s="457"/>
      <c r="G578" s="457"/>
      <c r="H578" s="332"/>
      <c r="I578" s="42"/>
    </row>
    <row r="579" spans="2:10" x14ac:dyDescent="0.2">
      <c r="B579" s="41"/>
      <c r="C579" s="42"/>
      <c r="D579" s="42"/>
      <c r="E579" s="42"/>
      <c r="F579" s="42"/>
      <c r="G579" s="42"/>
      <c r="H579" s="332"/>
      <c r="I579" s="42"/>
    </row>
    <row r="580" spans="2:10" x14ac:dyDescent="0.2">
      <c r="B580" s="457" t="s">
        <v>124</v>
      </c>
      <c r="C580" s="457"/>
      <c r="D580" s="457"/>
      <c r="E580" s="457"/>
      <c r="F580" s="457"/>
      <c r="G580" s="457"/>
      <c r="H580" s="332"/>
      <c r="I580" s="42"/>
    </row>
    <row r="581" spans="2:10" ht="12" customHeight="1" x14ac:dyDescent="0.2">
      <c r="C581" s="42"/>
      <c r="D581" s="42"/>
      <c r="E581" s="42"/>
      <c r="F581" s="42"/>
      <c r="G581" s="42"/>
      <c r="H581" s="332"/>
      <c r="I581" s="42"/>
    </row>
    <row r="582" spans="2:10" ht="42" customHeight="1" x14ac:dyDescent="0.2">
      <c r="B582" s="79" t="s">
        <v>32</v>
      </c>
      <c r="C582" s="79" t="s">
        <v>33</v>
      </c>
      <c r="D582" s="79" t="s">
        <v>64</v>
      </c>
      <c r="E582" s="79" t="s">
        <v>65</v>
      </c>
      <c r="F582" s="79" t="s">
        <v>66</v>
      </c>
      <c r="G582" s="45"/>
    </row>
    <row r="583" spans="2:10" s="48" customFormat="1" x14ac:dyDescent="0.2">
      <c r="B583" s="80">
        <v>1</v>
      </c>
      <c r="C583" s="80">
        <v>2</v>
      </c>
      <c r="D583" s="80">
        <v>3</v>
      </c>
      <c r="E583" s="80">
        <v>4</v>
      </c>
      <c r="F583" s="80">
        <v>5</v>
      </c>
      <c r="G583" s="89"/>
      <c r="H583" s="364"/>
      <c r="J583" s="309"/>
    </row>
    <row r="584" spans="2:10" ht="12.95" customHeight="1" x14ac:dyDescent="0.2">
      <c r="B584" s="156">
        <v>1</v>
      </c>
      <c r="C584" s="166" t="s">
        <v>140</v>
      </c>
      <c r="D584" s="133">
        <f>F384</f>
        <v>0.88234852283017684</v>
      </c>
      <c r="E584" s="133">
        <f>F553</f>
        <v>0.93196074543394958</v>
      </c>
      <c r="F584" s="141">
        <f>E584-D584</f>
        <v>4.9612222603772738E-2</v>
      </c>
      <c r="G584" s="130"/>
      <c r="H584" s="352"/>
    </row>
    <row r="585" spans="2:10" ht="12.95" customHeight="1" x14ac:dyDescent="0.2">
      <c r="B585" s="156">
        <v>2</v>
      </c>
      <c r="C585" s="166" t="s">
        <v>141</v>
      </c>
      <c r="D585" s="133">
        <f t="shared" ref="D585:D608" si="37">F385</f>
        <v>0.91291032653596926</v>
      </c>
      <c r="E585" s="133">
        <f t="shared" ref="E585:E608" si="38">F554</f>
        <v>0.94829460671422128</v>
      </c>
      <c r="F585" s="141">
        <f t="shared" ref="F585:F608" si="39">E585-D585</f>
        <v>3.5384280178252014E-2</v>
      </c>
      <c r="G585" s="130"/>
      <c r="H585" s="352"/>
    </row>
    <row r="586" spans="2:10" ht="12.95" customHeight="1" x14ac:dyDescent="0.2">
      <c r="B586" s="156">
        <v>3</v>
      </c>
      <c r="C586" s="166" t="s">
        <v>142</v>
      </c>
      <c r="D586" s="133">
        <f t="shared" si="37"/>
        <v>0.92792440628042205</v>
      </c>
      <c r="E586" s="133">
        <f t="shared" si="38"/>
        <v>0.94421378817460266</v>
      </c>
      <c r="F586" s="141">
        <f t="shared" si="39"/>
        <v>1.628938189418061E-2</v>
      </c>
      <c r="G586" s="130"/>
      <c r="H586" s="352"/>
    </row>
    <row r="587" spans="2:10" ht="12.95" customHeight="1" x14ac:dyDescent="0.2">
      <c r="B587" s="156">
        <v>4</v>
      </c>
      <c r="C587" s="166" t="s">
        <v>143</v>
      </c>
      <c r="D587" s="133">
        <f t="shared" si="37"/>
        <v>0.93197136375902945</v>
      </c>
      <c r="E587" s="133">
        <f t="shared" si="38"/>
        <v>0.98288352747630447</v>
      </c>
      <c r="F587" s="141">
        <f t="shared" si="39"/>
        <v>5.0912163717275027E-2</v>
      </c>
      <c r="G587" s="130"/>
      <c r="H587" s="352"/>
    </row>
    <row r="588" spans="2:10" ht="12.95" customHeight="1" x14ac:dyDescent="0.2">
      <c r="B588" s="156">
        <v>5</v>
      </c>
      <c r="C588" s="166" t="s">
        <v>144</v>
      </c>
      <c r="D588" s="133">
        <f t="shared" si="37"/>
        <v>0.94746071747319238</v>
      </c>
      <c r="E588" s="133">
        <f t="shared" si="38"/>
        <v>0.96915770922885314</v>
      </c>
      <c r="F588" s="141">
        <f t="shared" si="39"/>
        <v>2.1696991755660755E-2</v>
      </c>
      <c r="G588" s="130"/>
      <c r="H588" s="352"/>
    </row>
    <row r="589" spans="2:10" ht="12.95" customHeight="1" x14ac:dyDescent="0.2">
      <c r="B589" s="156">
        <v>6</v>
      </c>
      <c r="C589" s="166" t="s">
        <v>145</v>
      </c>
      <c r="D589" s="133">
        <f t="shared" si="37"/>
        <v>0.94789261475566988</v>
      </c>
      <c r="E589" s="133">
        <f t="shared" si="38"/>
        <v>0.99286484092545224</v>
      </c>
      <c r="F589" s="141">
        <f t="shared" si="39"/>
        <v>4.4972226169782359E-2</v>
      </c>
      <c r="G589" s="130"/>
      <c r="H589" s="352"/>
    </row>
    <row r="590" spans="2:10" ht="12.95" customHeight="1" x14ac:dyDescent="0.2">
      <c r="B590" s="156">
        <v>7</v>
      </c>
      <c r="C590" s="166" t="s">
        <v>146</v>
      </c>
      <c r="D590" s="133">
        <f t="shared" si="37"/>
        <v>0.94799556117099293</v>
      </c>
      <c r="E590" s="133">
        <f t="shared" si="38"/>
        <v>1.0163697031388585</v>
      </c>
      <c r="F590" s="141">
        <f t="shared" si="39"/>
        <v>6.837414196786562E-2</v>
      </c>
      <c r="G590" s="130"/>
      <c r="H590" s="352"/>
    </row>
    <row r="591" spans="2:10" ht="12.95" customHeight="1" x14ac:dyDescent="0.2">
      <c r="B591" s="156">
        <v>8</v>
      </c>
      <c r="C591" s="166" t="s">
        <v>147</v>
      </c>
      <c r="D591" s="133">
        <f t="shared" si="37"/>
        <v>0.95064185006651891</v>
      </c>
      <c r="E591" s="133">
        <f t="shared" si="38"/>
        <v>0.91294627240721449</v>
      </c>
      <c r="F591" s="141">
        <f t="shared" si="39"/>
        <v>-3.7695577659304425E-2</v>
      </c>
      <c r="G591" s="130"/>
      <c r="H591" s="352"/>
    </row>
    <row r="592" spans="2:10" ht="12.95" customHeight="1" x14ac:dyDescent="0.2">
      <c r="B592" s="156">
        <v>9</v>
      </c>
      <c r="C592" s="166" t="s">
        <v>148</v>
      </c>
      <c r="D592" s="133">
        <f t="shared" si="37"/>
        <v>0.9747264229458934</v>
      </c>
      <c r="E592" s="133">
        <f t="shared" si="38"/>
        <v>1.0747921440648507</v>
      </c>
      <c r="F592" s="141">
        <f t="shared" si="39"/>
        <v>0.10006572111895728</v>
      </c>
      <c r="G592" s="130"/>
      <c r="H592" s="352"/>
    </row>
    <row r="593" spans="2:8" ht="12.95" customHeight="1" x14ac:dyDescent="0.2">
      <c r="B593" s="156">
        <v>10</v>
      </c>
      <c r="C593" s="166" t="s">
        <v>149</v>
      </c>
      <c r="D593" s="133">
        <f t="shared" si="37"/>
        <v>0.97572446441438787</v>
      </c>
      <c r="E593" s="133">
        <f t="shared" si="38"/>
        <v>1.054078414030289</v>
      </c>
      <c r="F593" s="141">
        <f t="shared" si="39"/>
        <v>7.8353949615901142E-2</v>
      </c>
      <c r="G593" s="130"/>
      <c r="H593" s="352"/>
    </row>
    <row r="594" spans="2:8" ht="12.95" customHeight="1" x14ac:dyDescent="0.2">
      <c r="B594" s="156">
        <v>11</v>
      </c>
      <c r="C594" s="166" t="s">
        <v>150</v>
      </c>
      <c r="D594" s="133">
        <f t="shared" si="37"/>
        <v>0.97671679548434209</v>
      </c>
      <c r="E594" s="133">
        <f t="shared" si="38"/>
        <v>1.0873553793714319</v>
      </c>
      <c r="F594" s="141">
        <f t="shared" si="39"/>
        <v>0.1106385838870898</v>
      </c>
      <c r="G594" s="130"/>
      <c r="H594" s="352"/>
    </row>
    <row r="595" spans="2:8" ht="12.95" customHeight="1" x14ac:dyDescent="0.2">
      <c r="B595" s="156">
        <v>12</v>
      </c>
      <c r="C595" s="166" t="s">
        <v>151</v>
      </c>
      <c r="D595" s="133">
        <f t="shared" si="37"/>
        <v>0.97696252539888084</v>
      </c>
      <c r="E595" s="133">
        <f t="shared" si="38"/>
        <v>0.89452470318890931</v>
      </c>
      <c r="F595" s="141">
        <f t="shared" si="39"/>
        <v>-8.2437822209971534E-2</v>
      </c>
      <c r="G595" s="130"/>
      <c r="H595" s="352"/>
    </row>
    <row r="596" spans="2:8" ht="12.95" customHeight="1" x14ac:dyDescent="0.2">
      <c r="B596" s="156">
        <v>13</v>
      </c>
      <c r="C596" s="166" t="s">
        <v>152</v>
      </c>
      <c r="D596" s="133">
        <f t="shared" si="37"/>
        <v>0.97831615833824415</v>
      </c>
      <c r="E596" s="133">
        <f t="shared" si="38"/>
        <v>0.97536139134016686</v>
      </c>
      <c r="F596" s="141">
        <f t="shared" si="39"/>
        <v>-2.954766998077285E-3</v>
      </c>
      <c r="G596" s="130"/>
      <c r="H596" s="352"/>
    </row>
    <row r="597" spans="2:8" ht="12.95" customHeight="1" x14ac:dyDescent="0.2">
      <c r="B597" s="156">
        <v>14</v>
      </c>
      <c r="C597" s="166" t="s">
        <v>153</v>
      </c>
      <c r="D597" s="133">
        <f t="shared" si="37"/>
        <v>0.97862957388365845</v>
      </c>
      <c r="E597" s="133">
        <f t="shared" si="38"/>
        <v>0.9478901946109316</v>
      </c>
      <c r="F597" s="141">
        <f t="shared" si="39"/>
        <v>-3.0739379272726852E-2</v>
      </c>
      <c r="G597" s="130"/>
      <c r="H597" s="352"/>
    </row>
    <row r="598" spans="2:8" ht="12.95" customHeight="1" x14ac:dyDescent="0.2">
      <c r="B598" s="156">
        <v>15</v>
      </c>
      <c r="C598" s="166" t="s">
        <v>154</v>
      </c>
      <c r="D598" s="133">
        <f t="shared" si="37"/>
        <v>0.98186964728653492</v>
      </c>
      <c r="E598" s="133">
        <f t="shared" si="38"/>
        <v>0.95242388905401165</v>
      </c>
      <c r="F598" s="141">
        <f t="shared" si="39"/>
        <v>-2.9445758232523267E-2</v>
      </c>
      <c r="G598" s="130"/>
      <c r="H598" s="352"/>
    </row>
    <row r="599" spans="2:8" ht="12.95" customHeight="1" x14ac:dyDescent="0.2">
      <c r="B599" s="156">
        <v>16</v>
      </c>
      <c r="C599" s="166" t="s">
        <v>155</v>
      </c>
      <c r="D599" s="133">
        <f t="shared" si="37"/>
        <v>0.99083662106505965</v>
      </c>
      <c r="E599" s="133">
        <f t="shared" si="38"/>
        <v>1.0019288160834097</v>
      </c>
      <c r="F599" s="141">
        <f t="shared" si="39"/>
        <v>1.1092195018350015E-2</v>
      </c>
      <c r="G599" s="130"/>
      <c r="H599" s="352"/>
    </row>
    <row r="600" spans="2:8" ht="12.95" customHeight="1" x14ac:dyDescent="0.2">
      <c r="B600" s="156">
        <v>17</v>
      </c>
      <c r="C600" s="166" t="s">
        <v>156</v>
      </c>
      <c r="D600" s="133">
        <f t="shared" si="37"/>
        <v>1.0018696479613822</v>
      </c>
      <c r="E600" s="133">
        <f t="shared" si="38"/>
        <v>0.94430029880989708</v>
      </c>
      <c r="F600" s="141">
        <f t="shared" si="39"/>
        <v>-5.756934915148515E-2</v>
      </c>
      <c r="G600" s="130"/>
      <c r="H600" s="352"/>
    </row>
    <row r="601" spans="2:8" ht="12.95" customHeight="1" x14ac:dyDescent="0.2">
      <c r="B601" s="156">
        <v>18</v>
      </c>
      <c r="C601" s="166" t="s">
        <v>157</v>
      </c>
      <c r="D601" s="133">
        <f t="shared" si="37"/>
        <v>1.0097866739922792</v>
      </c>
      <c r="E601" s="133">
        <f t="shared" si="38"/>
        <v>0.9740982259195432</v>
      </c>
      <c r="F601" s="141">
        <f t="shared" si="39"/>
        <v>-3.5688448072735968E-2</v>
      </c>
      <c r="G601" s="130"/>
      <c r="H601" s="352"/>
    </row>
    <row r="602" spans="2:8" ht="12.95" customHeight="1" x14ac:dyDescent="0.2">
      <c r="B602" s="156">
        <v>19</v>
      </c>
      <c r="C602" s="166" t="s">
        <v>158</v>
      </c>
      <c r="D602" s="133">
        <f t="shared" si="37"/>
        <v>1.0164470480580323</v>
      </c>
      <c r="E602" s="133">
        <f t="shared" si="38"/>
        <v>1.0381065264991864</v>
      </c>
      <c r="F602" s="141">
        <f t="shared" si="39"/>
        <v>2.1659478441154123E-2</v>
      </c>
      <c r="G602" s="130"/>
      <c r="H602" s="352"/>
    </row>
    <row r="603" spans="2:8" ht="12.95" customHeight="1" x14ac:dyDescent="0.2">
      <c r="B603" s="156">
        <v>20</v>
      </c>
      <c r="C603" s="166" t="s">
        <v>159</v>
      </c>
      <c r="D603" s="133">
        <f t="shared" si="37"/>
        <v>1.0203154325641095</v>
      </c>
      <c r="E603" s="133">
        <f t="shared" si="38"/>
        <v>0.93228913535052471</v>
      </c>
      <c r="F603" s="141">
        <f t="shared" si="39"/>
        <v>-8.8026297213584792E-2</v>
      </c>
      <c r="G603" s="130"/>
      <c r="H603" s="352"/>
    </row>
    <row r="604" spans="2:8" ht="12.95" customHeight="1" x14ac:dyDescent="0.2">
      <c r="B604" s="156">
        <v>21</v>
      </c>
      <c r="C604" s="166" t="s">
        <v>160</v>
      </c>
      <c r="D604" s="133">
        <f t="shared" si="37"/>
        <v>1.0243207653650803</v>
      </c>
      <c r="E604" s="133">
        <f t="shared" si="38"/>
        <v>0.97307698305955348</v>
      </c>
      <c r="F604" s="141">
        <f t="shared" si="39"/>
        <v>-5.1243782305526842E-2</v>
      </c>
      <c r="G604" s="130"/>
      <c r="H604" s="352"/>
    </row>
    <row r="605" spans="2:8" ht="12.95" customHeight="1" x14ac:dyDescent="0.2">
      <c r="B605" s="156">
        <v>22</v>
      </c>
      <c r="C605" s="166" t="s">
        <v>161</v>
      </c>
      <c r="D605" s="133">
        <f t="shared" si="37"/>
        <v>1.0269663298071869</v>
      </c>
      <c r="E605" s="133">
        <f t="shared" si="38"/>
        <v>0.89761619548022864</v>
      </c>
      <c r="F605" s="141">
        <f t="shared" si="39"/>
        <v>-0.1293501343269583</v>
      </c>
      <c r="G605" s="130"/>
      <c r="H605" s="352"/>
    </row>
    <row r="606" spans="2:8" ht="12.95" customHeight="1" x14ac:dyDescent="0.2">
      <c r="B606" s="156">
        <v>23</v>
      </c>
      <c r="C606" s="166" t="s">
        <v>162</v>
      </c>
      <c r="D606" s="133">
        <f t="shared" si="37"/>
        <v>1.0793807282448851</v>
      </c>
      <c r="E606" s="133">
        <f t="shared" si="38"/>
        <v>0.97730318243012604</v>
      </c>
      <c r="F606" s="141">
        <f t="shared" si="39"/>
        <v>-0.10207754581475903</v>
      </c>
      <c r="G606" s="130"/>
      <c r="H606" s="352"/>
    </row>
    <row r="607" spans="2:8" ht="12.95" customHeight="1" x14ac:dyDescent="0.2">
      <c r="B607" s="156">
        <v>24</v>
      </c>
      <c r="C607" s="166" t="s">
        <v>163</v>
      </c>
      <c r="D607" s="133">
        <f t="shared" si="37"/>
        <v>1.1011681964051776</v>
      </c>
      <c r="E607" s="133">
        <f t="shared" si="38"/>
        <v>1.0247036838962116</v>
      </c>
      <c r="F607" s="141">
        <f t="shared" si="39"/>
        <v>-7.646451250896602E-2</v>
      </c>
      <c r="G607" s="130"/>
      <c r="H607" s="352"/>
    </row>
    <row r="608" spans="2:8" ht="12.95" customHeight="1" x14ac:dyDescent="0.2">
      <c r="B608" s="31"/>
      <c r="C608" s="1" t="s">
        <v>28</v>
      </c>
      <c r="D608" s="133">
        <f t="shared" si="37"/>
        <v>0.98593991267638392</v>
      </c>
      <c r="E608" s="133">
        <f t="shared" si="38"/>
        <v>0.98048855620746145</v>
      </c>
      <c r="F608" s="140">
        <f t="shared" si="39"/>
        <v>-5.4513564689224747E-3</v>
      </c>
      <c r="G608" s="39"/>
      <c r="H608" s="352"/>
    </row>
    <row r="609" spans="2:19" ht="14.25" customHeight="1" x14ac:dyDescent="0.2">
      <c r="B609" s="65"/>
      <c r="C609" s="66"/>
      <c r="D609" s="67"/>
      <c r="E609" s="67"/>
      <c r="F609" s="68"/>
      <c r="G609" s="69"/>
      <c r="H609" s="361" t="s">
        <v>13</v>
      </c>
    </row>
    <row r="610" spans="2:19" x14ac:dyDescent="0.2">
      <c r="B610" s="457" t="s">
        <v>222</v>
      </c>
      <c r="C610" s="457"/>
      <c r="D610" s="457"/>
      <c r="E610" s="457"/>
      <c r="F610" s="457"/>
      <c r="G610" s="457"/>
      <c r="H610" s="332"/>
      <c r="I610" s="42"/>
    </row>
    <row r="611" spans="2:19" ht="11.25" customHeight="1" x14ac:dyDescent="0.2">
      <c r="C611" s="42"/>
      <c r="D611" s="42"/>
      <c r="E611" s="42"/>
      <c r="F611" s="42"/>
      <c r="G611" s="42"/>
      <c r="H611" s="332"/>
      <c r="I611" s="42"/>
    </row>
    <row r="612" spans="2:19" ht="14.25" customHeight="1" x14ac:dyDescent="0.2">
      <c r="C612" s="42"/>
      <c r="D612" s="42"/>
      <c r="E612" s="42"/>
      <c r="G612" s="52" t="s">
        <v>67</v>
      </c>
      <c r="H612" s="332"/>
      <c r="I612" s="42"/>
    </row>
    <row r="613" spans="2:19" ht="59.25" customHeight="1" x14ac:dyDescent="0.2">
      <c r="B613" s="79" t="s">
        <v>32</v>
      </c>
      <c r="C613" s="79" t="s">
        <v>33</v>
      </c>
      <c r="D613" s="114" t="s">
        <v>261</v>
      </c>
      <c r="E613" s="114" t="s">
        <v>68</v>
      </c>
      <c r="F613" s="114" t="s">
        <v>69</v>
      </c>
      <c r="G613" s="79" t="s">
        <v>70</v>
      </c>
    </row>
    <row r="614" spans="2:19" ht="15" customHeight="1" x14ac:dyDescent="0.2">
      <c r="B614" s="43">
        <v>1</v>
      </c>
      <c r="C614" s="43">
        <v>2</v>
      </c>
      <c r="D614" s="44">
        <v>3</v>
      </c>
      <c r="E614" s="44">
        <v>4</v>
      </c>
      <c r="F614" s="44">
        <v>5</v>
      </c>
      <c r="G614" s="43">
        <v>6</v>
      </c>
    </row>
    <row r="615" spans="2:19" ht="12.95" customHeight="1" x14ac:dyDescent="0.2">
      <c r="B615" s="156">
        <v>1</v>
      </c>
      <c r="C615" s="166" t="s">
        <v>140</v>
      </c>
      <c r="D615" s="336">
        <f>E243</f>
        <v>45891407</v>
      </c>
      <c r="E615" s="135">
        <v>5695.7191999999995</v>
      </c>
      <c r="F615" s="334">
        <f>E384</f>
        <v>2449.2749999999996</v>
      </c>
      <c r="G615" s="133">
        <f>F615/E615</f>
        <v>0.43002032122650985</v>
      </c>
      <c r="H615" s="352"/>
      <c r="K615" s="111"/>
      <c r="S615" s="111">
        <f>K615+Q615</f>
        <v>0</v>
      </c>
    </row>
    <row r="616" spans="2:19" ht="12.95" customHeight="1" x14ac:dyDescent="0.2">
      <c r="B616" s="156">
        <v>2</v>
      </c>
      <c r="C616" s="166" t="s">
        <v>141</v>
      </c>
      <c r="D616" s="336">
        <f t="shared" ref="D616:D638" si="40">E244</f>
        <v>15753814</v>
      </c>
      <c r="E616" s="135">
        <v>1881.3906999999999</v>
      </c>
      <c r="F616" s="334">
        <f t="shared" ref="F616:F638" si="41">E385</f>
        <v>4878.1769999999997</v>
      </c>
      <c r="G616" s="133">
        <f t="shared" ref="G616:G638" si="42">F616/E616</f>
        <v>2.5928569754278046</v>
      </c>
      <c r="H616" s="352"/>
      <c r="K616" s="111"/>
      <c r="S616" s="111">
        <f t="shared" ref="S616:S639" si="43">K616+Q616</f>
        <v>0</v>
      </c>
    </row>
    <row r="617" spans="2:19" ht="12.95" customHeight="1" x14ac:dyDescent="0.2">
      <c r="B617" s="156">
        <v>3</v>
      </c>
      <c r="C617" s="166" t="s">
        <v>142</v>
      </c>
      <c r="D617" s="336">
        <f t="shared" si="40"/>
        <v>12066554</v>
      </c>
      <c r="E617" s="135">
        <v>1462.1255999999998</v>
      </c>
      <c r="F617" s="334">
        <f t="shared" si="41"/>
        <v>5285.1968569999999</v>
      </c>
      <c r="G617" s="133">
        <f t="shared" si="42"/>
        <v>3.6147351889605108</v>
      </c>
      <c r="H617" s="352"/>
      <c r="K617" s="111"/>
      <c r="S617" s="111">
        <f t="shared" si="43"/>
        <v>0</v>
      </c>
    </row>
    <row r="618" spans="2:19" ht="12.95" customHeight="1" x14ac:dyDescent="0.2">
      <c r="B618" s="156">
        <v>4</v>
      </c>
      <c r="C618" s="166" t="s">
        <v>143</v>
      </c>
      <c r="D618" s="336">
        <f t="shared" si="40"/>
        <v>33322098</v>
      </c>
      <c r="E618" s="135">
        <v>3886.8604</v>
      </c>
      <c r="F618" s="334">
        <f t="shared" si="41"/>
        <v>2255.12</v>
      </c>
      <c r="G618" s="133">
        <f t="shared" si="42"/>
        <v>0.58019063406547866</v>
      </c>
      <c r="H618" s="352"/>
      <c r="K618" s="111"/>
      <c r="S618" s="111">
        <f t="shared" si="43"/>
        <v>0</v>
      </c>
    </row>
    <row r="619" spans="2:19" ht="12.95" customHeight="1" x14ac:dyDescent="0.2">
      <c r="B619" s="156">
        <v>5</v>
      </c>
      <c r="C619" s="166" t="s">
        <v>144</v>
      </c>
      <c r="D619" s="336">
        <f t="shared" si="40"/>
        <v>17757007</v>
      </c>
      <c r="E619" s="135">
        <v>2076.9834000000001</v>
      </c>
      <c r="F619" s="334">
        <f t="shared" si="41"/>
        <v>4420.6642999999995</v>
      </c>
      <c r="G619" s="133">
        <f t="shared" si="42"/>
        <v>2.1284061779213062</v>
      </c>
      <c r="H619" s="352"/>
      <c r="K619" s="111"/>
      <c r="S619" s="111">
        <f t="shared" si="43"/>
        <v>0</v>
      </c>
    </row>
    <row r="620" spans="2:19" ht="12.95" customHeight="1" x14ac:dyDescent="0.2">
      <c r="B620" s="156">
        <v>6</v>
      </c>
      <c r="C620" s="166" t="s">
        <v>145</v>
      </c>
      <c r="D620" s="336">
        <f t="shared" si="40"/>
        <v>32354798</v>
      </c>
      <c r="E620" s="135">
        <v>3808.857</v>
      </c>
      <c r="F620" s="334">
        <f t="shared" si="41"/>
        <v>1783.35635</v>
      </c>
      <c r="G620" s="133">
        <f t="shared" si="42"/>
        <v>0.46821299670741118</v>
      </c>
      <c r="H620" s="352"/>
      <c r="K620" s="111"/>
      <c r="S620" s="111">
        <f t="shared" si="43"/>
        <v>0</v>
      </c>
    </row>
    <row r="621" spans="2:19" ht="12.95" customHeight="1" x14ac:dyDescent="0.2">
      <c r="B621" s="156">
        <v>7</v>
      </c>
      <c r="C621" s="166" t="s">
        <v>146</v>
      </c>
      <c r="D621" s="336">
        <f t="shared" si="40"/>
        <v>24184692</v>
      </c>
      <c r="E621" s="135">
        <v>2834.9829</v>
      </c>
      <c r="F621" s="334">
        <f t="shared" si="41"/>
        <v>2027.1100000000001</v>
      </c>
      <c r="G621" s="133">
        <f t="shared" si="42"/>
        <v>0.71503429526858875</v>
      </c>
      <c r="H621" s="352"/>
      <c r="K621" s="111"/>
      <c r="S621" s="111">
        <f t="shared" si="43"/>
        <v>0</v>
      </c>
    </row>
    <row r="622" spans="2:19" ht="12.95" customHeight="1" x14ac:dyDescent="0.2">
      <c r="B622" s="156">
        <v>8</v>
      </c>
      <c r="C622" s="166" t="s">
        <v>147</v>
      </c>
      <c r="D622" s="336">
        <f t="shared" si="40"/>
        <v>42644042</v>
      </c>
      <c r="E622" s="135">
        <v>5343.5445500000005</v>
      </c>
      <c r="F622" s="334">
        <f t="shared" si="41"/>
        <v>3903.6</v>
      </c>
      <c r="G622" s="133">
        <f t="shared" si="42"/>
        <v>0.73052633200185435</v>
      </c>
      <c r="H622" s="352"/>
      <c r="K622" s="111"/>
      <c r="S622" s="111">
        <f t="shared" si="43"/>
        <v>0</v>
      </c>
    </row>
    <row r="623" spans="2:19" ht="12.95" customHeight="1" x14ac:dyDescent="0.2">
      <c r="B623" s="156">
        <v>9</v>
      </c>
      <c r="C623" s="166" t="s">
        <v>148</v>
      </c>
      <c r="D623" s="336">
        <f t="shared" si="40"/>
        <v>66910904</v>
      </c>
      <c r="E623" s="135">
        <v>7135.3552999999993</v>
      </c>
      <c r="F623" s="334">
        <f t="shared" si="41"/>
        <v>2024.4905999999999</v>
      </c>
      <c r="G623" s="133">
        <f t="shared" si="42"/>
        <v>0.28372667020519637</v>
      </c>
      <c r="H623" s="352"/>
      <c r="K623" s="111"/>
      <c r="S623" s="111">
        <f t="shared" si="43"/>
        <v>0</v>
      </c>
    </row>
    <row r="624" spans="2:19" ht="12.95" customHeight="1" x14ac:dyDescent="0.2">
      <c r="B624" s="156">
        <v>10</v>
      </c>
      <c r="C624" s="166" t="s">
        <v>149</v>
      </c>
      <c r="D624" s="336">
        <f t="shared" si="40"/>
        <v>22212632</v>
      </c>
      <c r="E624" s="135">
        <v>2423.6426000000001</v>
      </c>
      <c r="F624" s="334">
        <f t="shared" si="41"/>
        <v>1847.93715</v>
      </c>
      <c r="G624" s="133">
        <f t="shared" si="42"/>
        <v>0.76246272862178599</v>
      </c>
      <c r="H624" s="352"/>
      <c r="K624" s="111"/>
      <c r="S624" s="111">
        <f t="shared" si="43"/>
        <v>0</v>
      </c>
    </row>
    <row r="625" spans="2:19" ht="12.95" customHeight="1" x14ac:dyDescent="0.2">
      <c r="B625" s="156">
        <v>11</v>
      </c>
      <c r="C625" s="166" t="s">
        <v>150</v>
      </c>
      <c r="D625" s="336">
        <f t="shared" si="40"/>
        <v>34281917</v>
      </c>
      <c r="E625" s="135">
        <v>3529.7318</v>
      </c>
      <c r="F625" s="334">
        <f t="shared" si="41"/>
        <v>3712.6700000000005</v>
      </c>
      <c r="G625" s="133">
        <f t="shared" si="42"/>
        <v>1.0518277904287234</v>
      </c>
      <c r="H625" s="352"/>
      <c r="K625" s="111"/>
      <c r="S625" s="111">
        <f t="shared" si="43"/>
        <v>0</v>
      </c>
    </row>
    <row r="626" spans="2:19" ht="12.95" customHeight="1" x14ac:dyDescent="0.2">
      <c r="B626" s="156">
        <v>12</v>
      </c>
      <c r="C626" s="166" t="s">
        <v>151</v>
      </c>
      <c r="D626" s="336">
        <f t="shared" si="40"/>
        <v>35785592</v>
      </c>
      <c r="E626" s="135">
        <v>4246.7176499999996</v>
      </c>
      <c r="F626" s="334">
        <f t="shared" si="41"/>
        <v>4148.884</v>
      </c>
      <c r="G626" s="133">
        <f t="shared" si="42"/>
        <v>0.97696252539888084</v>
      </c>
      <c r="H626" s="352"/>
      <c r="K626" s="111"/>
      <c r="S626" s="111">
        <f t="shared" si="43"/>
        <v>0</v>
      </c>
    </row>
    <row r="627" spans="2:19" ht="12.95" customHeight="1" x14ac:dyDescent="0.2">
      <c r="B627" s="156">
        <v>13</v>
      </c>
      <c r="C627" s="166" t="s">
        <v>152</v>
      </c>
      <c r="D627" s="336">
        <f t="shared" si="40"/>
        <v>15809411</v>
      </c>
      <c r="E627" s="135">
        <v>1893.9128999999998</v>
      </c>
      <c r="F627" s="334">
        <f t="shared" si="41"/>
        <v>1430.4211</v>
      </c>
      <c r="G627" s="133">
        <f t="shared" si="42"/>
        <v>0.75527290616162979</v>
      </c>
      <c r="H627" s="352"/>
      <c r="K627" s="111"/>
      <c r="S627" s="111">
        <f t="shared" si="43"/>
        <v>0</v>
      </c>
    </row>
    <row r="628" spans="2:19" ht="12.95" customHeight="1" x14ac:dyDescent="0.2">
      <c r="B628" s="156">
        <v>14</v>
      </c>
      <c r="C628" s="166" t="s">
        <v>153</v>
      </c>
      <c r="D628" s="336">
        <f t="shared" si="40"/>
        <v>17525514</v>
      </c>
      <c r="E628" s="135">
        <v>2138.3117000000002</v>
      </c>
      <c r="F628" s="334">
        <f t="shared" si="41"/>
        <v>3475.4670000000006</v>
      </c>
      <c r="G628" s="133">
        <f t="shared" si="42"/>
        <v>1.6253322656374187</v>
      </c>
      <c r="H628" s="352"/>
      <c r="K628" s="111"/>
      <c r="S628" s="111">
        <f t="shared" si="43"/>
        <v>0</v>
      </c>
    </row>
    <row r="629" spans="2:19" ht="12.95" customHeight="1" x14ac:dyDescent="0.2">
      <c r="B629" s="156">
        <v>15</v>
      </c>
      <c r="C629" s="166" t="s">
        <v>154</v>
      </c>
      <c r="D629" s="336">
        <f t="shared" si="40"/>
        <v>34657838</v>
      </c>
      <c r="E629" s="135">
        <v>4106.2782999999999</v>
      </c>
      <c r="F629" s="334">
        <f t="shared" si="41"/>
        <v>3816.3902499999999</v>
      </c>
      <c r="G629" s="133">
        <f t="shared" si="42"/>
        <v>0.9294037011568359</v>
      </c>
      <c r="H629" s="352"/>
      <c r="K629" s="111"/>
      <c r="S629" s="111">
        <f t="shared" si="43"/>
        <v>0</v>
      </c>
    </row>
    <row r="630" spans="2:19" ht="12.95" customHeight="1" x14ac:dyDescent="0.2">
      <c r="B630" s="156">
        <v>16</v>
      </c>
      <c r="C630" s="166" t="s">
        <v>155</v>
      </c>
      <c r="D630" s="336">
        <f t="shared" si="40"/>
        <v>58216034</v>
      </c>
      <c r="E630" s="135">
        <v>6610.1214</v>
      </c>
      <c r="F630" s="334">
        <f t="shared" si="41"/>
        <v>3773.9549999999999</v>
      </c>
      <c r="G630" s="133">
        <f t="shared" si="42"/>
        <v>0.57093580762374496</v>
      </c>
      <c r="H630" s="352"/>
      <c r="K630" s="111"/>
      <c r="S630" s="111">
        <f t="shared" si="43"/>
        <v>0</v>
      </c>
    </row>
    <row r="631" spans="2:19" ht="12.95" customHeight="1" x14ac:dyDescent="0.2">
      <c r="B631" s="156">
        <v>17</v>
      </c>
      <c r="C631" s="166" t="s">
        <v>156</v>
      </c>
      <c r="D631" s="336">
        <f t="shared" si="40"/>
        <v>37949253</v>
      </c>
      <c r="E631" s="135">
        <v>4665.8022000000001</v>
      </c>
      <c r="F631" s="334">
        <f t="shared" si="41"/>
        <v>6622.48</v>
      </c>
      <c r="G631" s="133">
        <f t="shared" si="42"/>
        <v>1.4193657845161116</v>
      </c>
      <c r="H631" s="352"/>
      <c r="K631" s="111"/>
      <c r="S631" s="111">
        <f t="shared" si="43"/>
        <v>0</v>
      </c>
    </row>
    <row r="632" spans="2:19" ht="12.95" customHeight="1" x14ac:dyDescent="0.2">
      <c r="B632" s="156">
        <v>18</v>
      </c>
      <c r="C632" s="166" t="s">
        <v>157</v>
      </c>
      <c r="D632" s="336">
        <f t="shared" si="40"/>
        <v>31925855</v>
      </c>
      <c r="E632" s="135">
        <v>3801.1734999999999</v>
      </c>
      <c r="F632" s="334">
        <f t="shared" si="41"/>
        <v>2447.3620000000001</v>
      </c>
      <c r="G632" s="133">
        <f t="shared" si="42"/>
        <v>0.64384380244679706</v>
      </c>
      <c r="H632" s="352"/>
      <c r="K632" s="111"/>
      <c r="S632" s="111">
        <f t="shared" si="43"/>
        <v>0</v>
      </c>
    </row>
    <row r="633" spans="2:19" ht="12.95" customHeight="1" x14ac:dyDescent="0.2">
      <c r="B633" s="156">
        <v>19</v>
      </c>
      <c r="C633" s="166" t="s">
        <v>158</v>
      </c>
      <c r="D633" s="336">
        <f t="shared" si="40"/>
        <v>31291099</v>
      </c>
      <c r="E633" s="135">
        <v>3468.7015499999998</v>
      </c>
      <c r="F633" s="334">
        <f t="shared" si="41"/>
        <v>2881.6099999999997</v>
      </c>
      <c r="G633" s="133">
        <f t="shared" si="42"/>
        <v>0.83074601791555114</v>
      </c>
      <c r="H633" s="352"/>
      <c r="K633" s="111"/>
      <c r="S633" s="111">
        <f t="shared" si="43"/>
        <v>0</v>
      </c>
    </row>
    <row r="634" spans="2:19" ht="12.95" customHeight="1" x14ac:dyDescent="0.2">
      <c r="B634" s="156">
        <v>20</v>
      </c>
      <c r="C634" s="166" t="s">
        <v>159</v>
      </c>
      <c r="D634" s="336">
        <f t="shared" si="40"/>
        <v>19646028</v>
      </c>
      <c r="E634" s="135">
        <v>2419.7309999999998</v>
      </c>
      <c r="F634" s="334">
        <f t="shared" si="41"/>
        <v>4158.3685999999998</v>
      </c>
      <c r="G634" s="133">
        <f t="shared" si="42"/>
        <v>1.7185251583750425</v>
      </c>
      <c r="H634" s="352"/>
      <c r="K634" s="111"/>
      <c r="S634" s="111">
        <f t="shared" si="43"/>
        <v>0</v>
      </c>
    </row>
    <row r="635" spans="2:19" ht="12.95" customHeight="1" x14ac:dyDescent="0.2">
      <c r="B635" s="156">
        <v>21</v>
      </c>
      <c r="C635" s="166" t="s">
        <v>160</v>
      </c>
      <c r="D635" s="336">
        <f t="shared" si="40"/>
        <v>30856160</v>
      </c>
      <c r="E635" s="135">
        <v>3551.3610999999996</v>
      </c>
      <c r="F635" s="334">
        <f t="shared" si="41"/>
        <v>4288.05</v>
      </c>
      <c r="G635" s="133">
        <f t="shared" si="42"/>
        <v>1.2074384663390048</v>
      </c>
      <c r="H635" s="352"/>
      <c r="K635" s="111"/>
      <c r="S635" s="111">
        <f t="shared" si="43"/>
        <v>0</v>
      </c>
    </row>
    <row r="636" spans="2:19" ht="12.95" customHeight="1" x14ac:dyDescent="0.2">
      <c r="B636" s="156">
        <v>22</v>
      </c>
      <c r="C636" s="166" t="s">
        <v>161</v>
      </c>
      <c r="D636" s="336">
        <f t="shared" si="40"/>
        <v>21910531</v>
      </c>
      <c r="E636" s="135">
        <v>2775.8589000000002</v>
      </c>
      <c r="F636" s="334">
        <f t="shared" si="41"/>
        <v>3562.2397000000001</v>
      </c>
      <c r="G636" s="133">
        <f t="shared" si="42"/>
        <v>1.2832927855230682</v>
      </c>
      <c r="H636" s="352"/>
      <c r="K636" s="111"/>
      <c r="S636" s="111">
        <f t="shared" si="43"/>
        <v>0</v>
      </c>
    </row>
    <row r="637" spans="2:19" ht="12.95" customHeight="1" x14ac:dyDescent="0.2">
      <c r="B637" s="156">
        <v>23</v>
      </c>
      <c r="C637" s="166" t="s">
        <v>162</v>
      </c>
      <c r="D637" s="336">
        <f t="shared" si="40"/>
        <v>36582177</v>
      </c>
      <c r="E637" s="135">
        <v>4075.5315999999998</v>
      </c>
      <c r="F637" s="334">
        <f t="shared" si="41"/>
        <v>7701.7650000000003</v>
      </c>
      <c r="G637" s="133">
        <f t="shared" si="42"/>
        <v>1.889757154624933</v>
      </c>
      <c r="H637" s="352"/>
      <c r="K637" s="111"/>
      <c r="S637" s="111">
        <f t="shared" si="43"/>
        <v>0</v>
      </c>
    </row>
    <row r="638" spans="2:19" ht="12.95" customHeight="1" x14ac:dyDescent="0.2">
      <c r="B638" s="156">
        <v>24</v>
      </c>
      <c r="C638" s="166" t="s">
        <v>163</v>
      </c>
      <c r="D638" s="336">
        <f t="shared" si="40"/>
        <v>36878497</v>
      </c>
      <c r="E638" s="135">
        <v>4186.2375000000002</v>
      </c>
      <c r="F638" s="334">
        <f t="shared" si="41"/>
        <v>3886.8284000000003</v>
      </c>
      <c r="G638" s="133">
        <f t="shared" si="42"/>
        <v>0.92847775598016125</v>
      </c>
      <c r="H638" s="352"/>
      <c r="K638" s="111"/>
      <c r="S638" s="111">
        <f t="shared" si="43"/>
        <v>0</v>
      </c>
    </row>
    <row r="639" spans="2:19" ht="12.95" customHeight="1" x14ac:dyDescent="0.2">
      <c r="B639" s="31"/>
      <c r="C639" s="1" t="s">
        <v>28</v>
      </c>
      <c r="D639" s="129">
        <f>SUM(D615:D638)</f>
        <v>756413854</v>
      </c>
      <c r="E639" s="337">
        <f t="shared" ref="E639:F639" si="44">SUM(E615:E638)</f>
        <v>88018.932749999993</v>
      </c>
      <c r="F639" s="129">
        <f t="shared" si="44"/>
        <v>86781.418307</v>
      </c>
      <c r="G639" s="132">
        <f>F639/E639</f>
        <v>0.9859403607344922</v>
      </c>
      <c r="H639" s="352"/>
      <c r="K639" s="111"/>
      <c r="S639" s="111">
        <f t="shared" si="43"/>
        <v>0</v>
      </c>
    </row>
    <row r="640" spans="2:19" ht="6.75" customHeight="1" x14ac:dyDescent="0.2">
      <c r="B640" s="86"/>
      <c r="C640" s="66"/>
      <c r="D640" s="67"/>
      <c r="E640" s="67"/>
      <c r="F640" s="68"/>
      <c r="G640" s="69"/>
      <c r="H640" s="361"/>
    </row>
    <row r="641" spans="2:9" x14ac:dyDescent="0.2">
      <c r="B641" s="453" t="s">
        <v>262</v>
      </c>
      <c r="C641" s="453"/>
      <c r="D641" s="453"/>
      <c r="E641" s="453"/>
      <c r="F641" s="453"/>
      <c r="G641" s="453"/>
      <c r="H641" s="332"/>
      <c r="I641" s="42"/>
    </row>
    <row r="642" spans="2:9" ht="14.25" customHeight="1" x14ac:dyDescent="0.2">
      <c r="C642" s="42"/>
      <c r="D642" s="42"/>
      <c r="E642" s="42"/>
      <c r="G642" s="52" t="s">
        <v>125</v>
      </c>
      <c r="H642" s="332"/>
      <c r="I642" s="42"/>
    </row>
    <row r="643" spans="2:9" ht="57.75" customHeight="1" x14ac:dyDescent="0.2">
      <c r="B643" s="79" t="s">
        <v>32</v>
      </c>
      <c r="C643" s="79" t="s">
        <v>33</v>
      </c>
      <c r="D643" s="114" t="s">
        <v>239</v>
      </c>
      <c r="E643" s="114" t="s">
        <v>71</v>
      </c>
      <c r="F643" s="114" t="s">
        <v>72</v>
      </c>
      <c r="G643" s="79" t="s">
        <v>70</v>
      </c>
    </row>
    <row r="644" spans="2:9" ht="15" customHeight="1" x14ac:dyDescent="0.2">
      <c r="B644" s="43">
        <v>1</v>
      </c>
      <c r="C644" s="43">
        <v>2</v>
      </c>
      <c r="D644" s="44">
        <v>3</v>
      </c>
      <c r="E644" s="44">
        <v>4</v>
      </c>
      <c r="F644" s="44">
        <v>5</v>
      </c>
      <c r="G644" s="43">
        <v>6</v>
      </c>
    </row>
    <row r="645" spans="2:9" ht="12.95" customHeight="1" x14ac:dyDescent="0.2">
      <c r="B645" s="156">
        <v>1</v>
      </c>
      <c r="C645" s="166" t="s">
        <v>140</v>
      </c>
      <c r="D645" s="336">
        <f>D615</f>
        <v>45891407</v>
      </c>
      <c r="E645" s="335">
        <v>2350.0337128000001</v>
      </c>
      <c r="F645" s="335">
        <f>E553</f>
        <v>2190.1391707759999</v>
      </c>
      <c r="G645" s="139">
        <f>F645/E645</f>
        <v>0.93196074543394947</v>
      </c>
      <c r="H645" s="352"/>
    </row>
    <row r="646" spans="2:9" ht="12.95" customHeight="1" x14ac:dyDescent="0.2">
      <c r="B646" s="156">
        <v>2</v>
      </c>
      <c r="C646" s="166" t="s">
        <v>141</v>
      </c>
      <c r="D646" s="336">
        <f t="shared" ref="D646:D668" si="45">D616</f>
        <v>15753814</v>
      </c>
      <c r="E646" s="335">
        <v>776.29407859999992</v>
      </c>
      <c r="F646" s="335">
        <f t="shared" ref="F646:F668" si="46">E554</f>
        <v>736.15</v>
      </c>
      <c r="G646" s="139">
        <f t="shared" ref="G646:G668" si="47">F646/E646</f>
        <v>0.9482875372791747</v>
      </c>
      <c r="H646" s="352"/>
    </row>
    <row r="647" spans="2:9" ht="12.95" customHeight="1" x14ac:dyDescent="0.2">
      <c r="B647" s="156">
        <v>3</v>
      </c>
      <c r="C647" s="166" t="s">
        <v>142</v>
      </c>
      <c r="D647" s="336">
        <f t="shared" si="45"/>
        <v>12066554</v>
      </c>
      <c r="E647" s="335">
        <v>603.23501399999998</v>
      </c>
      <c r="F647" s="335">
        <f t="shared" si="46"/>
        <v>569.58699999999999</v>
      </c>
      <c r="G647" s="139">
        <f t="shared" si="47"/>
        <v>0.9442207212461311</v>
      </c>
      <c r="H647" s="352"/>
    </row>
    <row r="648" spans="2:9" ht="12.95" customHeight="1" x14ac:dyDescent="0.2">
      <c r="B648" s="156">
        <v>4</v>
      </c>
      <c r="C648" s="166" t="s">
        <v>143</v>
      </c>
      <c r="D648" s="336">
        <f t="shared" si="45"/>
        <v>33322098</v>
      </c>
      <c r="E648" s="335">
        <v>1603.8701222</v>
      </c>
      <c r="F648" s="335">
        <f t="shared" si="46"/>
        <v>1576.4099999999999</v>
      </c>
      <c r="G648" s="139">
        <f t="shared" si="47"/>
        <v>0.98287883674624876</v>
      </c>
      <c r="H648" s="352"/>
    </row>
    <row r="649" spans="2:9" ht="12.95" customHeight="1" x14ac:dyDescent="0.2">
      <c r="B649" s="156">
        <v>5</v>
      </c>
      <c r="C649" s="166" t="s">
        <v>144</v>
      </c>
      <c r="D649" s="336">
        <f t="shared" si="45"/>
        <v>17757007</v>
      </c>
      <c r="E649" s="335">
        <v>856.95906839999998</v>
      </c>
      <c r="F649" s="335">
        <f t="shared" si="46"/>
        <v>830.5326</v>
      </c>
      <c r="G649" s="139">
        <f t="shared" si="47"/>
        <v>0.96916250801880188</v>
      </c>
      <c r="H649" s="352"/>
    </row>
    <row r="650" spans="2:9" ht="12.95" customHeight="1" x14ac:dyDescent="0.2">
      <c r="B650" s="156">
        <v>6</v>
      </c>
      <c r="C650" s="166" t="s">
        <v>145</v>
      </c>
      <c r="D650" s="336">
        <f t="shared" si="45"/>
        <v>32354798</v>
      </c>
      <c r="E650" s="335">
        <v>1571.3399358000001</v>
      </c>
      <c r="F650" s="335">
        <f t="shared" si="46"/>
        <v>1560.1343699999998</v>
      </c>
      <c r="G650" s="139">
        <f t="shared" si="47"/>
        <v>0.99286878316734473</v>
      </c>
      <c r="H650" s="352"/>
    </row>
    <row r="651" spans="2:9" ht="12.95" customHeight="1" x14ac:dyDescent="0.2">
      <c r="B651" s="156">
        <v>7</v>
      </c>
      <c r="C651" s="166" t="s">
        <v>146</v>
      </c>
      <c r="D651" s="336">
        <f t="shared" si="45"/>
        <v>24184692</v>
      </c>
      <c r="E651" s="335">
        <v>1169.4333228</v>
      </c>
      <c r="F651" s="335">
        <f t="shared" si="46"/>
        <v>1188.5800000000002</v>
      </c>
      <c r="G651" s="139">
        <f t="shared" si="47"/>
        <v>1.0163726112696676</v>
      </c>
      <c r="H651" s="352"/>
    </row>
    <row r="652" spans="2:9" ht="12.95" customHeight="1" x14ac:dyDescent="0.2">
      <c r="B652" s="156">
        <v>8</v>
      </c>
      <c r="C652" s="166" t="s">
        <v>147</v>
      </c>
      <c r="D652" s="336">
        <f t="shared" si="45"/>
        <v>42644042</v>
      </c>
      <c r="E652" s="335">
        <v>2204.8639191999996</v>
      </c>
      <c r="F652" s="335">
        <f t="shared" si="46"/>
        <v>2012.92</v>
      </c>
      <c r="G652" s="139">
        <f t="shared" si="47"/>
        <v>0.91294523098294278</v>
      </c>
      <c r="H652" s="352"/>
    </row>
    <row r="653" spans="2:9" ht="12.95" customHeight="1" x14ac:dyDescent="0.2">
      <c r="B653" s="156">
        <v>9</v>
      </c>
      <c r="C653" s="166" t="s">
        <v>148</v>
      </c>
      <c r="D653" s="336">
        <f t="shared" si="45"/>
        <v>66910904</v>
      </c>
      <c r="E653" s="335">
        <v>2944.0646224000002</v>
      </c>
      <c r="F653" s="335">
        <f t="shared" si="46"/>
        <v>3164.2700000000004</v>
      </c>
      <c r="G653" s="139">
        <f t="shared" si="47"/>
        <v>1.0747963804614074</v>
      </c>
      <c r="H653" s="352"/>
    </row>
    <row r="654" spans="2:9" ht="12.95" customHeight="1" x14ac:dyDescent="0.2">
      <c r="B654" s="156">
        <v>10</v>
      </c>
      <c r="C654" s="166" t="s">
        <v>149</v>
      </c>
      <c r="D654" s="336">
        <f t="shared" si="45"/>
        <v>22212632</v>
      </c>
      <c r="E654" s="335">
        <v>999.98148999999989</v>
      </c>
      <c r="F654" s="335">
        <f t="shared" si="46"/>
        <v>1054.05</v>
      </c>
      <c r="G654" s="139">
        <f t="shared" si="47"/>
        <v>1.0540695108266456</v>
      </c>
      <c r="H654" s="352"/>
    </row>
    <row r="655" spans="2:9" ht="12.95" customHeight="1" x14ac:dyDescent="0.2">
      <c r="B655" s="156">
        <v>11</v>
      </c>
      <c r="C655" s="166" t="s">
        <v>150</v>
      </c>
      <c r="D655" s="336">
        <f t="shared" si="45"/>
        <v>34281917</v>
      </c>
      <c r="E655" s="335">
        <v>1456.3608003999998</v>
      </c>
      <c r="F655" s="335">
        <f t="shared" si="46"/>
        <v>1583.58745</v>
      </c>
      <c r="G655" s="139">
        <f t="shared" si="47"/>
        <v>1.0873592928105842</v>
      </c>
      <c r="H655" s="352"/>
    </row>
    <row r="656" spans="2:9" ht="12.95" customHeight="1" x14ac:dyDescent="0.2">
      <c r="B656" s="156">
        <v>12</v>
      </c>
      <c r="C656" s="166" t="s">
        <v>151</v>
      </c>
      <c r="D656" s="336">
        <f t="shared" si="45"/>
        <v>35785592</v>
      </c>
      <c r="E656" s="335">
        <v>1752.0767753999999</v>
      </c>
      <c r="F656" s="335">
        <f t="shared" si="46"/>
        <v>1567.2802700000002</v>
      </c>
      <c r="G656" s="139">
        <f t="shared" si="47"/>
        <v>0.89452716456571346</v>
      </c>
      <c r="H656" s="352"/>
    </row>
    <row r="657" spans="2:9" ht="12.95" customHeight="1" x14ac:dyDescent="0.2">
      <c r="B657" s="156">
        <v>13</v>
      </c>
      <c r="C657" s="166" t="s">
        <v>152</v>
      </c>
      <c r="D657" s="336">
        <f t="shared" si="45"/>
        <v>15809411</v>
      </c>
      <c r="E657" s="335">
        <v>781.29704040000001</v>
      </c>
      <c r="F657" s="335">
        <f t="shared" si="46"/>
        <v>762.05</v>
      </c>
      <c r="G657" s="139">
        <f t="shared" si="47"/>
        <v>0.97536527158717234</v>
      </c>
      <c r="H657" s="352"/>
    </row>
    <row r="658" spans="2:9" ht="12.95" customHeight="1" x14ac:dyDescent="0.2">
      <c r="B658" s="156">
        <v>14</v>
      </c>
      <c r="C658" s="166" t="s">
        <v>153</v>
      </c>
      <c r="D658" s="336">
        <f t="shared" si="45"/>
        <v>17525514</v>
      </c>
      <c r="E658" s="335">
        <v>882.2140852</v>
      </c>
      <c r="F658" s="335">
        <f t="shared" si="46"/>
        <v>836.24359000000004</v>
      </c>
      <c r="G658" s="139">
        <f t="shared" si="47"/>
        <v>0.94789190518356059</v>
      </c>
      <c r="H658" s="352"/>
    </row>
    <row r="659" spans="2:9" ht="12.95" customHeight="1" x14ac:dyDescent="0.2">
      <c r="B659" s="156">
        <v>15</v>
      </c>
      <c r="C659" s="166" t="s">
        <v>154</v>
      </c>
      <c r="D659" s="336">
        <f t="shared" si="45"/>
        <v>34657838</v>
      </c>
      <c r="E659" s="335">
        <v>1694.2177952</v>
      </c>
      <c r="F659" s="335">
        <f t="shared" si="46"/>
        <v>1613.62</v>
      </c>
      <c r="G659" s="139">
        <f t="shared" si="47"/>
        <v>0.95242772480117555</v>
      </c>
      <c r="H659" s="352"/>
    </row>
    <row r="660" spans="2:9" ht="12.95" customHeight="1" x14ac:dyDescent="0.2">
      <c r="B660" s="156">
        <v>16</v>
      </c>
      <c r="C660" s="166" t="s">
        <v>155</v>
      </c>
      <c r="D660" s="336">
        <f t="shared" si="45"/>
        <v>58216034</v>
      </c>
      <c r="E660" s="335">
        <v>2727.5172779999998</v>
      </c>
      <c r="F660" s="335">
        <f t="shared" si="46"/>
        <v>2732.7799999999997</v>
      </c>
      <c r="G660" s="139">
        <f t="shared" si="47"/>
        <v>1.0019294917185122</v>
      </c>
      <c r="H660" s="352"/>
    </row>
    <row r="661" spans="2:9" ht="12.95" customHeight="1" x14ac:dyDescent="0.2">
      <c r="B661" s="156">
        <v>17</v>
      </c>
      <c r="C661" s="166" t="s">
        <v>156</v>
      </c>
      <c r="D661" s="336">
        <f t="shared" si="45"/>
        <v>37949253</v>
      </c>
      <c r="E661" s="335">
        <v>1924.9238615999998</v>
      </c>
      <c r="F661" s="335">
        <f t="shared" si="46"/>
        <v>1817.6999999999998</v>
      </c>
      <c r="G661" s="139">
        <f t="shared" si="47"/>
        <v>0.94429708949065894</v>
      </c>
      <c r="H661" s="352"/>
    </row>
    <row r="662" spans="2:9" ht="12.95" customHeight="1" x14ac:dyDescent="0.2">
      <c r="B662" s="156">
        <v>18</v>
      </c>
      <c r="C662" s="166" t="s">
        <v>157</v>
      </c>
      <c r="D662" s="336">
        <f t="shared" si="45"/>
        <v>31925855</v>
      </c>
      <c r="E662" s="335">
        <v>1568.1593732000001</v>
      </c>
      <c r="F662" s="335">
        <f t="shared" si="46"/>
        <v>1527.54</v>
      </c>
      <c r="G662" s="139">
        <f t="shared" si="47"/>
        <v>0.9740974202659568</v>
      </c>
      <c r="H662" s="352"/>
    </row>
    <row r="663" spans="2:9" ht="12.95" customHeight="1" x14ac:dyDescent="0.2">
      <c r="B663" s="156">
        <v>19</v>
      </c>
      <c r="C663" s="166" t="s">
        <v>158</v>
      </c>
      <c r="D663" s="336">
        <f t="shared" si="45"/>
        <v>31291099</v>
      </c>
      <c r="E663" s="335">
        <v>1431.2557836000001</v>
      </c>
      <c r="F663" s="335">
        <f t="shared" si="46"/>
        <v>1485.8</v>
      </c>
      <c r="G663" s="139">
        <f t="shared" si="47"/>
        <v>1.038109342176984</v>
      </c>
      <c r="H663" s="352"/>
    </row>
    <row r="664" spans="2:9" ht="12.95" customHeight="1" x14ac:dyDescent="0.2">
      <c r="B664" s="156">
        <v>20</v>
      </c>
      <c r="C664" s="166" t="s">
        <v>159</v>
      </c>
      <c r="D664" s="336">
        <f t="shared" si="45"/>
        <v>19646028</v>
      </c>
      <c r="E664" s="335">
        <v>998.39830800000004</v>
      </c>
      <c r="F664" s="335">
        <f t="shared" si="46"/>
        <v>930.8</v>
      </c>
      <c r="G664" s="139">
        <f t="shared" si="47"/>
        <v>0.93229324663478885</v>
      </c>
      <c r="H664" s="352"/>
    </row>
    <row r="665" spans="2:9" ht="12.95" customHeight="1" x14ac:dyDescent="0.2">
      <c r="B665" s="156">
        <v>21</v>
      </c>
      <c r="C665" s="166" t="s">
        <v>160</v>
      </c>
      <c r="D665" s="336">
        <f t="shared" si="45"/>
        <v>30856160</v>
      </c>
      <c r="E665" s="335">
        <v>1465.4993257999997</v>
      </c>
      <c r="F665" s="335">
        <f t="shared" si="46"/>
        <v>1426.04</v>
      </c>
      <c r="G665" s="139">
        <f t="shared" si="47"/>
        <v>0.97307448382587325</v>
      </c>
      <c r="H665" s="352"/>
    </row>
    <row r="666" spans="2:9" ht="12.95" customHeight="1" x14ac:dyDescent="0.2">
      <c r="B666" s="156">
        <v>22</v>
      </c>
      <c r="C666" s="166" t="s">
        <v>161</v>
      </c>
      <c r="D666" s="336">
        <f t="shared" si="45"/>
        <v>21910531</v>
      </c>
      <c r="E666" s="335">
        <v>1145.4399186000001</v>
      </c>
      <c r="F666" s="335">
        <f t="shared" si="46"/>
        <v>1028.1599999999999</v>
      </c>
      <c r="G666" s="139">
        <f t="shared" si="47"/>
        <v>0.89761146202819253</v>
      </c>
      <c r="H666" s="352"/>
    </row>
    <row r="667" spans="2:9" ht="12.95" customHeight="1" x14ac:dyDescent="0.2">
      <c r="B667" s="156">
        <v>23</v>
      </c>
      <c r="C667" s="166" t="s">
        <v>162</v>
      </c>
      <c r="D667" s="336">
        <f t="shared" si="45"/>
        <v>36582177</v>
      </c>
      <c r="E667" s="335">
        <v>1681.6467001999999</v>
      </c>
      <c r="F667" s="335">
        <f t="shared" si="46"/>
        <v>1643.4809</v>
      </c>
      <c r="G667" s="139">
        <f t="shared" si="47"/>
        <v>0.97730450742390729</v>
      </c>
      <c r="H667" s="352"/>
    </row>
    <row r="668" spans="2:9" ht="12.95" customHeight="1" x14ac:dyDescent="0.2">
      <c r="B668" s="156">
        <v>24</v>
      </c>
      <c r="C668" s="166" t="s">
        <v>163</v>
      </c>
      <c r="D668" s="336">
        <f t="shared" si="45"/>
        <v>36878497</v>
      </c>
      <c r="E668" s="335">
        <v>1727.1354077999999</v>
      </c>
      <c r="F668" s="335">
        <f t="shared" si="46"/>
        <v>1769.7999999999997</v>
      </c>
      <c r="G668" s="139">
        <f t="shared" si="47"/>
        <v>1.0247025172475304</v>
      </c>
      <c r="H668" s="352"/>
    </row>
    <row r="669" spans="2:9" ht="12.95" customHeight="1" x14ac:dyDescent="0.2">
      <c r="B669" s="31"/>
      <c r="C669" s="1" t="s">
        <v>28</v>
      </c>
      <c r="D669" s="288">
        <f t="shared" ref="D669:E669" si="48">SUM(D645:D668)</f>
        <v>756413854</v>
      </c>
      <c r="E669" s="287">
        <f t="shared" si="48"/>
        <v>36316.217739599997</v>
      </c>
      <c r="F669" s="287">
        <f>SUM(F645:F668)</f>
        <v>35607.655350775996</v>
      </c>
      <c r="G669" s="132">
        <f>F669/E669</f>
        <v>0.98048909184583477</v>
      </c>
      <c r="H669" s="352"/>
    </row>
    <row r="670" spans="2:9" ht="13.5" customHeight="1" x14ac:dyDescent="0.2">
      <c r="B670" s="65"/>
      <c r="C670" s="66"/>
      <c r="D670" s="67"/>
      <c r="E670" s="67"/>
      <c r="F670" s="68"/>
      <c r="G670" s="69"/>
      <c r="H670" s="361"/>
      <c r="I670" s="6" t="s">
        <v>13</v>
      </c>
    </row>
    <row r="671" spans="2:9" ht="13.5" customHeight="1" x14ac:dyDescent="0.25">
      <c r="B671" s="412" t="s">
        <v>73</v>
      </c>
      <c r="C671" s="412"/>
      <c r="D671" s="412"/>
      <c r="E671" s="412"/>
      <c r="F671" s="412"/>
      <c r="G671" s="412"/>
      <c r="H671" s="338"/>
    </row>
    <row r="672" spans="2:9" ht="13.5" customHeight="1" x14ac:dyDescent="0.25">
      <c r="B672" s="90"/>
      <c r="C672" s="90"/>
      <c r="D672" s="90"/>
      <c r="E672" s="91"/>
      <c r="F672" s="91"/>
      <c r="G672" s="91"/>
      <c r="H672" s="338"/>
    </row>
    <row r="673" spans="2:9" ht="13.5" customHeight="1" x14ac:dyDescent="0.25">
      <c r="B673" s="412" t="s">
        <v>74</v>
      </c>
      <c r="C673" s="412"/>
      <c r="D673" s="412"/>
      <c r="E673" s="412"/>
      <c r="F673" s="412"/>
      <c r="G673" s="412"/>
      <c r="H673" s="338"/>
    </row>
    <row r="674" spans="2:9" ht="13.5" customHeight="1" x14ac:dyDescent="0.25">
      <c r="B674" s="412" t="s">
        <v>223</v>
      </c>
      <c r="C674" s="412"/>
      <c r="D674" s="412"/>
      <c r="E674" s="412"/>
      <c r="F674" s="412"/>
      <c r="G674" s="412"/>
      <c r="H674" s="338"/>
    </row>
    <row r="675" spans="2:9" ht="42.75" x14ac:dyDescent="0.25">
      <c r="B675" s="79" t="s">
        <v>39</v>
      </c>
      <c r="C675" s="79" t="s">
        <v>40</v>
      </c>
      <c r="D675" s="79" t="s">
        <v>263</v>
      </c>
      <c r="E675" s="79" t="s">
        <v>115</v>
      </c>
      <c r="F675" s="79" t="s">
        <v>117</v>
      </c>
      <c r="G675" s="146"/>
      <c r="H675" s="365"/>
      <c r="I675" s="6" t="s">
        <v>13</v>
      </c>
    </row>
    <row r="676" spans="2:9" x14ac:dyDescent="0.2">
      <c r="B676" s="92">
        <v>1</v>
      </c>
      <c r="C676" s="92">
        <v>2</v>
      </c>
      <c r="D676" s="92">
        <v>3</v>
      </c>
      <c r="E676" s="92">
        <v>4</v>
      </c>
      <c r="F676" s="92" t="s">
        <v>116</v>
      </c>
      <c r="G676" s="145"/>
      <c r="H676" s="145"/>
    </row>
    <row r="677" spans="2:9" ht="12.95" customHeight="1" x14ac:dyDescent="0.2">
      <c r="B677" s="156">
        <v>1</v>
      </c>
      <c r="C677" s="166" t="s">
        <v>140</v>
      </c>
      <c r="D677" s="289">
        <v>5360</v>
      </c>
      <c r="E677" s="289">
        <v>5244</v>
      </c>
      <c r="F677" s="289">
        <f>E677-D677</f>
        <v>-116</v>
      </c>
      <c r="G677" s="147"/>
      <c r="H677" s="366"/>
    </row>
    <row r="678" spans="2:9" ht="12.95" customHeight="1" x14ac:dyDescent="0.2">
      <c r="B678" s="156">
        <v>2</v>
      </c>
      <c r="C678" s="166" t="s">
        <v>141</v>
      </c>
      <c r="D678" s="289">
        <v>1802</v>
      </c>
      <c r="E678" s="289">
        <v>1627</v>
      </c>
      <c r="F678" s="289">
        <f t="shared" ref="F678:F700" si="49">E678-D678</f>
        <v>-175</v>
      </c>
      <c r="G678" s="147"/>
      <c r="H678" s="366"/>
    </row>
    <row r="679" spans="2:9" ht="12.95" customHeight="1" x14ac:dyDescent="0.2">
      <c r="B679" s="156">
        <v>3</v>
      </c>
      <c r="C679" s="166" t="s">
        <v>142</v>
      </c>
      <c r="D679" s="289">
        <v>1478</v>
      </c>
      <c r="E679" s="289">
        <v>1205</v>
      </c>
      <c r="F679" s="289">
        <f t="shared" si="49"/>
        <v>-273</v>
      </c>
      <c r="G679" s="147"/>
      <c r="H679" s="366"/>
    </row>
    <row r="680" spans="2:9" ht="12.95" customHeight="1" x14ac:dyDescent="0.2">
      <c r="B680" s="156">
        <v>4</v>
      </c>
      <c r="C680" s="166" t="s">
        <v>143</v>
      </c>
      <c r="D680" s="289">
        <v>3802</v>
      </c>
      <c r="E680" s="289">
        <v>3686</v>
      </c>
      <c r="F680" s="289">
        <f t="shared" si="49"/>
        <v>-116</v>
      </c>
      <c r="G680" s="147"/>
      <c r="H680" s="366"/>
    </row>
    <row r="681" spans="2:9" ht="12.95" customHeight="1" x14ac:dyDescent="0.2">
      <c r="B681" s="156">
        <v>5</v>
      </c>
      <c r="C681" s="166" t="s">
        <v>144</v>
      </c>
      <c r="D681" s="289">
        <v>2269</v>
      </c>
      <c r="E681" s="289">
        <v>2099</v>
      </c>
      <c r="F681" s="289">
        <f t="shared" si="49"/>
        <v>-170</v>
      </c>
      <c r="G681" s="147"/>
      <c r="H681" s="366"/>
    </row>
    <row r="682" spans="2:9" ht="12.95" customHeight="1" x14ac:dyDescent="0.2">
      <c r="B682" s="156">
        <v>6</v>
      </c>
      <c r="C682" s="166" t="s">
        <v>145</v>
      </c>
      <c r="D682" s="289">
        <v>3680</v>
      </c>
      <c r="E682" s="289">
        <v>3467</v>
      </c>
      <c r="F682" s="289">
        <f t="shared" si="49"/>
        <v>-213</v>
      </c>
      <c r="G682" s="147"/>
      <c r="H682" s="366"/>
    </row>
    <row r="683" spans="2:9" ht="12.95" customHeight="1" x14ac:dyDescent="0.2">
      <c r="B683" s="156">
        <v>7</v>
      </c>
      <c r="C683" s="166" t="s">
        <v>146</v>
      </c>
      <c r="D683" s="289">
        <v>3032</v>
      </c>
      <c r="E683" s="289">
        <v>2850</v>
      </c>
      <c r="F683" s="289">
        <f t="shared" si="49"/>
        <v>-182</v>
      </c>
      <c r="G683" s="147"/>
      <c r="H683" s="366"/>
    </row>
    <row r="684" spans="2:9" ht="12.95" customHeight="1" x14ac:dyDescent="0.2">
      <c r="B684" s="156">
        <v>8</v>
      </c>
      <c r="C684" s="166" t="s">
        <v>147</v>
      </c>
      <c r="D684" s="289">
        <v>4015</v>
      </c>
      <c r="E684" s="289">
        <v>3717</v>
      </c>
      <c r="F684" s="289">
        <f t="shared" si="49"/>
        <v>-298</v>
      </c>
      <c r="G684" s="147"/>
      <c r="H684" s="366"/>
    </row>
    <row r="685" spans="2:9" ht="12.95" customHeight="1" x14ac:dyDescent="0.2">
      <c r="B685" s="156">
        <v>9</v>
      </c>
      <c r="C685" s="166" t="s">
        <v>148</v>
      </c>
      <c r="D685" s="289">
        <v>5789</v>
      </c>
      <c r="E685" s="289">
        <v>5569</v>
      </c>
      <c r="F685" s="289">
        <f t="shared" si="49"/>
        <v>-220</v>
      </c>
      <c r="G685" s="147"/>
      <c r="H685" s="366"/>
    </row>
    <row r="686" spans="2:9" ht="12.95" customHeight="1" x14ac:dyDescent="0.2">
      <c r="B686" s="156">
        <v>10</v>
      </c>
      <c r="C686" s="166" t="s">
        <v>149</v>
      </c>
      <c r="D686" s="289">
        <v>2723</v>
      </c>
      <c r="E686" s="289">
        <v>2600</v>
      </c>
      <c r="F686" s="289">
        <f t="shared" si="49"/>
        <v>-123</v>
      </c>
      <c r="G686" s="147"/>
      <c r="H686" s="366"/>
    </row>
    <row r="687" spans="2:9" ht="12.95" customHeight="1" x14ac:dyDescent="0.2">
      <c r="B687" s="156">
        <v>11</v>
      </c>
      <c r="C687" s="166" t="s">
        <v>150</v>
      </c>
      <c r="D687" s="289">
        <v>3659</v>
      </c>
      <c r="E687" s="289">
        <v>3429</v>
      </c>
      <c r="F687" s="289">
        <f t="shared" si="49"/>
        <v>-230</v>
      </c>
      <c r="G687" s="147"/>
      <c r="H687" s="366"/>
    </row>
    <row r="688" spans="2:9" ht="12.95" customHeight="1" x14ac:dyDescent="0.2">
      <c r="B688" s="156">
        <v>12</v>
      </c>
      <c r="C688" s="166" t="s">
        <v>151</v>
      </c>
      <c r="D688" s="289">
        <v>3694</v>
      </c>
      <c r="E688" s="289">
        <v>3445</v>
      </c>
      <c r="F688" s="289">
        <f t="shared" si="49"/>
        <v>-249</v>
      </c>
      <c r="G688" s="147"/>
      <c r="H688" s="366"/>
    </row>
    <row r="689" spans="2:8" ht="12.95" customHeight="1" x14ac:dyDescent="0.2">
      <c r="B689" s="156">
        <v>13</v>
      </c>
      <c r="C689" s="166" t="s">
        <v>152</v>
      </c>
      <c r="D689" s="289">
        <v>1815</v>
      </c>
      <c r="E689" s="289">
        <v>1738</v>
      </c>
      <c r="F689" s="289">
        <f t="shared" si="49"/>
        <v>-77</v>
      </c>
      <c r="G689" s="147"/>
      <c r="H689" s="366"/>
    </row>
    <row r="690" spans="2:8" ht="12.95" customHeight="1" x14ac:dyDescent="0.2">
      <c r="B690" s="156">
        <v>14</v>
      </c>
      <c r="C690" s="166" t="s">
        <v>153</v>
      </c>
      <c r="D690" s="289">
        <v>1721</v>
      </c>
      <c r="E690" s="289">
        <v>1506</v>
      </c>
      <c r="F690" s="289">
        <f t="shared" si="49"/>
        <v>-215</v>
      </c>
      <c r="G690" s="147"/>
      <c r="H690" s="366"/>
    </row>
    <row r="691" spans="2:8" ht="12.95" customHeight="1" x14ac:dyDescent="0.2">
      <c r="B691" s="156">
        <v>15</v>
      </c>
      <c r="C691" s="166" t="s">
        <v>154</v>
      </c>
      <c r="D691" s="289">
        <v>4213</v>
      </c>
      <c r="E691" s="289">
        <v>3918</v>
      </c>
      <c r="F691" s="289">
        <f t="shared" si="49"/>
        <v>-295</v>
      </c>
      <c r="G691" s="147"/>
      <c r="H691" s="366"/>
    </row>
    <row r="692" spans="2:8" ht="12.95" customHeight="1" x14ac:dyDescent="0.2">
      <c r="B692" s="156">
        <v>16</v>
      </c>
      <c r="C692" s="166" t="s">
        <v>155</v>
      </c>
      <c r="D692" s="289">
        <v>7059</v>
      </c>
      <c r="E692" s="289">
        <v>6959</v>
      </c>
      <c r="F692" s="289">
        <f t="shared" si="49"/>
        <v>-100</v>
      </c>
      <c r="G692" s="147"/>
      <c r="H692" s="366"/>
    </row>
    <row r="693" spans="2:8" ht="12.95" customHeight="1" x14ac:dyDescent="0.2">
      <c r="B693" s="156">
        <v>17</v>
      </c>
      <c r="C693" s="166" t="s">
        <v>156</v>
      </c>
      <c r="D693" s="289">
        <v>4015</v>
      </c>
      <c r="E693" s="289">
        <v>3823</v>
      </c>
      <c r="F693" s="289">
        <f t="shared" si="49"/>
        <v>-192</v>
      </c>
      <c r="G693" s="147"/>
      <c r="H693" s="366"/>
    </row>
    <row r="694" spans="2:8" ht="12.95" customHeight="1" x14ac:dyDescent="0.2">
      <c r="B694" s="156">
        <v>18</v>
      </c>
      <c r="C694" s="166" t="s">
        <v>157</v>
      </c>
      <c r="D694" s="289">
        <v>4002</v>
      </c>
      <c r="E694" s="289">
        <v>3862</v>
      </c>
      <c r="F694" s="289">
        <f t="shared" si="49"/>
        <v>-140</v>
      </c>
      <c r="G694" s="147"/>
      <c r="H694" s="366"/>
    </row>
    <row r="695" spans="2:8" ht="12.95" customHeight="1" x14ac:dyDescent="0.2">
      <c r="B695" s="156">
        <v>19</v>
      </c>
      <c r="C695" s="166" t="s">
        <v>158</v>
      </c>
      <c r="D695" s="289">
        <v>4858</v>
      </c>
      <c r="E695" s="289">
        <v>4640</v>
      </c>
      <c r="F695" s="289">
        <f t="shared" si="49"/>
        <v>-218</v>
      </c>
      <c r="G695" s="147"/>
      <c r="H695" s="366"/>
    </row>
    <row r="696" spans="2:8" ht="12.95" customHeight="1" x14ac:dyDescent="0.2">
      <c r="B696" s="156">
        <v>20</v>
      </c>
      <c r="C696" s="166" t="s">
        <v>159</v>
      </c>
      <c r="D696" s="289">
        <v>2470</v>
      </c>
      <c r="E696" s="289">
        <v>2237</v>
      </c>
      <c r="F696" s="289">
        <f t="shared" si="49"/>
        <v>-233</v>
      </c>
      <c r="G696" s="147"/>
      <c r="H696" s="366"/>
    </row>
    <row r="697" spans="2:8" ht="12.95" customHeight="1" x14ac:dyDescent="0.2">
      <c r="B697" s="156">
        <v>21</v>
      </c>
      <c r="C697" s="166" t="s">
        <v>160</v>
      </c>
      <c r="D697" s="289">
        <v>3358</v>
      </c>
      <c r="E697" s="289">
        <v>3185</v>
      </c>
      <c r="F697" s="289">
        <f t="shared" si="49"/>
        <v>-173</v>
      </c>
      <c r="G697" s="147"/>
      <c r="H697" s="366"/>
    </row>
    <row r="698" spans="2:8" ht="12.95" customHeight="1" x14ac:dyDescent="0.2">
      <c r="B698" s="156">
        <v>22</v>
      </c>
      <c r="C698" s="166" t="s">
        <v>161</v>
      </c>
      <c r="D698" s="289">
        <v>2297</v>
      </c>
      <c r="E698" s="289">
        <v>2030</v>
      </c>
      <c r="F698" s="289">
        <f t="shared" si="49"/>
        <v>-267</v>
      </c>
      <c r="G698" s="147"/>
      <c r="H698" s="366"/>
    </row>
    <row r="699" spans="2:8" ht="12.95" customHeight="1" x14ac:dyDescent="0.2">
      <c r="B699" s="156">
        <v>23</v>
      </c>
      <c r="C699" s="166" t="s">
        <v>162</v>
      </c>
      <c r="D699" s="289">
        <v>3475</v>
      </c>
      <c r="E699" s="289">
        <v>3210</v>
      </c>
      <c r="F699" s="289">
        <f t="shared" si="49"/>
        <v>-265</v>
      </c>
      <c r="G699" s="147"/>
      <c r="H699" s="366"/>
    </row>
    <row r="700" spans="2:8" ht="12.95" customHeight="1" x14ac:dyDescent="0.2">
      <c r="B700" s="156">
        <v>24</v>
      </c>
      <c r="C700" s="166" t="s">
        <v>163</v>
      </c>
      <c r="D700" s="289">
        <v>4480</v>
      </c>
      <c r="E700" s="289">
        <v>4242</v>
      </c>
      <c r="F700" s="289">
        <f t="shared" si="49"/>
        <v>-238</v>
      </c>
      <c r="G700" s="147"/>
      <c r="H700" s="366"/>
    </row>
    <row r="701" spans="2:8" ht="15" customHeight="1" x14ac:dyDescent="0.2">
      <c r="B701" s="31"/>
      <c r="C701" s="1" t="s">
        <v>28</v>
      </c>
      <c r="D701" s="288">
        <f>SUM(D677:D700)</f>
        <v>85066</v>
      </c>
      <c r="E701" s="288">
        <f t="shared" ref="E701:F701" si="50">SUM(E677:E700)</f>
        <v>80288</v>
      </c>
      <c r="F701" s="288">
        <f t="shared" si="50"/>
        <v>-4778</v>
      </c>
      <c r="G701" s="148"/>
      <c r="H701" s="366"/>
    </row>
    <row r="702" spans="2:8" ht="15" customHeight="1" x14ac:dyDescent="0.25">
      <c r="B702" s="37"/>
      <c r="C702" s="2"/>
      <c r="D702" s="143"/>
      <c r="E702" s="144"/>
      <c r="F702" s="144"/>
      <c r="G702" s="144"/>
      <c r="H702" s="362"/>
    </row>
    <row r="703" spans="2:8" ht="15" customHeight="1" x14ac:dyDescent="0.25">
      <c r="B703" s="37"/>
      <c r="C703" s="2"/>
      <c r="D703" s="143"/>
      <c r="E703" s="144"/>
      <c r="F703" s="144"/>
      <c r="G703" s="144"/>
      <c r="H703" s="362"/>
    </row>
    <row r="704" spans="2:8" ht="13.5" customHeight="1" x14ac:dyDescent="0.25">
      <c r="B704" s="412" t="s">
        <v>74</v>
      </c>
      <c r="C704" s="412"/>
      <c r="D704" s="412"/>
      <c r="E704" s="412"/>
      <c r="F704" s="412"/>
      <c r="G704" s="412"/>
      <c r="H704" s="412"/>
    </row>
    <row r="705" spans="2:9" ht="13.5" customHeight="1" x14ac:dyDescent="0.25">
      <c r="B705" s="413" t="s">
        <v>223</v>
      </c>
      <c r="C705" s="413"/>
      <c r="D705" s="413"/>
      <c r="E705" s="413"/>
      <c r="F705" s="413"/>
      <c r="G705" s="413"/>
      <c r="H705" s="413"/>
    </row>
    <row r="706" spans="2:9" ht="42" customHeight="1" x14ac:dyDescent="0.2">
      <c r="B706" s="290" t="s">
        <v>39</v>
      </c>
      <c r="C706" s="290" t="s">
        <v>40</v>
      </c>
      <c r="D706" s="290" t="s">
        <v>240</v>
      </c>
      <c r="E706" s="290" t="s">
        <v>241</v>
      </c>
      <c r="F706" s="290" t="s">
        <v>75</v>
      </c>
      <c r="G706" s="290" t="s">
        <v>76</v>
      </c>
      <c r="H706" s="367" t="s">
        <v>77</v>
      </c>
    </row>
    <row r="707" spans="2:9" x14ac:dyDescent="0.2">
      <c r="B707" s="92">
        <v>1</v>
      </c>
      <c r="C707" s="92">
        <v>2</v>
      </c>
      <c r="D707" s="92">
        <v>3</v>
      </c>
      <c r="E707" s="92">
        <v>4</v>
      </c>
      <c r="F707" s="92">
        <v>5</v>
      </c>
      <c r="G707" s="92">
        <v>6</v>
      </c>
      <c r="H707" s="92">
        <v>7</v>
      </c>
    </row>
    <row r="708" spans="2:9" ht="12.95" customHeight="1" x14ac:dyDescent="0.2">
      <c r="B708" s="156">
        <v>1</v>
      </c>
      <c r="C708" s="166" t="s">
        <v>140</v>
      </c>
      <c r="D708" s="292">
        <v>804</v>
      </c>
      <c r="E708" s="292">
        <v>128.32134999999988</v>
      </c>
      <c r="F708" s="292">
        <v>692.13509999999997</v>
      </c>
      <c r="G708" s="292">
        <f>F708+E708</f>
        <v>820.4564499999999</v>
      </c>
      <c r="H708" s="297">
        <f>G708/D708</f>
        <v>1.0204682213930347</v>
      </c>
      <c r="I708" s="158"/>
    </row>
    <row r="709" spans="2:9" ht="12.95" customHeight="1" x14ac:dyDescent="0.2">
      <c r="B709" s="156">
        <v>2</v>
      </c>
      <c r="C709" s="166" t="s">
        <v>141</v>
      </c>
      <c r="D709" s="292">
        <v>270.3</v>
      </c>
      <c r="E709" s="292">
        <v>34.37691999999997</v>
      </c>
      <c r="F709" s="292">
        <v>224.84880000000001</v>
      </c>
      <c r="G709" s="292">
        <f t="shared" ref="G709:G731" si="51">F709+E709</f>
        <v>259.22571999999997</v>
      </c>
      <c r="H709" s="297">
        <f t="shared" ref="H709:H731" si="52">G709/D709</f>
        <v>0.95902967073621881</v>
      </c>
      <c r="I709" s="158"/>
    </row>
    <row r="710" spans="2:9" ht="12.95" customHeight="1" x14ac:dyDescent="0.2">
      <c r="B710" s="156">
        <v>3</v>
      </c>
      <c r="C710" s="166" t="s">
        <v>142</v>
      </c>
      <c r="D710" s="292">
        <v>221.70000000000002</v>
      </c>
      <c r="E710" s="292">
        <v>86.979540000000028</v>
      </c>
      <c r="F710" s="292">
        <v>173.82430000000002</v>
      </c>
      <c r="G710" s="292">
        <f t="shared" si="51"/>
        <v>260.80384000000004</v>
      </c>
      <c r="H710" s="297">
        <f t="shared" si="52"/>
        <v>1.1763817771763645</v>
      </c>
      <c r="I710" s="158"/>
    </row>
    <row r="711" spans="2:9" ht="12.95" customHeight="1" x14ac:dyDescent="0.2">
      <c r="B711" s="156">
        <v>4</v>
      </c>
      <c r="C711" s="166" t="s">
        <v>143</v>
      </c>
      <c r="D711" s="292">
        <v>570.29999999999995</v>
      </c>
      <c r="E711" s="292">
        <v>3.8246200000001096</v>
      </c>
      <c r="F711" s="292">
        <v>510.89700000000005</v>
      </c>
      <c r="G711" s="292">
        <f t="shared" si="51"/>
        <v>514.72162000000014</v>
      </c>
      <c r="H711" s="297">
        <f t="shared" si="52"/>
        <v>0.90254536209012837</v>
      </c>
      <c r="I711" s="158"/>
    </row>
    <row r="712" spans="2:9" ht="12.95" customHeight="1" x14ac:dyDescent="0.2">
      <c r="B712" s="156">
        <v>5</v>
      </c>
      <c r="C712" s="166" t="s">
        <v>144</v>
      </c>
      <c r="D712" s="292">
        <v>340.35</v>
      </c>
      <c r="E712" s="292">
        <v>-6.7670249999999861</v>
      </c>
      <c r="F712" s="292">
        <v>283.39369999999997</v>
      </c>
      <c r="G712" s="292">
        <f t="shared" si="51"/>
        <v>276.62667499999998</v>
      </c>
      <c r="H712" s="297">
        <f t="shared" si="52"/>
        <v>0.81277119142059628</v>
      </c>
      <c r="I712" s="158"/>
    </row>
    <row r="713" spans="2:9" ht="12.95" customHeight="1" x14ac:dyDescent="0.2">
      <c r="B713" s="156">
        <v>6</v>
      </c>
      <c r="C713" s="166" t="s">
        <v>145</v>
      </c>
      <c r="D713" s="292">
        <v>552</v>
      </c>
      <c r="E713" s="292">
        <v>-113.20099999999996</v>
      </c>
      <c r="F713" s="292">
        <v>457.28020000000004</v>
      </c>
      <c r="G713" s="292">
        <f t="shared" si="51"/>
        <v>344.07920000000007</v>
      </c>
      <c r="H713" s="297">
        <f t="shared" si="52"/>
        <v>0.62333188405797113</v>
      </c>
      <c r="I713" s="158"/>
    </row>
    <row r="714" spans="2:9" ht="12.95" customHeight="1" x14ac:dyDescent="0.2">
      <c r="B714" s="156">
        <v>7</v>
      </c>
      <c r="C714" s="166" t="s">
        <v>146</v>
      </c>
      <c r="D714" s="292">
        <v>454.79999999999995</v>
      </c>
      <c r="E714" s="292">
        <v>-43.620620000000002</v>
      </c>
      <c r="F714" s="292">
        <v>383.29759999999999</v>
      </c>
      <c r="G714" s="292">
        <f t="shared" si="51"/>
        <v>339.67697999999996</v>
      </c>
      <c r="H714" s="297">
        <f t="shared" si="52"/>
        <v>0.74687110817941949</v>
      </c>
      <c r="I714" s="158"/>
    </row>
    <row r="715" spans="2:9" ht="12.95" customHeight="1" x14ac:dyDescent="0.2">
      <c r="B715" s="156">
        <v>8</v>
      </c>
      <c r="C715" s="166" t="s">
        <v>147</v>
      </c>
      <c r="D715" s="292">
        <v>602.25</v>
      </c>
      <c r="E715" s="292">
        <v>194.27840499999999</v>
      </c>
      <c r="F715" s="292">
        <v>510.67640000000006</v>
      </c>
      <c r="G715" s="292">
        <f t="shared" si="51"/>
        <v>704.95480500000008</v>
      </c>
      <c r="H715" s="297">
        <f t="shared" si="52"/>
        <v>1.1705351681195517</v>
      </c>
      <c r="I715" s="158"/>
    </row>
    <row r="716" spans="2:9" ht="12.95" customHeight="1" x14ac:dyDescent="0.2">
      <c r="B716" s="156">
        <v>9</v>
      </c>
      <c r="C716" s="166" t="s">
        <v>148</v>
      </c>
      <c r="D716" s="292">
        <v>868.34999999999991</v>
      </c>
      <c r="E716" s="292">
        <v>57.762445000000071</v>
      </c>
      <c r="F716" s="292">
        <v>740.13349999999991</v>
      </c>
      <c r="G716" s="292">
        <f t="shared" si="51"/>
        <v>797.89594499999998</v>
      </c>
      <c r="H716" s="297">
        <f t="shared" si="52"/>
        <v>0.91886444981862159</v>
      </c>
      <c r="I716" s="158"/>
    </row>
    <row r="717" spans="2:9" ht="12.95" customHeight="1" x14ac:dyDescent="0.2">
      <c r="B717" s="156">
        <v>10</v>
      </c>
      <c r="C717" s="166" t="s">
        <v>149</v>
      </c>
      <c r="D717" s="292">
        <v>408.45</v>
      </c>
      <c r="E717" s="292">
        <v>0.51502500000003315</v>
      </c>
      <c r="F717" s="292">
        <v>339.88650000000001</v>
      </c>
      <c r="G717" s="292">
        <f t="shared" si="51"/>
        <v>340.40152500000005</v>
      </c>
      <c r="H717" s="297">
        <f t="shared" si="52"/>
        <v>0.83339827396254151</v>
      </c>
      <c r="I717" s="158"/>
    </row>
    <row r="718" spans="2:9" ht="12.95" customHeight="1" x14ac:dyDescent="0.2">
      <c r="B718" s="156">
        <v>11</v>
      </c>
      <c r="C718" s="166" t="s">
        <v>150</v>
      </c>
      <c r="D718" s="292">
        <v>548.85</v>
      </c>
      <c r="E718" s="292">
        <v>40.391525000000065</v>
      </c>
      <c r="F718" s="292">
        <v>461.82929999999999</v>
      </c>
      <c r="G718" s="292">
        <f t="shared" si="51"/>
        <v>502.22082500000005</v>
      </c>
      <c r="H718" s="297">
        <f t="shared" si="52"/>
        <v>0.91504204245240051</v>
      </c>
      <c r="I718" s="158"/>
    </row>
    <row r="719" spans="2:9" ht="12.95" customHeight="1" x14ac:dyDescent="0.2">
      <c r="B719" s="156">
        <v>12</v>
      </c>
      <c r="C719" s="166" t="s">
        <v>151</v>
      </c>
      <c r="D719" s="292">
        <v>554.09999999999991</v>
      </c>
      <c r="E719" s="292">
        <v>254.26585999999998</v>
      </c>
      <c r="F719" s="292">
        <v>473.60989999999998</v>
      </c>
      <c r="G719" s="292">
        <f t="shared" si="51"/>
        <v>727.8757599999999</v>
      </c>
      <c r="H719" s="297">
        <f t="shared" si="52"/>
        <v>1.3136180472838839</v>
      </c>
      <c r="I719" s="158"/>
    </row>
    <row r="720" spans="2:9" ht="12.95" customHeight="1" x14ac:dyDescent="0.2">
      <c r="B720" s="156">
        <v>13</v>
      </c>
      <c r="C720" s="166" t="s">
        <v>152</v>
      </c>
      <c r="D720" s="292">
        <v>272.25</v>
      </c>
      <c r="E720" s="292">
        <v>49.349945000000048</v>
      </c>
      <c r="F720" s="292">
        <v>231.7056</v>
      </c>
      <c r="G720" s="292">
        <f t="shared" si="51"/>
        <v>281.05554500000005</v>
      </c>
      <c r="H720" s="297">
        <f t="shared" si="52"/>
        <v>1.0323435996326906</v>
      </c>
      <c r="I720" s="158"/>
    </row>
    <row r="721" spans="2:9" ht="12.95" customHeight="1" x14ac:dyDescent="0.2">
      <c r="B721" s="156">
        <v>14</v>
      </c>
      <c r="C721" s="166" t="s">
        <v>153</v>
      </c>
      <c r="D721" s="292">
        <v>258.14999999999998</v>
      </c>
      <c r="E721" s="292">
        <v>-21.511821999999995</v>
      </c>
      <c r="F721" s="292">
        <v>217.798</v>
      </c>
      <c r="G721" s="292">
        <f t="shared" si="51"/>
        <v>196.28617800000001</v>
      </c>
      <c r="H721" s="297">
        <f t="shared" si="52"/>
        <v>0.76035707147007559</v>
      </c>
      <c r="I721" s="158"/>
    </row>
    <row r="722" spans="2:9" ht="12.95" customHeight="1" x14ac:dyDescent="0.2">
      <c r="B722" s="156">
        <v>15</v>
      </c>
      <c r="C722" s="166" t="s">
        <v>154</v>
      </c>
      <c r="D722" s="292">
        <v>631.95000000000005</v>
      </c>
      <c r="E722" s="292">
        <v>140.74354499999993</v>
      </c>
      <c r="F722" s="292">
        <v>559.44010000000003</v>
      </c>
      <c r="G722" s="292">
        <f t="shared" si="51"/>
        <v>700.18364499999996</v>
      </c>
      <c r="H722" s="297">
        <f t="shared" si="52"/>
        <v>1.1079731703457552</v>
      </c>
      <c r="I722" s="158"/>
    </row>
    <row r="723" spans="2:9" ht="12.95" customHeight="1" x14ac:dyDescent="0.2">
      <c r="B723" s="156">
        <v>16</v>
      </c>
      <c r="C723" s="166" t="s">
        <v>155</v>
      </c>
      <c r="D723" s="292">
        <v>1058.8499999999999</v>
      </c>
      <c r="E723" s="292">
        <v>125.067455</v>
      </c>
      <c r="F723" s="292">
        <v>915.25600000000009</v>
      </c>
      <c r="G723" s="292">
        <f t="shared" si="51"/>
        <v>1040.3234550000002</v>
      </c>
      <c r="H723" s="297">
        <f t="shared" si="52"/>
        <v>0.98250314492137725</v>
      </c>
      <c r="I723" s="158"/>
    </row>
    <row r="724" spans="2:9" ht="12.95" customHeight="1" x14ac:dyDescent="0.2">
      <c r="B724" s="156">
        <v>17</v>
      </c>
      <c r="C724" s="166" t="s">
        <v>156</v>
      </c>
      <c r="D724" s="292">
        <v>602.25</v>
      </c>
      <c r="E724" s="292">
        <v>11.546944999999965</v>
      </c>
      <c r="F724" s="292">
        <v>512.23050000000001</v>
      </c>
      <c r="G724" s="292">
        <f t="shared" si="51"/>
        <v>523.77744499999994</v>
      </c>
      <c r="H724" s="297">
        <f t="shared" si="52"/>
        <v>0.86970102947281025</v>
      </c>
      <c r="I724" s="158"/>
    </row>
    <row r="725" spans="2:9" ht="12.95" customHeight="1" x14ac:dyDescent="0.2">
      <c r="B725" s="156">
        <v>18</v>
      </c>
      <c r="C725" s="166" t="s">
        <v>157</v>
      </c>
      <c r="D725" s="292">
        <v>600.29999999999995</v>
      </c>
      <c r="E725" s="292">
        <v>-59.836959999999998</v>
      </c>
      <c r="F725" s="292">
        <v>516.39609999999993</v>
      </c>
      <c r="G725" s="292">
        <f t="shared" si="51"/>
        <v>456.55913999999996</v>
      </c>
      <c r="H725" s="297">
        <f t="shared" si="52"/>
        <v>0.76055162418790601</v>
      </c>
      <c r="I725" s="158"/>
    </row>
    <row r="726" spans="2:9" ht="12.95" customHeight="1" x14ac:dyDescent="0.2">
      <c r="B726" s="156">
        <v>19</v>
      </c>
      <c r="C726" s="166" t="s">
        <v>158</v>
      </c>
      <c r="D726" s="292">
        <v>728.7</v>
      </c>
      <c r="E726" s="292">
        <v>67.766589999999894</v>
      </c>
      <c r="F726" s="292">
        <v>619.33780000000002</v>
      </c>
      <c r="G726" s="292">
        <f t="shared" si="51"/>
        <v>687.10438999999997</v>
      </c>
      <c r="H726" s="297">
        <f t="shared" si="52"/>
        <v>0.94291805955811714</v>
      </c>
      <c r="I726" s="158"/>
    </row>
    <row r="727" spans="2:9" ht="12.95" customHeight="1" x14ac:dyDescent="0.2">
      <c r="B727" s="156">
        <v>20</v>
      </c>
      <c r="C727" s="166" t="s">
        <v>159</v>
      </c>
      <c r="D727" s="292">
        <v>370.5</v>
      </c>
      <c r="E727" s="292">
        <v>34.304130000000015</v>
      </c>
      <c r="F727" s="292">
        <v>306.26349999999996</v>
      </c>
      <c r="G727" s="292">
        <f t="shared" si="51"/>
        <v>340.56763000000001</v>
      </c>
      <c r="H727" s="297">
        <f t="shared" si="52"/>
        <v>0.91921087719298245</v>
      </c>
      <c r="I727" s="158"/>
    </row>
    <row r="728" spans="2:9" ht="12.95" customHeight="1" x14ac:dyDescent="0.2">
      <c r="B728" s="156">
        <v>21</v>
      </c>
      <c r="C728" s="166" t="s">
        <v>160</v>
      </c>
      <c r="D728" s="292">
        <v>503.70000000000005</v>
      </c>
      <c r="E728" s="292">
        <v>35.253309999999935</v>
      </c>
      <c r="F728" s="292">
        <v>427.44780000000003</v>
      </c>
      <c r="G728" s="292">
        <f t="shared" si="51"/>
        <v>462.70110999999997</v>
      </c>
      <c r="H728" s="297">
        <f t="shared" si="52"/>
        <v>0.91860454635695832</v>
      </c>
      <c r="I728" s="158"/>
    </row>
    <row r="729" spans="2:9" ht="12.95" customHeight="1" x14ac:dyDescent="0.2">
      <c r="B729" s="156">
        <v>22</v>
      </c>
      <c r="C729" s="166" t="s">
        <v>161</v>
      </c>
      <c r="D729" s="292">
        <v>344.54999999999995</v>
      </c>
      <c r="E729" s="292">
        <v>0.90395499999999995</v>
      </c>
      <c r="F729" s="292">
        <v>282.59989999999999</v>
      </c>
      <c r="G729" s="292">
        <f t="shared" si="51"/>
        <v>283.50385499999999</v>
      </c>
      <c r="H729" s="297">
        <f t="shared" si="52"/>
        <v>0.82282355245973016</v>
      </c>
      <c r="I729" s="158"/>
    </row>
    <row r="730" spans="2:9" ht="12.95" customHeight="1" x14ac:dyDescent="0.2">
      <c r="B730" s="156">
        <v>23</v>
      </c>
      <c r="C730" s="166" t="s">
        <v>162</v>
      </c>
      <c r="D730" s="292">
        <v>521.25</v>
      </c>
      <c r="E730" s="292">
        <v>53.617414999999966</v>
      </c>
      <c r="F730" s="292">
        <v>437.435</v>
      </c>
      <c r="G730" s="292">
        <f t="shared" si="51"/>
        <v>491.052415</v>
      </c>
      <c r="H730" s="297">
        <f t="shared" si="52"/>
        <v>0.9420669832134293</v>
      </c>
      <c r="I730" s="158"/>
    </row>
    <row r="731" spans="2:9" ht="12.95" customHeight="1" x14ac:dyDescent="0.2">
      <c r="B731" s="156">
        <v>24</v>
      </c>
      <c r="C731" s="166" t="s">
        <v>163</v>
      </c>
      <c r="D731" s="292">
        <v>672</v>
      </c>
      <c r="E731" s="292">
        <v>-30.616960000000017</v>
      </c>
      <c r="F731" s="292">
        <v>568.53410000000008</v>
      </c>
      <c r="G731" s="292">
        <f t="shared" si="51"/>
        <v>537.91714000000002</v>
      </c>
      <c r="H731" s="297">
        <f t="shared" si="52"/>
        <v>0.8004719345238096</v>
      </c>
      <c r="I731" s="158"/>
    </row>
    <row r="732" spans="2:9" ht="15" customHeight="1" x14ac:dyDescent="0.2">
      <c r="B732" s="31"/>
      <c r="C732" s="1" t="s">
        <v>28</v>
      </c>
      <c r="D732" s="287">
        <f>SUM(D708:D731)</f>
        <v>12759.899999999998</v>
      </c>
      <c r="E732" s="287">
        <f t="shared" ref="E732:G732" si="53">SUM(E708:E731)</f>
        <v>1043.7145929999999</v>
      </c>
      <c r="F732" s="287">
        <f t="shared" si="53"/>
        <v>10846.256699999998</v>
      </c>
      <c r="G732" s="287">
        <f t="shared" si="53"/>
        <v>11889.971293000001</v>
      </c>
      <c r="H732" s="24">
        <f>G732/D732</f>
        <v>0.93182323474321915</v>
      </c>
    </row>
    <row r="733" spans="2:9" ht="13.5" customHeight="1" x14ac:dyDescent="0.2">
      <c r="B733" s="65"/>
      <c r="C733" s="66"/>
      <c r="D733" s="67"/>
      <c r="E733" s="67"/>
      <c r="F733" s="68"/>
      <c r="G733" s="69"/>
      <c r="H733" s="361"/>
    </row>
    <row r="734" spans="2:9" ht="13.5" customHeight="1" x14ac:dyDescent="0.25">
      <c r="B734" s="412" t="s">
        <v>78</v>
      </c>
      <c r="C734" s="412"/>
      <c r="D734" s="412"/>
      <c r="E734" s="412"/>
      <c r="F734" s="412"/>
      <c r="G734" s="412"/>
      <c r="H734" s="412"/>
    </row>
    <row r="735" spans="2:9" ht="13.5" customHeight="1" x14ac:dyDescent="0.25">
      <c r="B735" s="412" t="s">
        <v>224</v>
      </c>
      <c r="C735" s="412"/>
      <c r="D735" s="412"/>
      <c r="E735" s="412"/>
      <c r="F735" s="412"/>
      <c r="G735" s="412"/>
      <c r="H735" s="412"/>
    </row>
    <row r="736" spans="2:9" ht="75" x14ac:dyDescent="0.25">
      <c r="B736" s="290" t="s">
        <v>39</v>
      </c>
      <c r="C736" s="290" t="s">
        <v>40</v>
      </c>
      <c r="D736" s="290" t="s">
        <v>242</v>
      </c>
      <c r="E736" s="290" t="s">
        <v>79</v>
      </c>
      <c r="F736" s="290" t="s">
        <v>80</v>
      </c>
      <c r="G736" s="290" t="s">
        <v>81</v>
      </c>
      <c r="H736" s="365"/>
      <c r="I736" s="6" t="s">
        <v>13</v>
      </c>
    </row>
    <row r="737" spans="2:8" ht="15" x14ac:dyDescent="0.25">
      <c r="B737" s="92">
        <v>1</v>
      </c>
      <c r="C737" s="92">
        <v>2</v>
      </c>
      <c r="D737" s="92">
        <v>3</v>
      </c>
      <c r="E737" s="92">
        <v>4</v>
      </c>
      <c r="F737" s="92">
        <v>5</v>
      </c>
      <c r="G737" s="92">
        <v>6</v>
      </c>
      <c r="H737" s="365"/>
    </row>
    <row r="738" spans="2:8" ht="12.75" customHeight="1" x14ac:dyDescent="0.2">
      <c r="B738" s="156">
        <v>1</v>
      </c>
      <c r="C738" s="166" t="s">
        <v>140</v>
      </c>
      <c r="D738" s="292">
        <f>D708</f>
        <v>804</v>
      </c>
      <c r="E738" s="292">
        <f>G708</f>
        <v>820.4564499999999</v>
      </c>
      <c r="F738" s="292">
        <v>770.65</v>
      </c>
      <c r="G738" s="293">
        <f>F738/D738</f>
        <v>0.95851990049751246</v>
      </c>
      <c r="H738" s="352"/>
    </row>
    <row r="739" spans="2:8" ht="12.75" customHeight="1" x14ac:dyDescent="0.2">
      <c r="B739" s="156">
        <v>2</v>
      </c>
      <c r="C739" s="166" t="s">
        <v>141</v>
      </c>
      <c r="D739" s="292">
        <f t="shared" ref="D739:D761" si="54">D709</f>
        <v>270.3</v>
      </c>
      <c r="E739" s="292">
        <f t="shared" ref="E739:E761" si="55">G709</f>
        <v>259.22571999999997</v>
      </c>
      <c r="F739" s="292">
        <v>266.97000000000003</v>
      </c>
      <c r="G739" s="293">
        <f t="shared" ref="G739:G761" si="56">F739/D739</f>
        <v>0.98768035516093233</v>
      </c>
      <c r="H739" s="352"/>
    </row>
    <row r="740" spans="2:8" ht="12.75" customHeight="1" x14ac:dyDescent="0.2">
      <c r="B740" s="156">
        <v>3</v>
      </c>
      <c r="C740" s="166" t="s">
        <v>142</v>
      </c>
      <c r="D740" s="292">
        <f t="shared" si="54"/>
        <v>221.70000000000002</v>
      </c>
      <c r="E740" s="292">
        <f t="shared" si="55"/>
        <v>260.80384000000004</v>
      </c>
      <c r="F740" s="292">
        <v>180.75799999999998</v>
      </c>
      <c r="G740" s="293">
        <f t="shared" si="56"/>
        <v>0.81532701849345945</v>
      </c>
      <c r="H740" s="352"/>
    </row>
    <row r="741" spans="2:8" ht="12.75" customHeight="1" x14ac:dyDescent="0.2">
      <c r="B741" s="156">
        <v>4</v>
      </c>
      <c r="C741" s="166" t="s">
        <v>143</v>
      </c>
      <c r="D741" s="292">
        <f t="shared" si="54"/>
        <v>570.29999999999995</v>
      </c>
      <c r="E741" s="292">
        <f t="shared" si="55"/>
        <v>514.72162000000014</v>
      </c>
      <c r="F741" s="292">
        <v>600.34</v>
      </c>
      <c r="G741" s="293">
        <f t="shared" si="56"/>
        <v>1.0526740312116432</v>
      </c>
      <c r="H741" s="352"/>
    </row>
    <row r="742" spans="2:8" ht="12.75" customHeight="1" x14ac:dyDescent="0.2">
      <c r="B742" s="156">
        <v>5</v>
      </c>
      <c r="C742" s="166" t="s">
        <v>144</v>
      </c>
      <c r="D742" s="292">
        <f t="shared" si="54"/>
        <v>340.35</v>
      </c>
      <c r="E742" s="292">
        <f t="shared" si="55"/>
        <v>276.62667499999998</v>
      </c>
      <c r="F742" s="292">
        <v>265.3227</v>
      </c>
      <c r="G742" s="293">
        <f t="shared" si="56"/>
        <v>0.77955839576906116</v>
      </c>
      <c r="H742" s="352"/>
    </row>
    <row r="743" spans="2:8" ht="12.75" customHeight="1" x14ac:dyDescent="0.2">
      <c r="B743" s="156">
        <v>6</v>
      </c>
      <c r="C743" s="166" t="s">
        <v>145</v>
      </c>
      <c r="D743" s="292">
        <f t="shared" si="54"/>
        <v>552</v>
      </c>
      <c r="E743" s="292">
        <f t="shared" si="55"/>
        <v>344.07920000000007</v>
      </c>
      <c r="F743" s="292">
        <v>373.98495000000003</v>
      </c>
      <c r="G743" s="293">
        <f t="shared" si="56"/>
        <v>0.6775089673913044</v>
      </c>
      <c r="H743" s="352"/>
    </row>
    <row r="744" spans="2:8" ht="12.75" customHeight="1" x14ac:dyDescent="0.2">
      <c r="B744" s="156">
        <v>7</v>
      </c>
      <c r="C744" s="166" t="s">
        <v>146</v>
      </c>
      <c r="D744" s="292">
        <f t="shared" si="54"/>
        <v>454.79999999999995</v>
      </c>
      <c r="E744" s="292">
        <f t="shared" si="55"/>
        <v>339.67697999999996</v>
      </c>
      <c r="F744" s="292">
        <v>322.10000000000002</v>
      </c>
      <c r="G744" s="293">
        <f t="shared" si="56"/>
        <v>0.70822339489885677</v>
      </c>
      <c r="H744" s="352"/>
    </row>
    <row r="745" spans="2:8" ht="12.75" customHeight="1" x14ac:dyDescent="0.2">
      <c r="B745" s="156">
        <v>8</v>
      </c>
      <c r="C745" s="166" t="s">
        <v>147</v>
      </c>
      <c r="D745" s="292">
        <f t="shared" si="54"/>
        <v>602.25</v>
      </c>
      <c r="E745" s="292">
        <f t="shared" si="55"/>
        <v>704.95480500000008</v>
      </c>
      <c r="F745" s="292">
        <v>570.57000000000005</v>
      </c>
      <c r="G745" s="293">
        <f t="shared" si="56"/>
        <v>0.94739726027397264</v>
      </c>
      <c r="H745" s="352"/>
    </row>
    <row r="746" spans="2:8" ht="12.75" customHeight="1" x14ac:dyDescent="0.2">
      <c r="B746" s="156">
        <v>9</v>
      </c>
      <c r="C746" s="166" t="s">
        <v>148</v>
      </c>
      <c r="D746" s="292">
        <f t="shared" si="54"/>
        <v>868.34999999999991</v>
      </c>
      <c r="E746" s="292">
        <f t="shared" si="55"/>
        <v>797.89594499999998</v>
      </c>
      <c r="F746" s="292">
        <v>754.28500000000008</v>
      </c>
      <c r="G746" s="293">
        <f t="shared" si="56"/>
        <v>0.86864167674324888</v>
      </c>
      <c r="H746" s="352"/>
    </row>
    <row r="747" spans="2:8" ht="12.75" customHeight="1" x14ac:dyDescent="0.2">
      <c r="B747" s="156">
        <v>10</v>
      </c>
      <c r="C747" s="166" t="s">
        <v>149</v>
      </c>
      <c r="D747" s="292">
        <f t="shared" si="54"/>
        <v>408.45</v>
      </c>
      <c r="E747" s="292">
        <f t="shared" si="55"/>
        <v>340.40152500000005</v>
      </c>
      <c r="F747" s="292">
        <v>331.67999999999995</v>
      </c>
      <c r="G747" s="293">
        <f t="shared" si="56"/>
        <v>0.81204553800954815</v>
      </c>
      <c r="H747" s="352"/>
    </row>
    <row r="748" spans="2:8" ht="12.75" customHeight="1" x14ac:dyDescent="0.2">
      <c r="B748" s="156">
        <v>11</v>
      </c>
      <c r="C748" s="166" t="s">
        <v>150</v>
      </c>
      <c r="D748" s="292">
        <f t="shared" si="54"/>
        <v>548.85</v>
      </c>
      <c r="E748" s="292">
        <f t="shared" si="55"/>
        <v>502.22082500000005</v>
      </c>
      <c r="F748" s="292">
        <v>514.35</v>
      </c>
      <c r="G748" s="293">
        <f t="shared" si="56"/>
        <v>0.9371412954359114</v>
      </c>
      <c r="H748" s="352"/>
    </row>
    <row r="749" spans="2:8" ht="12.75" customHeight="1" x14ac:dyDescent="0.2">
      <c r="B749" s="156">
        <v>12</v>
      </c>
      <c r="C749" s="166" t="s">
        <v>151</v>
      </c>
      <c r="D749" s="292">
        <f t="shared" si="54"/>
        <v>554.09999999999991</v>
      </c>
      <c r="E749" s="292">
        <f t="shared" si="55"/>
        <v>727.8757599999999</v>
      </c>
      <c r="F749" s="292">
        <v>626.61450000000002</v>
      </c>
      <c r="G749" s="293">
        <f t="shared" si="56"/>
        <v>1.1308689767190041</v>
      </c>
      <c r="H749" s="352"/>
    </row>
    <row r="750" spans="2:8" ht="12.75" customHeight="1" x14ac:dyDescent="0.2">
      <c r="B750" s="156">
        <v>13</v>
      </c>
      <c r="C750" s="166" t="s">
        <v>152</v>
      </c>
      <c r="D750" s="292">
        <f t="shared" si="54"/>
        <v>272.25</v>
      </c>
      <c r="E750" s="292">
        <f t="shared" si="55"/>
        <v>281.05554500000005</v>
      </c>
      <c r="F750" s="292">
        <v>254.25600000000003</v>
      </c>
      <c r="G750" s="293">
        <f t="shared" si="56"/>
        <v>0.93390633608815432</v>
      </c>
      <c r="H750" s="352"/>
    </row>
    <row r="751" spans="2:8" ht="12.75" customHeight="1" x14ac:dyDescent="0.2">
      <c r="B751" s="156">
        <v>14</v>
      </c>
      <c r="C751" s="166" t="s">
        <v>153</v>
      </c>
      <c r="D751" s="292">
        <f t="shared" si="54"/>
        <v>258.14999999999998</v>
      </c>
      <c r="E751" s="292">
        <f t="shared" si="55"/>
        <v>196.28617800000001</v>
      </c>
      <c r="F751" s="292">
        <v>227.32049999999998</v>
      </c>
      <c r="G751" s="293">
        <f t="shared" si="56"/>
        <v>0.880575246949448</v>
      </c>
      <c r="H751" s="352"/>
    </row>
    <row r="752" spans="2:8" ht="12.75" customHeight="1" x14ac:dyDescent="0.2">
      <c r="B752" s="156">
        <v>15</v>
      </c>
      <c r="C752" s="166" t="s">
        <v>154</v>
      </c>
      <c r="D752" s="292">
        <f t="shared" si="54"/>
        <v>631.95000000000005</v>
      </c>
      <c r="E752" s="292">
        <f t="shared" si="55"/>
        <v>700.18364499999996</v>
      </c>
      <c r="F752" s="292">
        <v>590.30999999999995</v>
      </c>
      <c r="G752" s="293">
        <f t="shared" si="56"/>
        <v>0.93410871113220972</v>
      </c>
      <c r="H752" s="352"/>
    </row>
    <row r="753" spans="2:10" ht="12.75" customHeight="1" x14ac:dyDescent="0.2">
      <c r="B753" s="156">
        <v>16</v>
      </c>
      <c r="C753" s="166" t="s">
        <v>155</v>
      </c>
      <c r="D753" s="292">
        <f t="shared" si="54"/>
        <v>1058.8499999999999</v>
      </c>
      <c r="E753" s="292">
        <f t="shared" si="55"/>
        <v>1040.3234550000002</v>
      </c>
      <c r="F753" s="292">
        <v>957.04000000000008</v>
      </c>
      <c r="G753" s="293">
        <f t="shared" si="56"/>
        <v>0.90384851489823881</v>
      </c>
      <c r="H753" s="352"/>
    </row>
    <row r="754" spans="2:10" ht="12.75" customHeight="1" x14ac:dyDescent="0.2">
      <c r="B754" s="156">
        <v>17</v>
      </c>
      <c r="C754" s="166" t="s">
        <v>156</v>
      </c>
      <c r="D754" s="292">
        <f t="shared" si="54"/>
        <v>602.25</v>
      </c>
      <c r="E754" s="292">
        <f t="shared" si="55"/>
        <v>523.77744499999994</v>
      </c>
      <c r="F754" s="292">
        <v>600.26</v>
      </c>
      <c r="G754" s="293">
        <f t="shared" si="56"/>
        <v>0.99669572436695719</v>
      </c>
      <c r="H754" s="352"/>
    </row>
    <row r="755" spans="2:10" ht="12.75" customHeight="1" x14ac:dyDescent="0.2">
      <c r="B755" s="156">
        <v>18</v>
      </c>
      <c r="C755" s="166" t="s">
        <v>157</v>
      </c>
      <c r="D755" s="292">
        <f t="shared" si="54"/>
        <v>600.29999999999995</v>
      </c>
      <c r="E755" s="292">
        <f t="shared" si="55"/>
        <v>456.55913999999996</v>
      </c>
      <c r="F755" s="292">
        <v>507.61500000000001</v>
      </c>
      <c r="G755" s="293">
        <f t="shared" si="56"/>
        <v>0.84560219890054977</v>
      </c>
      <c r="H755" s="352"/>
    </row>
    <row r="756" spans="2:10" ht="12.75" customHeight="1" x14ac:dyDescent="0.2">
      <c r="B756" s="156">
        <v>19</v>
      </c>
      <c r="C756" s="166" t="s">
        <v>158</v>
      </c>
      <c r="D756" s="292">
        <f t="shared" si="54"/>
        <v>728.7</v>
      </c>
      <c r="E756" s="292">
        <f t="shared" si="55"/>
        <v>687.10438999999997</v>
      </c>
      <c r="F756" s="292">
        <v>556.79599999999994</v>
      </c>
      <c r="G756" s="293">
        <f t="shared" si="56"/>
        <v>0.76409496363386842</v>
      </c>
      <c r="H756" s="352"/>
    </row>
    <row r="757" spans="2:10" ht="12.75" customHeight="1" x14ac:dyDescent="0.2">
      <c r="B757" s="156">
        <v>20</v>
      </c>
      <c r="C757" s="166" t="s">
        <v>159</v>
      </c>
      <c r="D757" s="292">
        <f t="shared" si="54"/>
        <v>370.5</v>
      </c>
      <c r="E757" s="292">
        <f t="shared" si="55"/>
        <v>340.56763000000001</v>
      </c>
      <c r="F757" s="292">
        <v>305.86</v>
      </c>
      <c r="G757" s="293">
        <f t="shared" si="56"/>
        <v>0.82553306342780031</v>
      </c>
      <c r="H757" s="352"/>
    </row>
    <row r="758" spans="2:10" ht="12.75" customHeight="1" x14ac:dyDescent="0.2">
      <c r="B758" s="156">
        <v>21</v>
      </c>
      <c r="C758" s="166" t="s">
        <v>160</v>
      </c>
      <c r="D758" s="292">
        <f t="shared" si="54"/>
        <v>503.70000000000005</v>
      </c>
      <c r="E758" s="292">
        <f t="shared" si="55"/>
        <v>462.70110999999997</v>
      </c>
      <c r="F758" s="292">
        <v>535.04</v>
      </c>
      <c r="G758" s="293">
        <f t="shared" si="56"/>
        <v>1.0622195751439347</v>
      </c>
      <c r="H758" s="352"/>
    </row>
    <row r="759" spans="2:10" ht="12.75" customHeight="1" x14ac:dyDescent="0.2">
      <c r="B759" s="156">
        <v>22</v>
      </c>
      <c r="C759" s="166" t="s">
        <v>161</v>
      </c>
      <c r="D759" s="292">
        <f t="shared" si="54"/>
        <v>344.54999999999995</v>
      </c>
      <c r="E759" s="292">
        <f t="shared" si="55"/>
        <v>283.50385499999999</v>
      </c>
      <c r="F759" s="292">
        <v>188.75</v>
      </c>
      <c r="G759" s="293">
        <f t="shared" si="56"/>
        <v>0.5478159918734582</v>
      </c>
      <c r="H759" s="352"/>
    </row>
    <row r="760" spans="2:10" ht="12.75" customHeight="1" x14ac:dyDescent="0.2">
      <c r="B760" s="156">
        <v>23</v>
      </c>
      <c r="C760" s="166" t="s">
        <v>162</v>
      </c>
      <c r="D760" s="292">
        <f t="shared" si="54"/>
        <v>521.25</v>
      </c>
      <c r="E760" s="292">
        <f t="shared" si="55"/>
        <v>491.052415</v>
      </c>
      <c r="F760" s="292">
        <v>568.17000000000007</v>
      </c>
      <c r="G760" s="293">
        <f t="shared" si="56"/>
        <v>1.0900143884892088</v>
      </c>
      <c r="H760" s="352"/>
    </row>
    <row r="761" spans="2:10" ht="12.75" customHeight="1" x14ac:dyDescent="0.2">
      <c r="B761" s="156">
        <v>24</v>
      </c>
      <c r="C761" s="166" t="s">
        <v>163</v>
      </c>
      <c r="D761" s="292">
        <f t="shared" si="54"/>
        <v>672</v>
      </c>
      <c r="E761" s="292">
        <f t="shared" si="55"/>
        <v>537.91714000000002</v>
      </c>
      <c r="F761" s="292">
        <v>534.49</v>
      </c>
      <c r="G761" s="293">
        <f t="shared" si="56"/>
        <v>0.79537202380952388</v>
      </c>
      <c r="H761" s="352"/>
    </row>
    <row r="762" spans="2:10" ht="14.25" customHeight="1" x14ac:dyDescent="0.2">
      <c r="B762" s="31"/>
      <c r="C762" s="1" t="s">
        <v>28</v>
      </c>
      <c r="D762" s="287">
        <f>SUM(D738:D761)</f>
        <v>12759.899999999998</v>
      </c>
      <c r="E762" s="287">
        <f t="shared" ref="E762:F762" si="57">SUM(E738:E761)</f>
        <v>11889.971293000001</v>
      </c>
      <c r="F762" s="287">
        <f t="shared" si="57"/>
        <v>11403.532650000001</v>
      </c>
      <c r="G762" s="294">
        <f>F762/D762</f>
        <v>0.8937007852726121</v>
      </c>
      <c r="H762" s="352"/>
      <c r="I762" s="6" t="s">
        <v>13</v>
      </c>
    </row>
    <row r="763" spans="2:10" ht="13.5" customHeight="1" x14ac:dyDescent="0.25">
      <c r="B763" s="93"/>
      <c r="C763" s="3"/>
      <c r="D763" s="4"/>
      <c r="E763" s="94"/>
      <c r="F763" s="95"/>
      <c r="G763" s="94"/>
      <c r="H763" s="368"/>
    </row>
    <row r="764" spans="2:10" ht="13.5" customHeight="1" x14ac:dyDescent="0.25">
      <c r="B764" s="412" t="s">
        <v>82</v>
      </c>
      <c r="C764" s="412"/>
      <c r="D764" s="412"/>
      <c r="E764" s="412"/>
      <c r="F764" s="412"/>
      <c r="G764" s="412"/>
      <c r="H764" s="338"/>
      <c r="I764" s="6" t="s">
        <v>13</v>
      </c>
    </row>
    <row r="765" spans="2:10" ht="13.5" customHeight="1" x14ac:dyDescent="0.25">
      <c r="B765" s="413" t="s">
        <v>223</v>
      </c>
      <c r="C765" s="413"/>
      <c r="D765" s="413"/>
      <c r="E765" s="413"/>
      <c r="F765" s="413"/>
      <c r="G765" s="413"/>
      <c r="H765" s="338"/>
    </row>
    <row r="766" spans="2:10" s="295" customFormat="1" ht="49.5" customHeight="1" x14ac:dyDescent="0.2">
      <c r="B766" s="290" t="s">
        <v>39</v>
      </c>
      <c r="C766" s="290" t="s">
        <v>40</v>
      </c>
      <c r="D766" s="290" t="s">
        <v>240</v>
      </c>
      <c r="E766" s="290" t="s">
        <v>79</v>
      </c>
      <c r="F766" s="290" t="s">
        <v>243</v>
      </c>
      <c r="G766" s="291" t="s">
        <v>225</v>
      </c>
      <c r="H766" s="369"/>
      <c r="J766" s="310"/>
    </row>
    <row r="767" spans="2:10" ht="14.25" customHeight="1" x14ac:dyDescent="0.25">
      <c r="B767" s="92">
        <v>1</v>
      </c>
      <c r="C767" s="92">
        <v>2</v>
      </c>
      <c r="D767" s="92">
        <v>3</v>
      </c>
      <c r="E767" s="92">
        <v>4</v>
      </c>
      <c r="F767" s="92">
        <v>5</v>
      </c>
      <c r="G767" s="92">
        <v>6</v>
      </c>
      <c r="H767" s="370"/>
    </row>
    <row r="768" spans="2:10" ht="12.95" customHeight="1" x14ac:dyDescent="0.2">
      <c r="B768" s="156">
        <v>1</v>
      </c>
      <c r="C768" s="166" t="s">
        <v>140</v>
      </c>
      <c r="D768" s="339">
        <f>D708</f>
        <v>804</v>
      </c>
      <c r="E768" s="339">
        <f>G708</f>
        <v>820.4564499999999</v>
      </c>
      <c r="F768" s="339">
        <v>49.806449999999927</v>
      </c>
      <c r="G768" s="340">
        <f>F768/D768</f>
        <v>6.1948320895522296E-2</v>
      </c>
      <c r="H768" s="352"/>
    </row>
    <row r="769" spans="2:8" ht="12.95" customHeight="1" x14ac:dyDescent="0.2">
      <c r="B769" s="156">
        <v>2</v>
      </c>
      <c r="C769" s="166" t="s">
        <v>141</v>
      </c>
      <c r="D769" s="339">
        <f t="shared" ref="D769:D791" si="58">D709</f>
        <v>270.3</v>
      </c>
      <c r="E769" s="339">
        <f t="shared" ref="E769:E791" si="59">G709</f>
        <v>259.22571999999997</v>
      </c>
      <c r="F769" s="339">
        <v>-7.7442800000000602</v>
      </c>
      <c r="G769" s="340">
        <f t="shared" ref="G769:G791" si="60">F769/D769</f>
        <v>-2.8650684424713503E-2</v>
      </c>
      <c r="H769" s="352"/>
    </row>
    <row r="770" spans="2:8" ht="12.95" customHeight="1" x14ac:dyDescent="0.2">
      <c r="B770" s="156">
        <v>3</v>
      </c>
      <c r="C770" s="166" t="s">
        <v>142</v>
      </c>
      <c r="D770" s="339">
        <f t="shared" si="58"/>
        <v>221.70000000000002</v>
      </c>
      <c r="E770" s="339">
        <f t="shared" si="59"/>
        <v>260.80384000000004</v>
      </c>
      <c r="F770" s="339">
        <v>80.045840000000055</v>
      </c>
      <c r="G770" s="340">
        <f t="shared" si="60"/>
        <v>0.36105475868290504</v>
      </c>
      <c r="H770" s="352"/>
    </row>
    <row r="771" spans="2:8" ht="12.95" customHeight="1" x14ac:dyDescent="0.2">
      <c r="B771" s="156">
        <v>4</v>
      </c>
      <c r="C771" s="166" t="s">
        <v>143</v>
      </c>
      <c r="D771" s="339">
        <f t="shared" si="58"/>
        <v>570.29999999999995</v>
      </c>
      <c r="E771" s="339">
        <f t="shared" si="59"/>
        <v>514.72162000000014</v>
      </c>
      <c r="F771" s="339">
        <v>-85.618379999999888</v>
      </c>
      <c r="G771" s="340">
        <f t="shared" si="60"/>
        <v>-0.15012866912151482</v>
      </c>
      <c r="H771" s="352"/>
    </row>
    <row r="772" spans="2:8" ht="12.95" customHeight="1" x14ac:dyDescent="0.2">
      <c r="B772" s="156">
        <v>5</v>
      </c>
      <c r="C772" s="166" t="s">
        <v>144</v>
      </c>
      <c r="D772" s="339">
        <f t="shared" si="58"/>
        <v>340.35</v>
      </c>
      <c r="E772" s="339">
        <f t="shared" si="59"/>
        <v>276.62667499999998</v>
      </c>
      <c r="F772" s="339">
        <v>11.30397499999998</v>
      </c>
      <c r="G772" s="340">
        <f t="shared" si="60"/>
        <v>3.3212795651535121E-2</v>
      </c>
      <c r="H772" s="352"/>
    </row>
    <row r="773" spans="2:8" ht="12.95" customHeight="1" x14ac:dyDescent="0.2">
      <c r="B773" s="156">
        <v>6</v>
      </c>
      <c r="C773" s="166" t="s">
        <v>145</v>
      </c>
      <c r="D773" s="339">
        <f t="shared" si="58"/>
        <v>552</v>
      </c>
      <c r="E773" s="339">
        <f t="shared" si="59"/>
        <v>344.07920000000007</v>
      </c>
      <c r="F773" s="339">
        <v>-29.905749999999955</v>
      </c>
      <c r="G773" s="340">
        <f t="shared" si="60"/>
        <v>-5.4177083333333251E-2</v>
      </c>
      <c r="H773" s="352"/>
    </row>
    <row r="774" spans="2:8" ht="12.95" customHeight="1" x14ac:dyDescent="0.2">
      <c r="B774" s="156">
        <v>7</v>
      </c>
      <c r="C774" s="166" t="s">
        <v>146</v>
      </c>
      <c r="D774" s="339">
        <f t="shared" si="58"/>
        <v>454.79999999999995</v>
      </c>
      <c r="E774" s="339">
        <f t="shared" si="59"/>
        <v>339.67697999999996</v>
      </c>
      <c r="F774" s="339">
        <v>17.576979999999935</v>
      </c>
      <c r="G774" s="340">
        <f t="shared" si="60"/>
        <v>3.8647713280562747E-2</v>
      </c>
      <c r="H774" s="352"/>
    </row>
    <row r="775" spans="2:8" ht="12.95" customHeight="1" x14ac:dyDescent="0.2">
      <c r="B775" s="156">
        <v>8</v>
      </c>
      <c r="C775" s="166" t="s">
        <v>147</v>
      </c>
      <c r="D775" s="339">
        <f t="shared" si="58"/>
        <v>602.25</v>
      </c>
      <c r="E775" s="339">
        <f t="shared" si="59"/>
        <v>704.95480500000008</v>
      </c>
      <c r="F775" s="339">
        <v>134.38480500000003</v>
      </c>
      <c r="G775" s="340">
        <f t="shared" si="60"/>
        <v>0.22313790784557913</v>
      </c>
      <c r="H775" s="352"/>
    </row>
    <row r="776" spans="2:8" ht="12.95" customHeight="1" x14ac:dyDescent="0.2">
      <c r="B776" s="156">
        <v>9</v>
      </c>
      <c r="C776" s="166" t="s">
        <v>148</v>
      </c>
      <c r="D776" s="339">
        <f t="shared" si="58"/>
        <v>868.34999999999991</v>
      </c>
      <c r="E776" s="339">
        <f t="shared" si="59"/>
        <v>797.89594499999998</v>
      </c>
      <c r="F776" s="339">
        <v>43.610944999999901</v>
      </c>
      <c r="G776" s="340">
        <f t="shared" si="60"/>
        <v>5.0222773075372727E-2</v>
      </c>
      <c r="H776" s="352"/>
    </row>
    <row r="777" spans="2:8" ht="12.95" customHeight="1" x14ac:dyDescent="0.2">
      <c r="B777" s="156">
        <v>10</v>
      </c>
      <c r="C777" s="166" t="s">
        <v>149</v>
      </c>
      <c r="D777" s="339">
        <f t="shared" si="58"/>
        <v>408.45</v>
      </c>
      <c r="E777" s="339">
        <f t="shared" si="59"/>
        <v>340.40152500000005</v>
      </c>
      <c r="F777" s="339">
        <v>8.7215250000000992</v>
      </c>
      <c r="G777" s="340">
        <f t="shared" si="60"/>
        <v>2.1352735952993265E-2</v>
      </c>
      <c r="H777" s="352"/>
    </row>
    <row r="778" spans="2:8" ht="12.95" customHeight="1" x14ac:dyDescent="0.2">
      <c r="B778" s="156">
        <v>11</v>
      </c>
      <c r="C778" s="166" t="s">
        <v>150</v>
      </c>
      <c r="D778" s="339">
        <f t="shared" si="58"/>
        <v>548.85</v>
      </c>
      <c r="E778" s="339">
        <f t="shared" si="59"/>
        <v>502.22082500000005</v>
      </c>
      <c r="F778" s="339">
        <v>-12.129174999999975</v>
      </c>
      <c r="G778" s="340">
        <f t="shared" si="60"/>
        <v>-2.2099252983510932E-2</v>
      </c>
      <c r="H778" s="352"/>
    </row>
    <row r="779" spans="2:8" ht="12.95" customHeight="1" x14ac:dyDescent="0.2">
      <c r="B779" s="156">
        <v>12</v>
      </c>
      <c r="C779" s="166" t="s">
        <v>151</v>
      </c>
      <c r="D779" s="339">
        <f t="shared" si="58"/>
        <v>554.09999999999991</v>
      </c>
      <c r="E779" s="339">
        <f t="shared" si="59"/>
        <v>727.8757599999999</v>
      </c>
      <c r="F779" s="339">
        <v>101.26125999999988</v>
      </c>
      <c r="G779" s="340">
        <f t="shared" si="60"/>
        <v>0.1827490705648798</v>
      </c>
      <c r="H779" s="352"/>
    </row>
    <row r="780" spans="2:8" ht="12.95" customHeight="1" x14ac:dyDescent="0.2">
      <c r="B780" s="156">
        <v>13</v>
      </c>
      <c r="C780" s="166" t="s">
        <v>152</v>
      </c>
      <c r="D780" s="339">
        <f t="shared" si="58"/>
        <v>272.25</v>
      </c>
      <c r="E780" s="339">
        <f t="shared" si="59"/>
        <v>281.05554500000005</v>
      </c>
      <c r="F780" s="339">
        <v>26.799545000000023</v>
      </c>
      <c r="G780" s="340">
        <f t="shared" si="60"/>
        <v>9.8437263544536358E-2</v>
      </c>
      <c r="H780" s="352"/>
    </row>
    <row r="781" spans="2:8" ht="12.95" customHeight="1" x14ac:dyDescent="0.2">
      <c r="B781" s="156">
        <v>14</v>
      </c>
      <c r="C781" s="166" t="s">
        <v>153</v>
      </c>
      <c r="D781" s="339">
        <f t="shared" si="58"/>
        <v>258.14999999999998</v>
      </c>
      <c r="E781" s="339">
        <f t="shared" si="59"/>
        <v>196.28617800000001</v>
      </c>
      <c r="F781" s="339">
        <v>-31.034321999999975</v>
      </c>
      <c r="G781" s="340">
        <f t="shared" si="60"/>
        <v>-0.12021817547937237</v>
      </c>
      <c r="H781" s="352"/>
    </row>
    <row r="782" spans="2:8" ht="12.95" customHeight="1" x14ac:dyDescent="0.2">
      <c r="B782" s="156">
        <v>15</v>
      </c>
      <c r="C782" s="166" t="s">
        <v>154</v>
      </c>
      <c r="D782" s="339">
        <f t="shared" si="58"/>
        <v>631.95000000000005</v>
      </c>
      <c r="E782" s="339">
        <f t="shared" si="59"/>
        <v>700.18364499999996</v>
      </c>
      <c r="F782" s="339">
        <v>109.87364500000001</v>
      </c>
      <c r="G782" s="340">
        <f t="shared" si="60"/>
        <v>0.17386445921354537</v>
      </c>
      <c r="H782" s="352"/>
    </row>
    <row r="783" spans="2:8" ht="12.95" customHeight="1" x14ac:dyDescent="0.2">
      <c r="B783" s="156">
        <v>16</v>
      </c>
      <c r="C783" s="166" t="s">
        <v>155</v>
      </c>
      <c r="D783" s="339">
        <f t="shared" si="58"/>
        <v>1058.8499999999999</v>
      </c>
      <c r="E783" s="339">
        <f t="shared" si="59"/>
        <v>1040.3234550000002</v>
      </c>
      <c r="F783" s="339">
        <v>83.283455000000117</v>
      </c>
      <c r="G783" s="340">
        <f t="shared" si="60"/>
        <v>7.8654630023138425E-2</v>
      </c>
      <c r="H783" s="352"/>
    </row>
    <row r="784" spans="2:8" ht="12.95" customHeight="1" x14ac:dyDescent="0.2">
      <c r="B784" s="156">
        <v>17</v>
      </c>
      <c r="C784" s="166" t="s">
        <v>156</v>
      </c>
      <c r="D784" s="339">
        <f t="shared" si="58"/>
        <v>602.25</v>
      </c>
      <c r="E784" s="339">
        <f t="shared" si="59"/>
        <v>523.77744499999994</v>
      </c>
      <c r="F784" s="339">
        <v>-76.482555000000048</v>
      </c>
      <c r="G784" s="340">
        <f t="shared" si="60"/>
        <v>-0.12699469489414703</v>
      </c>
      <c r="H784" s="352"/>
    </row>
    <row r="785" spans="2:9" ht="12.95" customHeight="1" x14ac:dyDescent="0.2">
      <c r="B785" s="156">
        <v>18</v>
      </c>
      <c r="C785" s="166" t="s">
        <v>157</v>
      </c>
      <c r="D785" s="339">
        <f t="shared" si="58"/>
        <v>600.29999999999995</v>
      </c>
      <c r="E785" s="339">
        <f t="shared" si="59"/>
        <v>456.55913999999996</v>
      </c>
      <c r="F785" s="339">
        <v>-51.055860000000052</v>
      </c>
      <c r="G785" s="340">
        <f t="shared" si="60"/>
        <v>-8.5050574712643767E-2</v>
      </c>
      <c r="H785" s="352"/>
    </row>
    <row r="786" spans="2:9" ht="12.95" customHeight="1" x14ac:dyDescent="0.2">
      <c r="B786" s="156">
        <v>19</v>
      </c>
      <c r="C786" s="166" t="s">
        <v>158</v>
      </c>
      <c r="D786" s="339">
        <f t="shared" si="58"/>
        <v>728.7</v>
      </c>
      <c r="E786" s="339">
        <f t="shared" si="59"/>
        <v>687.10438999999997</v>
      </c>
      <c r="F786" s="339">
        <v>130.30839000000003</v>
      </c>
      <c r="G786" s="340">
        <f t="shared" si="60"/>
        <v>0.17882309592424869</v>
      </c>
      <c r="H786" s="352"/>
    </row>
    <row r="787" spans="2:9" ht="12.95" customHeight="1" x14ac:dyDescent="0.2">
      <c r="B787" s="156">
        <v>20</v>
      </c>
      <c r="C787" s="166" t="s">
        <v>159</v>
      </c>
      <c r="D787" s="339">
        <f t="shared" si="58"/>
        <v>370.5</v>
      </c>
      <c r="E787" s="339">
        <f t="shared" si="59"/>
        <v>340.56763000000001</v>
      </c>
      <c r="F787" s="339">
        <v>34.707629999999995</v>
      </c>
      <c r="G787" s="340">
        <f t="shared" si="60"/>
        <v>9.3677813765182166E-2</v>
      </c>
      <c r="H787" s="352"/>
    </row>
    <row r="788" spans="2:9" ht="12.95" customHeight="1" x14ac:dyDescent="0.2">
      <c r="B788" s="156">
        <v>21</v>
      </c>
      <c r="C788" s="166" t="s">
        <v>160</v>
      </c>
      <c r="D788" s="339">
        <f t="shared" si="58"/>
        <v>503.70000000000005</v>
      </c>
      <c r="E788" s="339">
        <f t="shared" si="59"/>
        <v>462.70110999999997</v>
      </c>
      <c r="F788" s="339">
        <v>-72.338889999999992</v>
      </c>
      <c r="G788" s="340">
        <f t="shared" si="60"/>
        <v>-0.14361502878697635</v>
      </c>
      <c r="H788" s="352"/>
    </row>
    <row r="789" spans="2:9" ht="12.95" customHeight="1" x14ac:dyDescent="0.2">
      <c r="B789" s="156">
        <v>22</v>
      </c>
      <c r="C789" s="166" t="s">
        <v>161</v>
      </c>
      <c r="D789" s="339">
        <f t="shared" si="58"/>
        <v>344.54999999999995</v>
      </c>
      <c r="E789" s="339">
        <f t="shared" si="59"/>
        <v>283.50385499999999</v>
      </c>
      <c r="F789" s="339">
        <v>94.753854999999987</v>
      </c>
      <c r="G789" s="340">
        <f t="shared" si="60"/>
        <v>0.27500756058627196</v>
      </c>
      <c r="H789" s="352"/>
    </row>
    <row r="790" spans="2:9" ht="12.95" customHeight="1" x14ac:dyDescent="0.2">
      <c r="B790" s="156">
        <v>23</v>
      </c>
      <c r="C790" s="166" t="s">
        <v>162</v>
      </c>
      <c r="D790" s="339">
        <f t="shared" si="58"/>
        <v>521.25</v>
      </c>
      <c r="E790" s="339">
        <f t="shared" si="59"/>
        <v>491.052415</v>
      </c>
      <c r="F790" s="339">
        <v>-77.117585000000076</v>
      </c>
      <c r="G790" s="340">
        <f t="shared" si="60"/>
        <v>-0.14794740527577951</v>
      </c>
      <c r="H790" s="352"/>
      <c r="I790" s="6" t="s">
        <v>13</v>
      </c>
    </row>
    <row r="791" spans="2:9" ht="12.95" customHeight="1" x14ac:dyDescent="0.2">
      <c r="B791" s="156">
        <v>24</v>
      </c>
      <c r="C791" s="166" t="s">
        <v>163</v>
      </c>
      <c r="D791" s="339">
        <f t="shared" si="58"/>
        <v>672</v>
      </c>
      <c r="E791" s="339">
        <f t="shared" si="59"/>
        <v>537.91714000000002</v>
      </c>
      <c r="F791" s="339">
        <v>3.4271400000000085</v>
      </c>
      <c r="G791" s="340">
        <f t="shared" si="60"/>
        <v>5.099910714285727E-3</v>
      </c>
      <c r="H791" s="352"/>
    </row>
    <row r="792" spans="2:9" ht="12.95" customHeight="1" x14ac:dyDescent="0.2">
      <c r="B792" s="31"/>
      <c r="C792" s="1" t="s">
        <v>28</v>
      </c>
      <c r="D792" s="287">
        <f>SUM(D768:D791)</f>
        <v>12759.899999999998</v>
      </c>
      <c r="E792" s="287">
        <f>SUM(E768:E791)</f>
        <v>11889.971293000001</v>
      </c>
      <c r="F792" s="287">
        <f>SUM(F768:F791)</f>
        <v>486.43864299999984</v>
      </c>
      <c r="G792" s="294">
        <f>F792/D792</f>
        <v>3.8122449470607132E-2</v>
      </c>
      <c r="H792" s="352"/>
    </row>
    <row r="793" spans="2:9" ht="12.95" customHeight="1" x14ac:dyDescent="0.2">
      <c r="B793" s="37"/>
      <c r="C793" s="2"/>
      <c r="D793" s="137"/>
      <c r="E793" s="137"/>
      <c r="F793" s="137"/>
      <c r="G793" s="341"/>
      <c r="H793" s="352"/>
    </row>
    <row r="794" spans="2:9" x14ac:dyDescent="0.2">
      <c r="B794" s="408" t="s">
        <v>83</v>
      </c>
      <c r="C794" s="408"/>
      <c r="D794" s="408"/>
      <c r="E794" s="408"/>
      <c r="F794" s="408"/>
      <c r="G794" s="408"/>
    </row>
    <row r="795" spans="2:9" ht="10.5" customHeight="1" x14ac:dyDescent="0.2"/>
    <row r="796" spans="2:9" x14ac:dyDescent="0.2">
      <c r="B796" s="414" t="s">
        <v>84</v>
      </c>
      <c r="C796" s="414"/>
      <c r="D796" s="414"/>
      <c r="E796" s="414"/>
      <c r="F796" s="414"/>
      <c r="G796" s="414"/>
    </row>
    <row r="797" spans="2:9" ht="30" customHeight="1" x14ac:dyDescent="0.2">
      <c r="B797" s="156" t="s">
        <v>21</v>
      </c>
      <c r="C797" s="156"/>
      <c r="D797" s="157" t="s">
        <v>36</v>
      </c>
      <c r="E797" s="157" t="s">
        <v>37</v>
      </c>
      <c r="F797" s="157" t="s">
        <v>6</v>
      </c>
      <c r="G797" s="157" t="s">
        <v>30</v>
      </c>
      <c r="H797" s="357"/>
    </row>
    <row r="798" spans="2:9" ht="13.5" customHeight="1" x14ac:dyDescent="0.2">
      <c r="B798" s="156">
        <v>1</v>
      </c>
      <c r="C798" s="156">
        <v>2</v>
      </c>
      <c r="D798" s="156">
        <v>3</v>
      </c>
      <c r="E798" s="156">
        <v>4</v>
      </c>
      <c r="F798" s="156" t="s">
        <v>38</v>
      </c>
      <c r="G798" s="156">
        <v>6</v>
      </c>
      <c r="H798" s="357"/>
    </row>
    <row r="799" spans="2:9" ht="27" customHeight="1" x14ac:dyDescent="0.2">
      <c r="B799" s="159">
        <v>1</v>
      </c>
      <c r="C799" s="342" t="s">
        <v>207</v>
      </c>
      <c r="D799" s="274">
        <f>361.24+180.78+1.75</f>
        <v>543.77</v>
      </c>
      <c r="E799" s="274">
        <v>543.77</v>
      </c>
      <c r="F799" s="343">
        <f>D799-E799</f>
        <v>0</v>
      </c>
      <c r="G799" s="344">
        <f>F799/D799</f>
        <v>0</v>
      </c>
      <c r="H799" s="227"/>
    </row>
    <row r="800" spans="2:9" ht="28.5" x14ac:dyDescent="0.2">
      <c r="B800" s="159">
        <v>2</v>
      </c>
      <c r="C800" s="160" t="s">
        <v>241</v>
      </c>
      <c r="D800" s="274">
        <v>101.86</v>
      </c>
      <c r="E800" s="274">
        <v>101.86</v>
      </c>
      <c r="F800" s="343">
        <f>D800-E800</f>
        <v>0</v>
      </c>
      <c r="G800" s="344">
        <f>F800/D800</f>
        <v>0</v>
      </c>
      <c r="H800" s="357"/>
    </row>
    <row r="801" spans="2:10" ht="28.5" x14ac:dyDescent="0.2">
      <c r="B801" s="159">
        <v>3</v>
      </c>
      <c r="C801" s="160" t="s">
        <v>264</v>
      </c>
      <c r="D801" s="274">
        <v>438.83</v>
      </c>
      <c r="E801" s="274">
        <v>438.83</v>
      </c>
      <c r="F801" s="343">
        <f>D801-E801</f>
        <v>0</v>
      </c>
      <c r="G801" s="344">
        <f>F801/D801</f>
        <v>0</v>
      </c>
      <c r="H801" s="357"/>
    </row>
    <row r="802" spans="2:10" ht="15.75" customHeight="1" x14ac:dyDescent="0.2">
      <c r="B802" s="159">
        <v>4</v>
      </c>
      <c r="C802" s="164" t="s">
        <v>85</v>
      </c>
      <c r="D802" s="165">
        <f>SUM(D800:D801)</f>
        <v>540.68999999999994</v>
      </c>
      <c r="E802" s="165">
        <f>SUM(E800:E801)</f>
        <v>540.68999999999994</v>
      </c>
      <c r="F802" s="161">
        <f>D802-E802</f>
        <v>0</v>
      </c>
      <c r="G802" s="162">
        <f>F802/D802</f>
        <v>0</v>
      </c>
      <c r="H802" s="357" t="s">
        <v>13</v>
      </c>
    </row>
    <row r="803" spans="2:10" ht="15.75" customHeight="1" x14ac:dyDescent="0.2">
      <c r="B803" s="29"/>
      <c r="C803" s="107"/>
      <c r="D803" s="150"/>
      <c r="E803" s="150"/>
      <c r="F803" s="58"/>
      <c r="G803" s="58"/>
    </row>
    <row r="804" spans="2:10" s="96" customFormat="1" x14ac:dyDescent="0.2">
      <c r="B804" s="408" t="s">
        <v>227</v>
      </c>
      <c r="C804" s="408"/>
      <c r="D804" s="408"/>
      <c r="E804" s="408"/>
      <c r="F804" s="408"/>
      <c r="G804" s="408"/>
      <c r="H804" s="371"/>
      <c r="J804" s="311"/>
    </row>
    <row r="805" spans="2:10" x14ac:dyDescent="0.2">
      <c r="E805" s="60" t="s">
        <v>123</v>
      </c>
      <c r="F805" s="417" t="s">
        <v>197</v>
      </c>
      <c r="G805" s="417"/>
      <c r="H805" s="372"/>
    </row>
    <row r="806" spans="2:10" ht="28.5" x14ac:dyDescent="0.2">
      <c r="B806" s="79" t="s">
        <v>21</v>
      </c>
      <c r="C806" s="79" t="s">
        <v>86</v>
      </c>
      <c r="D806" s="79" t="s">
        <v>228</v>
      </c>
      <c r="E806" s="79" t="s">
        <v>44</v>
      </c>
      <c r="F806" s="79" t="s">
        <v>87</v>
      </c>
      <c r="G806" s="79" t="s">
        <v>88</v>
      </c>
      <c r="H806" s="57"/>
    </row>
    <row r="807" spans="2:10" x14ac:dyDescent="0.2">
      <c r="B807" s="98">
        <v>1</v>
      </c>
      <c r="C807" s="98">
        <v>2</v>
      </c>
      <c r="D807" s="98">
        <v>3</v>
      </c>
      <c r="E807" s="98">
        <v>4</v>
      </c>
      <c r="F807" s="98">
        <v>5</v>
      </c>
      <c r="G807" s="98">
        <v>6</v>
      </c>
      <c r="H807" s="118"/>
    </row>
    <row r="808" spans="2:10" ht="28.5" x14ac:dyDescent="0.2">
      <c r="B808" s="99">
        <v>1</v>
      </c>
      <c r="C808" s="100" t="s">
        <v>89</v>
      </c>
      <c r="D808" s="101">
        <v>271.88499999999999</v>
      </c>
      <c r="E808" s="101">
        <f>(D801+D800)/2</f>
        <v>270.34499999999997</v>
      </c>
      <c r="F808" s="103">
        <v>230.12</v>
      </c>
      <c r="G808" s="102">
        <f>F808/D808</f>
        <v>0.84638725931919745</v>
      </c>
      <c r="H808" s="119"/>
    </row>
    <row r="809" spans="2:10" ht="89.25" customHeight="1" x14ac:dyDescent="0.2">
      <c r="B809" s="99">
        <v>2</v>
      </c>
      <c r="C809" s="100" t="s">
        <v>90</v>
      </c>
      <c r="D809" s="101">
        <f>D799-D808</f>
        <v>271.88499999999999</v>
      </c>
      <c r="E809" s="101">
        <f>(D801+D800)/2</f>
        <v>270.34499999999997</v>
      </c>
      <c r="F809" s="103">
        <v>287.37</v>
      </c>
      <c r="G809" s="102">
        <f>F809/D809</f>
        <v>1.056954226970962</v>
      </c>
      <c r="H809" s="120"/>
    </row>
    <row r="810" spans="2:10" ht="15" x14ac:dyDescent="0.2">
      <c r="B810" s="418" t="s">
        <v>11</v>
      </c>
      <c r="C810" s="418"/>
      <c r="D810" s="104">
        <f>SUM(D808:D809)</f>
        <v>543.77</v>
      </c>
      <c r="E810" s="105">
        <f>SUM(E808:E809)</f>
        <v>540.68999999999994</v>
      </c>
      <c r="F810" s="105">
        <f>SUM(F808:F809)</f>
        <v>517.49</v>
      </c>
      <c r="G810" s="102">
        <f>F810/D810</f>
        <v>0.95167074314507982</v>
      </c>
      <c r="H810" s="121"/>
    </row>
    <row r="811" spans="2:10" s="116" customFormat="1" ht="22.9" customHeight="1" x14ac:dyDescent="0.2">
      <c r="B811" s="419"/>
      <c r="C811" s="419"/>
      <c r="D811" s="419"/>
      <c r="E811" s="419"/>
      <c r="F811" s="419"/>
      <c r="G811" s="419"/>
      <c r="H811" s="419"/>
      <c r="J811" s="312"/>
    </row>
    <row r="812" spans="2:10" x14ac:dyDescent="0.2">
      <c r="B812" s="415" t="s">
        <v>91</v>
      </c>
      <c r="C812" s="415"/>
      <c r="D812" s="415"/>
      <c r="E812" s="415"/>
      <c r="F812" s="415"/>
      <c r="G812" s="415"/>
      <c r="H812" s="120"/>
    </row>
    <row r="813" spans="2:10" x14ac:dyDescent="0.2">
      <c r="B813" s="107"/>
      <c r="C813" s="22"/>
      <c r="D813" s="22"/>
      <c r="E813" s="106"/>
      <c r="F813" s="22"/>
      <c r="G813" s="22"/>
      <c r="H813" s="120"/>
    </row>
    <row r="814" spans="2:10" x14ac:dyDescent="0.2">
      <c r="B814" s="414" t="s">
        <v>92</v>
      </c>
      <c r="C814" s="414"/>
      <c r="D814" s="414"/>
      <c r="E814" s="414"/>
      <c r="F814" s="414"/>
      <c r="G814" s="414"/>
    </row>
    <row r="815" spans="2:10" ht="30" customHeight="1" x14ac:dyDescent="0.2">
      <c r="B815" s="279" t="s">
        <v>21</v>
      </c>
      <c r="C815" s="279" t="s">
        <v>86</v>
      </c>
      <c r="D815" s="296" t="s">
        <v>36</v>
      </c>
      <c r="E815" s="296" t="s">
        <v>37</v>
      </c>
      <c r="F815" s="296" t="s">
        <v>6</v>
      </c>
      <c r="G815" s="296" t="s">
        <v>30</v>
      </c>
    </row>
    <row r="816" spans="2:10" ht="13.5" customHeight="1" x14ac:dyDescent="0.2">
      <c r="B816" s="156">
        <v>1</v>
      </c>
      <c r="C816" s="156">
        <v>2</v>
      </c>
      <c r="D816" s="156">
        <v>3</v>
      </c>
      <c r="E816" s="156">
        <v>4</v>
      </c>
      <c r="F816" s="156" t="s">
        <v>38</v>
      </c>
      <c r="G816" s="156">
        <v>6</v>
      </c>
      <c r="H816" s="357"/>
    </row>
    <row r="817" spans="2:10" ht="27" customHeight="1" x14ac:dyDescent="0.2">
      <c r="B817" s="159">
        <v>1</v>
      </c>
      <c r="C817" s="160" t="s">
        <v>198</v>
      </c>
      <c r="D817" s="274">
        <v>660.14235658615587</v>
      </c>
      <c r="E817" s="274">
        <v>660.14235658615587</v>
      </c>
      <c r="F817" s="274">
        <f>D817-E817</f>
        <v>0</v>
      </c>
      <c r="G817" s="345">
        <v>0</v>
      </c>
      <c r="H817" s="357"/>
    </row>
    <row r="818" spans="2:10" ht="28.5" x14ac:dyDescent="0.2">
      <c r="B818" s="159">
        <v>2</v>
      </c>
      <c r="C818" s="160" t="s">
        <v>241</v>
      </c>
      <c r="D818" s="274">
        <v>144.57994096000002</v>
      </c>
      <c r="E818" s="274">
        <v>144.57994096000002</v>
      </c>
      <c r="F818" s="274">
        <f>D818-E818</f>
        <v>0</v>
      </c>
      <c r="G818" s="346">
        <f>F818/D818</f>
        <v>0</v>
      </c>
      <c r="H818" s="357"/>
    </row>
    <row r="819" spans="2:10" ht="28.5" x14ac:dyDescent="0.2">
      <c r="B819" s="159">
        <v>3</v>
      </c>
      <c r="C819" s="160" t="s">
        <v>226</v>
      </c>
      <c r="D819" s="274">
        <v>481.2999999999999</v>
      </c>
      <c r="E819" s="274">
        <v>481.2999999999999</v>
      </c>
      <c r="F819" s="274">
        <f>D819-E819</f>
        <v>0</v>
      </c>
      <c r="G819" s="346">
        <f>F819/D819</f>
        <v>0</v>
      </c>
      <c r="H819" s="357"/>
    </row>
    <row r="820" spans="2:10" ht="15.75" customHeight="1" x14ac:dyDescent="0.2">
      <c r="B820" s="159">
        <v>4</v>
      </c>
      <c r="C820" s="164" t="s">
        <v>85</v>
      </c>
      <c r="D820" s="165">
        <f>SUM(D818:D819)</f>
        <v>625.87994095999989</v>
      </c>
      <c r="E820" s="165">
        <f>SUM(E818:E819)</f>
        <v>625.87994095999989</v>
      </c>
      <c r="F820" s="165">
        <f>D820-E820</f>
        <v>0</v>
      </c>
      <c r="G820" s="347">
        <f>F820/D820</f>
        <v>0</v>
      </c>
      <c r="H820" s="357"/>
    </row>
    <row r="821" spans="2:10" ht="15.75" customHeight="1" x14ac:dyDescent="0.2">
      <c r="B821" s="29"/>
      <c r="C821" s="107"/>
      <c r="D821" s="77"/>
      <c r="E821" s="77"/>
      <c r="F821" s="58"/>
      <c r="G821" s="35"/>
    </row>
    <row r="822" spans="2:10" s="96" customFormat="1" x14ac:dyDescent="0.2">
      <c r="B822" s="408" t="s">
        <v>244</v>
      </c>
      <c r="C822" s="408"/>
      <c r="D822" s="408"/>
      <c r="E822" s="408"/>
      <c r="F822" s="408"/>
      <c r="G822" s="408"/>
      <c r="H822" s="408"/>
      <c r="I822" s="408"/>
      <c r="J822" s="311"/>
    </row>
    <row r="823" spans="2:10" x14ac:dyDescent="0.2">
      <c r="G823" s="97"/>
      <c r="H823" s="330" t="s">
        <v>123</v>
      </c>
      <c r="I823" s="325"/>
    </row>
    <row r="824" spans="2:10" ht="71.25" x14ac:dyDescent="0.2">
      <c r="B824" s="279" t="s">
        <v>228</v>
      </c>
      <c r="C824" s="279" t="s">
        <v>93</v>
      </c>
      <c r="D824" s="279" t="s">
        <v>94</v>
      </c>
      <c r="E824" s="279" t="s">
        <v>95</v>
      </c>
      <c r="F824" s="279" t="s">
        <v>96</v>
      </c>
      <c r="G824" s="279" t="s">
        <v>6</v>
      </c>
      <c r="H824" s="279" t="s">
        <v>88</v>
      </c>
      <c r="I824" s="279" t="s">
        <v>97</v>
      </c>
    </row>
    <row r="825" spans="2:10" x14ac:dyDescent="0.2">
      <c r="B825" s="109">
        <v>1</v>
      </c>
      <c r="C825" s="109">
        <v>2</v>
      </c>
      <c r="D825" s="109">
        <v>3</v>
      </c>
      <c r="E825" s="109">
        <v>4</v>
      </c>
      <c r="F825" s="109">
        <v>5</v>
      </c>
      <c r="G825" s="109" t="s">
        <v>98</v>
      </c>
      <c r="H825" s="109">
        <v>7</v>
      </c>
      <c r="I825" s="27" t="s">
        <v>99</v>
      </c>
    </row>
    <row r="826" spans="2:10" ht="18" customHeight="1" x14ac:dyDescent="0.2">
      <c r="B826" s="298">
        <f>D817</f>
        <v>660.14235658615587</v>
      </c>
      <c r="C826" s="298">
        <f>E820</f>
        <v>625.87994095999989</v>
      </c>
      <c r="D826" s="110">
        <f>D342</f>
        <v>83451.189999999988</v>
      </c>
      <c r="E826" s="110">
        <f>(D826*750)/100000</f>
        <v>625.88392499999998</v>
      </c>
      <c r="F826" s="122">
        <v>505.92003999999997</v>
      </c>
      <c r="G826" s="110">
        <f>E826-F826</f>
        <v>119.963885</v>
      </c>
      <c r="H826" s="102">
        <f>F826/B826</f>
        <v>0.76638021322598138</v>
      </c>
      <c r="I826" s="110">
        <f>C826-F826</f>
        <v>119.95990095999991</v>
      </c>
    </row>
    <row r="827" spans="2:10" ht="21" customHeight="1" x14ac:dyDescent="0.2">
      <c r="B827" s="123"/>
      <c r="C827" s="123"/>
      <c r="D827" s="124"/>
      <c r="E827" s="124"/>
      <c r="F827" s="125"/>
      <c r="G827" s="124"/>
      <c r="H827" s="126"/>
      <c r="I827" s="124"/>
    </row>
    <row r="828" spans="2:10" s="115" customFormat="1" ht="12.75" x14ac:dyDescent="0.2">
      <c r="B828" s="416" t="s">
        <v>229</v>
      </c>
      <c r="C828" s="416"/>
      <c r="D828" s="416"/>
      <c r="E828" s="416"/>
      <c r="F828" s="416"/>
      <c r="G828" s="416"/>
      <c r="H828" s="416"/>
      <c r="I828" s="416"/>
      <c r="J828" s="197"/>
    </row>
    <row r="829" spans="2:10" s="115" customFormat="1" ht="14.25" customHeight="1" x14ac:dyDescent="0.2">
      <c r="B829" s="196"/>
      <c r="C829" s="197"/>
      <c r="D829" s="197"/>
      <c r="E829" s="197"/>
      <c r="F829" s="197"/>
      <c r="G829" s="197"/>
      <c r="H829" s="373"/>
      <c r="I829" s="197"/>
      <c r="J829" s="197"/>
    </row>
    <row r="830" spans="2:10" s="115" customFormat="1" ht="12.75" x14ac:dyDescent="0.2">
      <c r="B830" s="411" t="s">
        <v>113</v>
      </c>
      <c r="C830" s="411"/>
      <c r="D830" s="411"/>
      <c r="E830" s="411"/>
      <c r="F830" s="411"/>
      <c r="G830" s="411"/>
      <c r="H830" s="411"/>
      <c r="I830" s="411"/>
      <c r="J830" s="197"/>
    </row>
    <row r="831" spans="2:10" s="115" customFormat="1" ht="12.75" x14ac:dyDescent="0.2">
      <c r="B831" s="232"/>
      <c r="H831" s="374"/>
      <c r="J831" s="197"/>
    </row>
    <row r="832" spans="2:10" s="235" customFormat="1" ht="12.75" x14ac:dyDescent="0.2">
      <c r="B832" s="437" t="s">
        <v>164</v>
      </c>
      <c r="C832" s="438"/>
      <c r="D832" s="438"/>
      <c r="E832" s="438"/>
      <c r="F832" s="439"/>
      <c r="H832" s="375"/>
      <c r="J832" s="313"/>
    </row>
    <row r="833" spans="2:10" s="235" customFormat="1" ht="12.75" x14ac:dyDescent="0.2">
      <c r="B833" s="437" t="s">
        <v>245</v>
      </c>
      <c r="C833" s="438"/>
      <c r="D833" s="438"/>
      <c r="E833" s="438"/>
      <c r="F833" s="439"/>
      <c r="H833" s="375"/>
      <c r="J833" s="313"/>
    </row>
    <row r="834" spans="2:10" s="235" customFormat="1" ht="12.75" x14ac:dyDescent="0.2">
      <c r="B834" s="236" t="s">
        <v>165</v>
      </c>
      <c r="C834" s="237" t="s">
        <v>166</v>
      </c>
      <c r="D834" s="237" t="s">
        <v>167</v>
      </c>
      <c r="E834" s="237" t="s">
        <v>168</v>
      </c>
      <c r="F834" s="237" t="s">
        <v>169</v>
      </c>
      <c r="H834" s="375"/>
      <c r="J834" s="313"/>
    </row>
    <row r="835" spans="2:10" s="235" customFormat="1" ht="12.75" x14ac:dyDescent="0.2">
      <c r="B835" s="441" t="s">
        <v>170</v>
      </c>
      <c r="C835" s="238" t="s">
        <v>171</v>
      </c>
      <c r="D835" s="239"/>
      <c r="E835" s="239">
        <v>5537</v>
      </c>
      <c r="F835" s="237">
        <v>3322.14</v>
      </c>
      <c r="H835" s="375"/>
      <c r="J835" s="313"/>
    </row>
    <row r="836" spans="2:10" s="235" customFormat="1" ht="12.75" x14ac:dyDescent="0.2">
      <c r="B836" s="442"/>
      <c r="C836" s="238" t="s">
        <v>172</v>
      </c>
      <c r="D836" s="239"/>
      <c r="E836" s="239">
        <v>10354</v>
      </c>
      <c r="F836" s="237">
        <v>6212.4000000000005</v>
      </c>
      <c r="H836" s="375"/>
      <c r="J836" s="313"/>
    </row>
    <row r="837" spans="2:10" s="235" customFormat="1" ht="12.75" customHeight="1" x14ac:dyDescent="0.2">
      <c r="B837" s="442"/>
      <c r="C837" s="238" t="s">
        <v>173</v>
      </c>
      <c r="D837" s="239"/>
      <c r="E837" s="239">
        <v>4510</v>
      </c>
      <c r="F837" s="239">
        <v>2706</v>
      </c>
      <c r="H837" s="375"/>
      <c r="J837" s="313"/>
    </row>
    <row r="838" spans="2:10" s="235" customFormat="1" ht="12.75" x14ac:dyDescent="0.2">
      <c r="B838" s="442"/>
      <c r="C838" s="238" t="s">
        <v>174</v>
      </c>
      <c r="D838" s="239"/>
      <c r="E838" s="239">
        <v>2000</v>
      </c>
      <c r="F838" s="239">
        <v>3270</v>
      </c>
      <c r="H838" s="375"/>
      <c r="J838" s="313"/>
    </row>
    <row r="839" spans="2:10" s="235" customFormat="1" ht="12.75" x14ac:dyDescent="0.2">
      <c r="B839" s="442"/>
      <c r="C839" s="238" t="s">
        <v>175</v>
      </c>
      <c r="D839" s="239"/>
      <c r="E839" s="239">
        <v>0</v>
      </c>
      <c r="F839" s="239">
        <v>0</v>
      </c>
      <c r="H839" s="375"/>
      <c r="J839" s="313"/>
    </row>
    <row r="840" spans="2:10" s="235" customFormat="1" ht="12.75" x14ac:dyDescent="0.2">
      <c r="B840" s="442"/>
      <c r="C840" s="238" t="s">
        <v>176</v>
      </c>
      <c r="D840" s="239"/>
      <c r="E840" s="239">
        <v>16600</v>
      </c>
      <c r="F840" s="239">
        <v>25334.95</v>
      </c>
      <c r="H840" s="375"/>
      <c r="J840" s="313"/>
    </row>
    <row r="841" spans="2:10" s="235" customFormat="1" ht="12.75" x14ac:dyDescent="0.2">
      <c r="B841" s="442"/>
      <c r="C841" s="238" t="s">
        <v>177</v>
      </c>
      <c r="D841" s="239"/>
      <c r="E841" s="239">
        <v>0</v>
      </c>
      <c r="F841" s="239">
        <v>0</v>
      </c>
      <c r="H841" s="375"/>
      <c r="J841" s="313"/>
    </row>
    <row r="842" spans="2:10" s="235" customFormat="1" ht="14.25" customHeight="1" x14ac:dyDescent="0.2">
      <c r="B842" s="442"/>
      <c r="C842" s="238" t="s">
        <v>178</v>
      </c>
      <c r="D842" s="239"/>
      <c r="E842" s="239">
        <v>0</v>
      </c>
      <c r="F842" s="239">
        <v>0</v>
      </c>
      <c r="H842" s="375"/>
      <c r="J842" s="313"/>
    </row>
    <row r="843" spans="2:10" s="235" customFormat="1" ht="14.25" customHeight="1" x14ac:dyDescent="0.2">
      <c r="B843" s="442"/>
      <c r="C843" s="238" t="s">
        <v>265</v>
      </c>
      <c r="D843" s="239"/>
      <c r="E843" s="239">
        <v>0</v>
      </c>
      <c r="F843" s="239">
        <v>0</v>
      </c>
      <c r="H843" s="375"/>
      <c r="J843" s="313"/>
    </row>
    <row r="844" spans="2:10" s="235" customFormat="1" ht="14.25" customHeight="1" x14ac:dyDescent="0.2">
      <c r="B844" s="442"/>
      <c r="C844" s="238" t="s">
        <v>266</v>
      </c>
      <c r="D844" s="239"/>
      <c r="E844" s="239">
        <v>0</v>
      </c>
      <c r="F844" s="239">
        <v>0</v>
      </c>
      <c r="H844" s="375"/>
      <c r="J844" s="313"/>
    </row>
    <row r="845" spans="2:10" s="235" customFormat="1" ht="14.25" customHeight="1" x14ac:dyDescent="0.2">
      <c r="B845" s="442"/>
      <c r="C845" s="238" t="s">
        <v>267</v>
      </c>
      <c r="D845" s="239"/>
      <c r="E845" s="239">
        <v>0</v>
      </c>
      <c r="F845" s="239">
        <v>0</v>
      </c>
      <c r="H845" s="375"/>
      <c r="J845" s="313"/>
    </row>
    <row r="846" spans="2:10" s="235" customFormat="1" ht="14.25" customHeight="1" x14ac:dyDescent="0.2">
      <c r="B846" s="442"/>
      <c r="C846" s="238" t="s">
        <v>268</v>
      </c>
      <c r="D846" s="239"/>
      <c r="E846" s="239">
        <v>0</v>
      </c>
      <c r="F846" s="239">
        <v>0</v>
      </c>
      <c r="H846" s="375"/>
      <c r="J846" s="313"/>
    </row>
    <row r="847" spans="2:10" s="235" customFormat="1" ht="14.25" customHeight="1" thickBot="1" x14ac:dyDescent="0.25">
      <c r="B847" s="443"/>
      <c r="C847" s="237" t="s">
        <v>179</v>
      </c>
      <c r="D847" s="239"/>
      <c r="E847" s="237">
        <f>SUM(E835:E842)</f>
        <v>39001</v>
      </c>
      <c r="F847" s="237">
        <v>40845.490000000005</v>
      </c>
      <c r="H847" s="375"/>
      <c r="J847" s="313"/>
    </row>
    <row r="848" spans="2:10" s="245" customFormat="1" ht="12.75" x14ac:dyDescent="0.2">
      <c r="B848" s="240"/>
      <c r="C848" s="241"/>
      <c r="D848" s="242"/>
      <c r="E848" s="243"/>
      <c r="F848" s="243"/>
      <c r="G848" s="242"/>
      <c r="H848" s="349"/>
      <c r="I848" s="244"/>
      <c r="J848" s="197"/>
    </row>
    <row r="849" spans="1:10" s="151" customFormat="1" ht="12.75" x14ac:dyDescent="0.2">
      <c r="A849" s="245"/>
      <c r="B849" s="449" t="s">
        <v>180</v>
      </c>
      <c r="C849" s="450"/>
      <c r="D849" s="450"/>
      <c r="E849" s="450"/>
      <c r="F849" s="450"/>
      <c r="G849" s="450"/>
      <c r="H849" s="450"/>
      <c r="I849" s="199"/>
      <c r="J849" s="197"/>
    </row>
    <row r="850" spans="1:10" s="151" customFormat="1" ht="12.75" x14ac:dyDescent="0.2">
      <c r="A850" s="245"/>
      <c r="B850" s="444" t="s">
        <v>103</v>
      </c>
      <c r="C850" s="446" t="s">
        <v>104</v>
      </c>
      <c r="D850" s="447"/>
      <c r="E850" s="448" t="s">
        <v>105</v>
      </c>
      <c r="F850" s="448"/>
      <c r="G850" s="448" t="s">
        <v>106</v>
      </c>
      <c r="H850" s="448"/>
      <c r="I850" s="199"/>
      <c r="J850" s="197"/>
    </row>
    <row r="851" spans="1:10" s="151" customFormat="1" ht="12.75" x14ac:dyDescent="0.2">
      <c r="A851" s="245"/>
      <c r="B851" s="445"/>
      <c r="C851" s="324" t="s">
        <v>107</v>
      </c>
      <c r="D851" s="324" t="s">
        <v>108</v>
      </c>
      <c r="E851" s="324" t="s">
        <v>107</v>
      </c>
      <c r="F851" s="324" t="s">
        <v>108</v>
      </c>
      <c r="G851" s="324" t="s">
        <v>107</v>
      </c>
      <c r="H851" s="324" t="s">
        <v>108</v>
      </c>
      <c r="I851" s="199"/>
      <c r="J851" s="197"/>
    </row>
    <row r="852" spans="1:10" s="151" customFormat="1" ht="12.75" x14ac:dyDescent="0.2">
      <c r="A852" s="245"/>
      <c r="B852" s="200" t="s">
        <v>181</v>
      </c>
      <c r="C852" s="300">
        <v>39001</v>
      </c>
      <c r="D852" s="301">
        <v>40845.49</v>
      </c>
      <c r="E852" s="300">
        <v>39001</v>
      </c>
      <c r="F852" s="301">
        <v>40845.49</v>
      </c>
      <c r="G852" s="302">
        <f>(C852-E852)/100</f>
        <v>0</v>
      </c>
      <c r="H852" s="302">
        <f>(D852-F852)/100</f>
        <v>0</v>
      </c>
      <c r="I852" s="199"/>
      <c r="J852" s="197"/>
    </row>
    <row r="853" spans="1:10" s="151" customFormat="1" ht="12.75" x14ac:dyDescent="0.2">
      <c r="A853" s="245"/>
      <c r="B853" s="203"/>
      <c r="C853" s="198"/>
      <c r="D853" s="198"/>
      <c r="E853" s="198"/>
      <c r="F853" s="198"/>
      <c r="G853" s="198"/>
      <c r="H853" s="348"/>
      <c r="I853" s="199"/>
      <c r="J853" s="197"/>
    </row>
    <row r="854" spans="1:10" s="151" customFormat="1" ht="12.75" x14ac:dyDescent="0.2">
      <c r="A854" s="245"/>
      <c r="B854" s="451" t="s">
        <v>182</v>
      </c>
      <c r="C854" s="452"/>
      <c r="D854" s="452"/>
      <c r="E854" s="452"/>
      <c r="F854" s="452"/>
      <c r="G854" s="452"/>
      <c r="H854" s="452"/>
      <c r="I854" s="199"/>
      <c r="J854" s="197"/>
    </row>
    <row r="855" spans="1:10" s="151" customFormat="1" ht="25.5" customHeight="1" x14ac:dyDescent="0.2">
      <c r="A855" s="245"/>
      <c r="B855" s="420" t="s">
        <v>183</v>
      </c>
      <c r="C855" s="420"/>
      <c r="D855" s="420" t="s">
        <v>184</v>
      </c>
      <c r="E855" s="420"/>
      <c r="F855" s="420" t="s">
        <v>109</v>
      </c>
      <c r="G855" s="420"/>
      <c r="H855" s="348"/>
      <c r="I855" s="199" t="s">
        <v>13</v>
      </c>
      <c r="J855" s="197"/>
    </row>
    <row r="856" spans="1:10" s="151" customFormat="1" ht="12.75" x14ac:dyDescent="0.2">
      <c r="A856" s="245"/>
      <c r="B856" s="320" t="s">
        <v>107</v>
      </c>
      <c r="C856" s="320" t="s">
        <v>110</v>
      </c>
      <c r="D856" s="320" t="s">
        <v>107</v>
      </c>
      <c r="E856" s="320" t="s">
        <v>110</v>
      </c>
      <c r="F856" s="320" t="s">
        <v>107</v>
      </c>
      <c r="G856" s="320" t="s">
        <v>111</v>
      </c>
      <c r="H856" s="348"/>
      <c r="I856" s="199"/>
      <c r="J856" s="197"/>
    </row>
    <row r="857" spans="1:10" s="151" customFormat="1" ht="12.75" x14ac:dyDescent="0.2">
      <c r="A857" s="245"/>
      <c r="B857" s="204">
        <v>1</v>
      </c>
      <c r="C857" s="204">
        <v>2</v>
      </c>
      <c r="D857" s="204">
        <v>3</v>
      </c>
      <c r="E857" s="204">
        <v>4</v>
      </c>
      <c r="F857" s="204">
        <v>5</v>
      </c>
      <c r="G857" s="204">
        <v>6</v>
      </c>
      <c r="H857" s="376"/>
      <c r="I857" s="205"/>
      <c r="J857" s="197"/>
    </row>
    <row r="858" spans="1:10" s="151" customFormat="1" ht="12.75" x14ac:dyDescent="0.2">
      <c r="A858" s="245"/>
      <c r="B858" s="201">
        <v>39001</v>
      </c>
      <c r="C858" s="202">
        <v>40845.49</v>
      </c>
      <c r="D858" s="206">
        <v>32968</v>
      </c>
      <c r="E858" s="154">
        <v>32520.489999999998</v>
      </c>
      <c r="F858" s="207">
        <f>D858/B858</f>
        <v>0.84531165867541858</v>
      </c>
      <c r="G858" s="207">
        <f>E858/C858</f>
        <v>0.79618312817400405</v>
      </c>
      <c r="H858" s="348"/>
      <c r="I858" s="199"/>
      <c r="J858" s="197"/>
    </row>
    <row r="859" spans="1:10" s="151" customFormat="1" ht="12.75" x14ac:dyDescent="0.2">
      <c r="A859" s="245"/>
      <c r="B859" s="208"/>
      <c r="C859" s="209"/>
      <c r="D859" s="210"/>
      <c r="E859" s="210"/>
      <c r="F859" s="211"/>
      <c r="G859" s="212"/>
      <c r="H859" s="377" t="s">
        <v>13</v>
      </c>
      <c r="I859" s="199" t="s">
        <v>13</v>
      </c>
      <c r="J859" s="197"/>
    </row>
    <row r="860" spans="1:10" s="151" customFormat="1" ht="12.75" x14ac:dyDescent="0.2">
      <c r="A860" s="245"/>
      <c r="B860" s="431" t="s">
        <v>185</v>
      </c>
      <c r="C860" s="432"/>
      <c r="D860" s="432"/>
      <c r="E860" s="432"/>
      <c r="F860" s="432"/>
      <c r="G860" s="432"/>
      <c r="H860" s="348"/>
      <c r="I860" s="199"/>
      <c r="J860" s="197"/>
    </row>
    <row r="861" spans="1:10" s="151" customFormat="1" ht="12.75" x14ac:dyDescent="0.2">
      <c r="A861" s="245"/>
      <c r="B861" s="213"/>
      <c r="C861" s="198"/>
      <c r="D861" s="198"/>
      <c r="E861" s="198"/>
      <c r="F861" s="198"/>
      <c r="G861" s="198"/>
      <c r="H861" s="348"/>
      <c r="I861" s="199"/>
      <c r="J861" s="197"/>
    </row>
    <row r="862" spans="1:10" s="245" customFormat="1" ht="12.75" x14ac:dyDescent="0.2">
      <c r="B862" s="433" t="s">
        <v>186</v>
      </c>
      <c r="C862" s="433"/>
      <c r="D862" s="433"/>
      <c r="E862" s="433"/>
      <c r="F862" s="433"/>
      <c r="G862" s="433"/>
      <c r="H862" s="349"/>
      <c r="I862" s="244"/>
      <c r="J862" s="197"/>
    </row>
    <row r="863" spans="1:10" s="245" customFormat="1" ht="12.75" x14ac:dyDescent="0.2">
      <c r="B863" s="421" t="s">
        <v>269</v>
      </c>
      <c r="C863" s="422"/>
      <c r="D863" s="422"/>
      <c r="E863" s="423"/>
      <c r="F863" s="242"/>
      <c r="G863" s="242"/>
      <c r="H863" s="349"/>
      <c r="I863" s="244"/>
      <c r="J863" s="197"/>
    </row>
    <row r="864" spans="1:10" s="245" customFormat="1" ht="25.5" x14ac:dyDescent="0.2">
      <c r="B864" s="246" t="s">
        <v>165</v>
      </c>
      <c r="C864" s="246" t="s">
        <v>166</v>
      </c>
      <c r="D864" s="246" t="s">
        <v>168</v>
      </c>
      <c r="E864" s="246" t="s">
        <v>187</v>
      </c>
      <c r="F864" s="242"/>
      <c r="G864" s="242"/>
      <c r="H864" s="349"/>
      <c r="I864" s="244"/>
      <c r="J864" s="197"/>
    </row>
    <row r="865" spans="2:10" s="245" customFormat="1" ht="12.75" customHeight="1" x14ac:dyDescent="0.2">
      <c r="B865" s="424" t="s">
        <v>170</v>
      </c>
      <c r="C865" s="247" t="s">
        <v>188</v>
      </c>
      <c r="D865" s="248">
        <v>14990</v>
      </c>
      <c r="E865" s="248">
        <v>749.49</v>
      </c>
      <c r="F865" s="242"/>
      <c r="G865" s="242"/>
      <c r="H865" s="349"/>
      <c r="I865" s="244"/>
      <c r="J865" s="197"/>
    </row>
    <row r="866" spans="2:10" s="245" customFormat="1" ht="12.75" x14ac:dyDescent="0.2">
      <c r="B866" s="425"/>
      <c r="C866" s="247" t="s">
        <v>172</v>
      </c>
      <c r="D866" s="248">
        <v>4606</v>
      </c>
      <c r="E866" s="248">
        <v>230.3</v>
      </c>
      <c r="F866" s="242"/>
      <c r="G866" s="242"/>
      <c r="H866" s="349"/>
      <c r="I866" s="244"/>
      <c r="J866" s="197"/>
    </row>
    <row r="867" spans="2:10" s="245" customFormat="1" ht="12.75" x14ac:dyDescent="0.2">
      <c r="B867" s="425"/>
      <c r="C867" s="247" t="s">
        <v>173</v>
      </c>
      <c r="D867" s="248">
        <v>0</v>
      </c>
      <c r="E867" s="248">
        <v>0</v>
      </c>
      <c r="F867" s="242"/>
      <c r="G867" s="242"/>
      <c r="H867" s="349"/>
      <c r="I867" s="244"/>
      <c r="J867" s="197"/>
    </row>
    <row r="868" spans="2:10" s="245" customFormat="1" ht="12.75" x14ac:dyDescent="0.2">
      <c r="B868" s="425"/>
      <c r="C868" s="247" t="s">
        <v>174</v>
      </c>
      <c r="D868" s="248">
        <v>17536</v>
      </c>
      <c r="E868" s="248">
        <v>876.8</v>
      </c>
      <c r="F868" s="242"/>
      <c r="G868" s="242"/>
      <c r="H868" s="349"/>
      <c r="I868" s="244"/>
      <c r="J868" s="197"/>
    </row>
    <row r="869" spans="2:10" s="245" customFormat="1" ht="12.75" x14ac:dyDescent="0.2">
      <c r="B869" s="425"/>
      <c r="C869" s="247" t="s">
        <v>175</v>
      </c>
      <c r="D869" s="248">
        <v>0</v>
      </c>
      <c r="E869" s="248">
        <v>0</v>
      </c>
      <c r="F869" s="242"/>
      <c r="G869" s="242"/>
      <c r="H869" s="349"/>
      <c r="I869" s="244"/>
      <c r="J869" s="197"/>
    </row>
    <row r="870" spans="2:10" s="245" customFormat="1" ht="12.75" x14ac:dyDescent="0.2">
      <c r="B870" s="425"/>
      <c r="C870" s="247" t="s">
        <v>189</v>
      </c>
      <c r="D870" s="248">
        <v>0</v>
      </c>
      <c r="E870" s="248">
        <v>0</v>
      </c>
      <c r="F870" s="242"/>
      <c r="G870" s="242"/>
      <c r="H870" s="349"/>
      <c r="I870" s="244"/>
      <c r="J870" s="197"/>
    </row>
    <row r="871" spans="2:10" s="245" customFormat="1" ht="12.75" x14ac:dyDescent="0.2">
      <c r="B871" s="425"/>
      <c r="C871" s="247" t="s">
        <v>178</v>
      </c>
      <c r="D871" s="248">
        <v>0</v>
      </c>
      <c r="E871" s="248">
        <v>0</v>
      </c>
      <c r="F871" s="242"/>
      <c r="G871" s="242"/>
      <c r="H871" s="349"/>
      <c r="I871" s="244"/>
      <c r="J871" s="197"/>
    </row>
    <row r="872" spans="2:10" s="245" customFormat="1" ht="12.75" x14ac:dyDescent="0.2">
      <c r="B872" s="425"/>
      <c r="C872" s="247" t="s">
        <v>265</v>
      </c>
      <c r="D872" s="248"/>
      <c r="E872" s="248"/>
      <c r="F872" s="242"/>
      <c r="G872" s="242"/>
      <c r="H872" s="349"/>
      <c r="I872" s="244"/>
      <c r="J872" s="197"/>
    </row>
    <row r="873" spans="2:10" s="245" customFormat="1" ht="12.75" x14ac:dyDescent="0.2">
      <c r="B873" s="425"/>
      <c r="C873" s="247" t="s">
        <v>266</v>
      </c>
      <c r="D873" s="248"/>
      <c r="E873" s="248"/>
      <c r="F873" s="242"/>
      <c r="G873" s="242"/>
      <c r="H873" s="349"/>
      <c r="I873" s="244"/>
      <c r="J873" s="197"/>
    </row>
    <row r="874" spans="2:10" s="245" customFormat="1" ht="12.75" x14ac:dyDescent="0.2">
      <c r="B874" s="425"/>
      <c r="C874" s="247" t="s">
        <v>267</v>
      </c>
      <c r="D874" s="248"/>
      <c r="E874" s="248"/>
      <c r="F874" s="242"/>
      <c r="G874" s="242"/>
      <c r="H874" s="349"/>
      <c r="I874" s="244"/>
      <c r="J874" s="197"/>
    </row>
    <row r="875" spans="2:10" s="245" customFormat="1" ht="12.75" x14ac:dyDescent="0.2">
      <c r="B875" s="425"/>
      <c r="C875" s="247" t="s">
        <v>270</v>
      </c>
      <c r="D875" s="248">
        <v>11243</v>
      </c>
      <c r="E875" s="248">
        <v>0</v>
      </c>
      <c r="F875" s="242"/>
      <c r="G875" s="242"/>
      <c r="H875" s="349"/>
      <c r="I875" s="244"/>
      <c r="J875" s="197"/>
    </row>
    <row r="876" spans="2:10" s="245" customFormat="1" ht="12.75" x14ac:dyDescent="0.2">
      <c r="B876" s="426"/>
      <c r="C876" s="249" t="s">
        <v>179</v>
      </c>
      <c r="D876" s="250">
        <f>SUM(D865:D871)</f>
        <v>37132</v>
      </c>
      <c r="E876" s="251">
        <f>SUM(E865:E871)</f>
        <v>1856.59</v>
      </c>
      <c r="F876" s="242"/>
      <c r="G876" s="242"/>
      <c r="H876" s="349"/>
      <c r="I876" s="244"/>
      <c r="J876" s="197"/>
    </row>
    <row r="877" spans="2:10" s="245" customFormat="1" ht="12.75" x14ac:dyDescent="0.2">
      <c r="B877" s="465" t="s">
        <v>271</v>
      </c>
      <c r="C877" s="466"/>
      <c r="D877" s="466"/>
      <c r="E877" s="466"/>
      <c r="F877" s="466"/>
      <c r="G877" s="466"/>
      <c r="H877" s="466"/>
      <c r="I877" s="244"/>
      <c r="J877" s="197"/>
    </row>
    <row r="878" spans="2:10" s="245" customFormat="1" ht="12.75" x14ac:dyDescent="0.2">
      <c r="B878" s="252"/>
      <c r="C878" s="242"/>
      <c r="D878" s="242"/>
      <c r="E878" s="242"/>
      <c r="F878" s="242"/>
      <c r="G878" s="242"/>
      <c r="H878" s="349"/>
      <c r="I878" s="244"/>
      <c r="J878" s="197"/>
    </row>
    <row r="879" spans="2:10" s="245" customFormat="1" ht="12.75" x14ac:dyDescent="0.2">
      <c r="B879" s="409" t="s">
        <v>190</v>
      </c>
      <c r="C879" s="410"/>
      <c r="D879" s="410"/>
      <c r="E879" s="410"/>
      <c r="F879" s="410"/>
      <c r="G879" s="410"/>
      <c r="H879" s="410"/>
      <c r="I879" s="244"/>
      <c r="J879" s="197"/>
    </row>
    <row r="880" spans="2:10" s="245" customFormat="1" ht="12.75" x14ac:dyDescent="0.2">
      <c r="B880" s="427" t="s">
        <v>103</v>
      </c>
      <c r="C880" s="429" t="s">
        <v>104</v>
      </c>
      <c r="D880" s="430"/>
      <c r="E880" s="440" t="s">
        <v>105</v>
      </c>
      <c r="F880" s="440"/>
      <c r="G880" s="440" t="s">
        <v>106</v>
      </c>
      <c r="H880" s="440"/>
      <c r="I880" s="244"/>
      <c r="J880" s="197"/>
    </row>
    <row r="881" spans="2:10" s="245" customFormat="1" ht="12.75" x14ac:dyDescent="0.2">
      <c r="B881" s="428"/>
      <c r="C881" s="321" t="s">
        <v>107</v>
      </c>
      <c r="D881" s="322" t="s">
        <v>108</v>
      </c>
      <c r="E881" s="323" t="s">
        <v>107</v>
      </c>
      <c r="F881" s="323" t="s">
        <v>108</v>
      </c>
      <c r="G881" s="323" t="s">
        <v>107</v>
      </c>
      <c r="H881" s="323" t="s">
        <v>108</v>
      </c>
      <c r="I881" s="244"/>
      <c r="J881" s="197"/>
    </row>
    <row r="882" spans="2:10" s="245" customFormat="1" ht="12.75" x14ac:dyDescent="0.2">
      <c r="B882" s="254" t="s">
        <v>112</v>
      </c>
      <c r="C882" s="255">
        <v>37132</v>
      </c>
      <c r="D882" s="256">
        <v>1856.59</v>
      </c>
      <c r="E882" s="255">
        <v>37132</v>
      </c>
      <c r="F882" s="256">
        <v>1856.59</v>
      </c>
      <c r="G882" s="257">
        <f>(C882-E882)/100</f>
        <v>0</v>
      </c>
      <c r="H882" s="378">
        <f>(D882-F882)/100</f>
        <v>0</v>
      </c>
      <c r="I882" s="244"/>
      <c r="J882" s="197"/>
    </row>
    <row r="883" spans="2:10" s="245" customFormat="1" ht="12.75" x14ac:dyDescent="0.2">
      <c r="B883" s="258"/>
      <c r="C883" s="242"/>
      <c r="D883" s="242"/>
      <c r="E883" s="242"/>
      <c r="F883" s="242"/>
      <c r="G883" s="242"/>
      <c r="H883" s="349"/>
      <c r="I883" s="244"/>
      <c r="J883" s="197"/>
    </row>
    <row r="884" spans="2:10" s="245" customFormat="1" ht="12.75" x14ac:dyDescent="0.2">
      <c r="B884" s="405" t="s">
        <v>273</v>
      </c>
      <c r="C884" s="406"/>
      <c r="D884" s="406"/>
      <c r="E884" s="406"/>
      <c r="F884" s="406"/>
      <c r="G884" s="406"/>
      <c r="H884" s="406"/>
      <c r="I884" s="244"/>
      <c r="J884" s="197"/>
    </row>
    <row r="885" spans="2:10" s="245" customFormat="1" ht="12.75" x14ac:dyDescent="0.2">
      <c r="B885" s="407" t="s">
        <v>272</v>
      </c>
      <c r="C885" s="407"/>
      <c r="D885" s="407" t="s">
        <v>191</v>
      </c>
      <c r="E885" s="407"/>
      <c r="F885" s="407" t="s">
        <v>109</v>
      </c>
      <c r="G885" s="407"/>
      <c r="H885" s="349"/>
      <c r="I885" s="244"/>
      <c r="J885" s="197"/>
    </row>
    <row r="886" spans="2:10" s="245" customFormat="1" ht="12.75" x14ac:dyDescent="0.2">
      <c r="B886" s="319" t="s">
        <v>107</v>
      </c>
      <c r="C886" s="319" t="s">
        <v>110</v>
      </c>
      <c r="D886" s="319" t="s">
        <v>107</v>
      </c>
      <c r="E886" s="319" t="s">
        <v>110</v>
      </c>
      <c r="F886" s="319" t="s">
        <v>107</v>
      </c>
      <c r="G886" s="319" t="s">
        <v>111</v>
      </c>
      <c r="H886" s="349"/>
      <c r="I886" s="244" t="s">
        <v>13</v>
      </c>
      <c r="J886" s="197"/>
    </row>
    <row r="887" spans="2:10" s="245" customFormat="1" ht="12.75" x14ac:dyDescent="0.2">
      <c r="B887" s="260">
        <v>1</v>
      </c>
      <c r="C887" s="260">
        <v>2</v>
      </c>
      <c r="D887" s="260">
        <v>3</v>
      </c>
      <c r="E887" s="260">
        <v>4</v>
      </c>
      <c r="F887" s="260">
        <v>5</v>
      </c>
      <c r="G887" s="260">
        <v>6</v>
      </c>
      <c r="H887" s="379"/>
      <c r="I887" s="261"/>
      <c r="J887" s="197"/>
    </row>
    <row r="888" spans="2:10" s="245" customFormat="1" ht="12.75" x14ac:dyDescent="0.2">
      <c r="B888" s="262">
        <v>37132</v>
      </c>
      <c r="C888" s="263">
        <v>1856.59</v>
      </c>
      <c r="D888" s="255">
        <v>37124</v>
      </c>
      <c r="E888" s="256">
        <v>1856.2</v>
      </c>
      <c r="F888" s="264">
        <f>D888/B888</f>
        <v>0.99978455240762687</v>
      </c>
      <c r="G888" s="264">
        <f>E888/C888</f>
        <v>0.99978993746599953</v>
      </c>
      <c r="H888" s="380" t="s">
        <v>13</v>
      </c>
      <c r="I888" s="265"/>
      <c r="J888" s="197"/>
    </row>
  </sheetData>
  <sortState ref="C419:H442">
    <sortCondition descending="1" ref="G419:G442"/>
  </sortState>
  <mergeCells count="81">
    <mergeCell ref="B9:I9"/>
    <mergeCell ref="B1:I1"/>
    <mergeCell ref="B2:I2"/>
    <mergeCell ref="B3:I3"/>
    <mergeCell ref="B5:I5"/>
    <mergeCell ref="B7:I7"/>
    <mergeCell ref="B182:H182"/>
    <mergeCell ref="B11:I11"/>
    <mergeCell ref="B13:C13"/>
    <mergeCell ref="B22:E22"/>
    <mergeCell ref="B27:E27"/>
    <mergeCell ref="B28:G28"/>
    <mergeCell ref="B35:D35"/>
    <mergeCell ref="B36:H36"/>
    <mergeCell ref="B65:I65"/>
    <mergeCell ref="B94:I94"/>
    <mergeCell ref="B124:H124"/>
    <mergeCell ref="B153:G153"/>
    <mergeCell ref="B449:H449"/>
    <mergeCell ref="B211:G211"/>
    <mergeCell ref="B240:G240"/>
    <mergeCell ref="B278:I278"/>
    <mergeCell ref="B309:F309"/>
    <mergeCell ref="B345:H345"/>
    <mergeCell ref="B375:F375"/>
    <mergeCell ref="B380:G380"/>
    <mergeCell ref="B410:F410"/>
    <mergeCell ref="B415:H415"/>
    <mergeCell ref="B445:H445"/>
    <mergeCell ref="B447:H447"/>
    <mergeCell ref="B735:H735"/>
    <mergeCell ref="B480:G480"/>
    <mergeCell ref="B578:G578"/>
    <mergeCell ref="B580:G580"/>
    <mergeCell ref="B610:G610"/>
    <mergeCell ref="B641:G641"/>
    <mergeCell ref="B671:G671"/>
    <mergeCell ref="B673:G673"/>
    <mergeCell ref="B674:G674"/>
    <mergeCell ref="B704:H704"/>
    <mergeCell ref="B705:H705"/>
    <mergeCell ref="B734:H734"/>
    <mergeCell ref="B828:I828"/>
    <mergeCell ref="B764:G764"/>
    <mergeCell ref="B765:G765"/>
    <mergeCell ref="B794:G794"/>
    <mergeCell ref="B796:G796"/>
    <mergeCell ref="B804:G804"/>
    <mergeCell ref="F805:G805"/>
    <mergeCell ref="B810:C810"/>
    <mergeCell ref="B811:H811"/>
    <mergeCell ref="B812:G812"/>
    <mergeCell ref="B814:G814"/>
    <mergeCell ref="B822:I822"/>
    <mergeCell ref="B862:G862"/>
    <mergeCell ref="B830:I830"/>
    <mergeCell ref="B832:F832"/>
    <mergeCell ref="B833:F833"/>
    <mergeCell ref="B835:B847"/>
    <mergeCell ref="B849:H849"/>
    <mergeCell ref="B850:B851"/>
    <mergeCell ref="C850:D850"/>
    <mergeCell ref="E850:F850"/>
    <mergeCell ref="G850:H850"/>
    <mergeCell ref="B854:H854"/>
    <mergeCell ref="B855:C855"/>
    <mergeCell ref="D855:E855"/>
    <mergeCell ref="F855:G855"/>
    <mergeCell ref="B860:G860"/>
    <mergeCell ref="B884:H884"/>
    <mergeCell ref="B885:C885"/>
    <mergeCell ref="D885:E885"/>
    <mergeCell ref="F885:G885"/>
    <mergeCell ref="B863:E863"/>
    <mergeCell ref="B865:B876"/>
    <mergeCell ref="B877:H877"/>
    <mergeCell ref="B879:H879"/>
    <mergeCell ref="B880:B881"/>
    <mergeCell ref="C880:D880"/>
    <mergeCell ref="E880:F880"/>
    <mergeCell ref="G880:H880"/>
  </mergeCells>
  <printOptions horizontalCentered="1"/>
  <pageMargins left="0.19685039370078741" right="0" top="0.19685039370078741" bottom="0.19685039370078741" header="0.51181102362204722" footer="0.51181102362204722"/>
  <pageSetup paperSize="9" scale="92" orientation="portrait" r:id="rId1"/>
  <headerFooter alignWithMargins="0"/>
  <rowBreaks count="9" manualBreakCount="9">
    <brk id="117" min="1" max="8" man="1"/>
    <brk id="180" min="1" max="8" man="1"/>
    <brk id="277" min="1" max="8" man="1"/>
    <brk id="337" min="1" max="8" man="1"/>
    <brk id="577" min="1" max="8" man="1"/>
    <brk id="639" min="1" max="8" man="1"/>
    <brk id="763" min="1" max="8" man="1"/>
    <brk id="811" min="1" max="8" man="1"/>
    <brk id="859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Jharkhand</vt:lpstr>
      <vt:lpstr>Sheet1</vt:lpstr>
      <vt:lpstr>Sheet2</vt:lpstr>
      <vt:lpstr>Jharkhand_Sprted</vt:lpstr>
      <vt:lpstr>Jharkhand!Print_Area</vt:lpstr>
      <vt:lpstr>Jharkhand_Sprted!Print_Area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2018-05-20T07:38:19Z</cp:lastPrinted>
  <dcterms:created xsi:type="dcterms:W3CDTF">2013-03-29T17:24:29Z</dcterms:created>
  <dcterms:modified xsi:type="dcterms:W3CDTF">2018-05-29T06:26:18Z</dcterms:modified>
</cp:coreProperties>
</file>