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tabRatio="862" firstSheet="4" activeTab="10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  (2)" sheetId="17" r:id="rId17"/>
    <sheet name="T5C_Drought_PLAN_vs_PRFM " sheetId="18" state="hidden" r:id="rId18"/>
    <sheet name="T5D_Drought_PLAN_vs_PRFM  " sheetId="19" r:id="rId19"/>
    <sheet name="T6_FG_py_Utlsn" sheetId="20" r:id="rId20"/>
    <sheet name="T6A_FG_Upy_Utlsn " sheetId="21" r:id="rId21"/>
    <sheet name="T6B_Pay_FG_FCI_Pry" sheetId="22" r:id="rId22"/>
    <sheet name="T6C_Coarse_Grain" sheetId="23" r:id="rId23"/>
    <sheet name="T7_CC_PY_Utlsn" sheetId="24" r:id="rId24"/>
    <sheet name="T7ACC_UPY_Utlsn " sheetId="25" r:id="rId25"/>
    <sheet name="AT-8_Hon_CCH_Pry" sheetId="26" r:id="rId26"/>
    <sheet name="AT-8A_Hon_CCH_UPry" sheetId="27" r:id="rId27"/>
    <sheet name="AT9_TA" sheetId="28" r:id="rId28"/>
    <sheet name="AT10_MME" sheetId="29" r:id="rId29"/>
    <sheet name="AT10A_" sheetId="30" r:id="rId30"/>
    <sheet name="AT-10 B" sheetId="31" r:id="rId31"/>
    <sheet name="AT-10 C" sheetId="32" r:id="rId32"/>
    <sheet name="AT-10D" sheetId="33" r:id="rId33"/>
    <sheet name="AT-10 E" sheetId="34" r:id="rId34"/>
    <sheet name="AT-10 F Drinking Water" sheetId="35" r:id="rId35"/>
    <sheet name="AT11_KS Year wise" sheetId="36" r:id="rId36"/>
    <sheet name="AT11A_KS-District wise" sheetId="37" r:id="rId37"/>
    <sheet name="AT12_KD-New" sheetId="38" r:id="rId38"/>
    <sheet name="AT12A_KD-Replacement" sheetId="39" r:id="rId39"/>
    <sheet name="Mode of cooking" sheetId="40" r:id="rId40"/>
    <sheet name="AT-14" sheetId="41" r:id="rId41"/>
    <sheet name="AT-14 A" sheetId="42" r:id="rId42"/>
    <sheet name="AT-15" sheetId="43" r:id="rId43"/>
    <sheet name="AT-16" sheetId="44" r:id="rId44"/>
    <sheet name="AT_17_Coverage-RBSK " sheetId="45" r:id="rId45"/>
    <sheet name="AT18_Details_Community " sheetId="46" r:id="rId46"/>
    <sheet name="AT_19_Impl_Agency" sheetId="47" r:id="rId47"/>
    <sheet name="AT_20_CentralCookingagency " sheetId="48" r:id="rId48"/>
    <sheet name="AT-21" sheetId="49" r:id="rId49"/>
    <sheet name="AT-22" sheetId="50" r:id="rId50"/>
    <sheet name="AT-23 MIS" sheetId="51" r:id="rId51"/>
    <sheet name="AT-23A _AMS" sheetId="52" r:id="rId52"/>
    <sheet name="AT-24" sheetId="53" r:id="rId53"/>
    <sheet name="AT-25" sheetId="54" r:id="rId54"/>
    <sheet name="Sheet1 (2)" sheetId="55" r:id="rId55"/>
    <sheet name="AT26_NoWD" sheetId="56" r:id="rId56"/>
    <sheet name="AT26A_NoWD" sheetId="57" r:id="rId57"/>
    <sheet name="AT27_Req_FG_CA_Pry" sheetId="58" r:id="rId58"/>
    <sheet name="AT27A_Req_FG_CA_U Pry " sheetId="59" r:id="rId59"/>
    <sheet name="AT27B_Req_FG_CA_N CLP" sheetId="60" r:id="rId60"/>
    <sheet name="AT27C_Req_FG_Drought -Pry " sheetId="61" r:id="rId61"/>
    <sheet name="AT27D_Req_FG_Drought -UPry " sheetId="62" r:id="rId62"/>
    <sheet name="AT_28_RqmtKitchen" sheetId="63" r:id="rId63"/>
    <sheet name="AT-28A_RqmtPlinthArea" sheetId="64" r:id="rId64"/>
    <sheet name="AT29_K_D" sheetId="65" r:id="rId65"/>
    <sheet name="AT-30_Coook-cum-Helper" sheetId="66" r:id="rId66"/>
    <sheet name="AT_31_Budget_provision " sheetId="67" r:id="rId67"/>
    <sheet name="AT32_Drought Pry Util" sheetId="68" r:id="rId68"/>
    <sheet name="AT-32A Drought UPry Util" sheetId="69" r:id="rId69"/>
  </sheets>
  <definedNames>
    <definedName name="_xlnm.Print_Area" localSheetId="44">'AT_17_Coverage-RBSK '!$A$1:$L$39</definedName>
    <definedName name="_xlnm.Print_Area" localSheetId="46">'AT_19_Impl_Agency'!$A$1:$J$40</definedName>
    <definedName name="_xlnm.Print_Area" localSheetId="47">'AT_20_CentralCookingagency '!$A$1:$M$38</definedName>
    <definedName name="_xlnm.Print_Area" localSheetId="62">'AT_28_RqmtKitchen'!$A$1:$S$39</definedName>
    <definedName name="_xlnm.Print_Area" localSheetId="5">'AT_2A_fundflow'!$A$1:$V$28</definedName>
    <definedName name="_xlnm.Print_Area" localSheetId="66">'AT_31_Budget_provision '!$A$1:$W$30</definedName>
    <definedName name="_xlnm.Print_Area" localSheetId="30">'AT-10 B'!$A$1:$J$38</definedName>
    <definedName name="_xlnm.Print_Area" localSheetId="31">'AT-10 C'!$A$1:$J$24</definedName>
    <definedName name="_xlnm.Print_Area" localSheetId="33">'AT-10 E'!$A$1:$G$39</definedName>
    <definedName name="_xlnm.Print_Area" localSheetId="34">'AT-10 F Drinking Water'!$A$1:$O$38</definedName>
    <definedName name="_xlnm.Print_Area" localSheetId="28">'AT10_MME'!$A$1:$H$31</definedName>
    <definedName name="_xlnm.Print_Area" localSheetId="29">'AT10A_'!$A$1:$E$38</definedName>
    <definedName name="_xlnm.Print_Area" localSheetId="32">'AT-10D'!$A$1:$G$31</definedName>
    <definedName name="_xlnm.Print_Area" localSheetId="35">'AT11_KS Year wise'!$A$1:$K$32</definedName>
    <definedName name="_xlnm.Print_Area" localSheetId="36">'AT11A_KS-District wise'!$A$1:$K$42</definedName>
    <definedName name="_xlnm.Print_Area" localSheetId="37">'AT12_KD-New'!$A$1:$K$41</definedName>
    <definedName name="_xlnm.Print_Area" localSheetId="38">'AT12A_KD-Replacement'!$A$1:$K$41</definedName>
    <definedName name="_xlnm.Print_Area" localSheetId="40">'AT-14'!$A$1:$N$37</definedName>
    <definedName name="_xlnm.Print_Area" localSheetId="41">'AT-14 A'!$A$1:$H$36</definedName>
    <definedName name="_xlnm.Print_Area" localSheetId="42">'AT-15'!$A$1:$L$37</definedName>
    <definedName name="_xlnm.Print_Area" localSheetId="43">'AT-16'!$A$1:$K$38</definedName>
    <definedName name="_xlnm.Print_Area" localSheetId="45">'AT18_Details_Community '!$A$1:$F$37</definedName>
    <definedName name="_xlnm.Print_Area" localSheetId="3">'AT-1-Gen_Info '!$A$1:$T$54</definedName>
    <definedName name="_xlnm.Print_Area" localSheetId="52">'AT-24'!$A$1:$M$41</definedName>
    <definedName name="_xlnm.Print_Area" localSheetId="53">'AT-25'!$A$1:$F$44</definedName>
    <definedName name="_xlnm.Print_Area" localSheetId="55">'AT26_NoWD'!$A$1:$L$31</definedName>
    <definedName name="_xlnm.Print_Area" localSheetId="56">'AT26A_NoWD'!$A$1:$K$32</definedName>
    <definedName name="_xlnm.Print_Area" localSheetId="57">'AT27_Req_FG_CA_Pry'!$A$1:$R$43</definedName>
    <definedName name="_xlnm.Print_Area" localSheetId="58">'AT27A_Req_FG_CA_U Pry '!$A$1:$R$43</definedName>
    <definedName name="_xlnm.Print_Area" localSheetId="59">'AT27B_Req_FG_CA_N CLP'!$A$1:$N$40</definedName>
    <definedName name="_xlnm.Print_Area" localSheetId="60">'AT27C_Req_FG_Drought -Pry '!$A$1:$N$39</definedName>
    <definedName name="_xlnm.Print_Area" localSheetId="61">'AT27D_Req_FG_Drought -UPry '!$A$1:$N$39</definedName>
    <definedName name="_xlnm.Print_Area" localSheetId="63">'AT-28A_RqmtPlinthArea'!$A$1:$S$46</definedName>
    <definedName name="_xlnm.Print_Area" localSheetId="64">'AT29_K_D'!$A$1:$AF$41</definedName>
    <definedName name="_xlnm.Print_Area" localSheetId="4">'AT-2-S1 BUDGET'!$A$1:$V$30</definedName>
    <definedName name="_xlnm.Print_Area" localSheetId="65">'AT-30_Coook-cum-Helper'!$A$1:$L$39</definedName>
    <definedName name="_xlnm.Print_Area" localSheetId="67">'AT32_Drought Pry Util'!$A$1:$L$41</definedName>
    <definedName name="_xlnm.Print_Area" localSheetId="68">'AT-32A Drought UPry Util'!$A$1:$L$43</definedName>
    <definedName name="_xlnm.Print_Area" localSheetId="7">'AT3A_cvrg(Insti)_PY'!$A$1:$N$45</definedName>
    <definedName name="_xlnm.Print_Area" localSheetId="8">'AT3B_cvrg(Insti)_UPY '!$A$1:$N$43</definedName>
    <definedName name="_xlnm.Print_Area" localSheetId="9">'AT3C_cvrg(Insti)_UPY '!$A$1:$N$44</definedName>
    <definedName name="_xlnm.Print_Area" localSheetId="25">'AT-8_Hon_CCH_Pry'!$A$1:$V$42</definedName>
    <definedName name="_xlnm.Print_Area" localSheetId="26">'AT-8A_Hon_CCH_UPry'!$A$2:$V$43</definedName>
    <definedName name="_xlnm.Print_Area" localSheetId="27">'AT9_TA'!$A$1:$I$41</definedName>
    <definedName name="_xlnm.Print_Area" localSheetId="1">'Contents'!$A$1:$C$66</definedName>
    <definedName name="_xlnm.Print_Area" localSheetId="10">'enrolment vs availed_PY'!$A$1:$Q$40</definedName>
    <definedName name="_xlnm.Print_Area" localSheetId="11">'enrolment vs availed_UPY'!$A$1:$Q$44</definedName>
    <definedName name="_xlnm.Print_Area" localSheetId="39">'Mode of cooking'!$A$1:$H$37</definedName>
    <definedName name="_xlnm.Print_Area" localSheetId="2">'Sheet1'!$A$1:$J$24</definedName>
    <definedName name="_xlnm.Print_Area" localSheetId="54">'Sheet1 (2)'!$A$1:$J$28</definedName>
    <definedName name="_xlnm.Print_Area" localSheetId="13">'T5_PLAN_vs_PRFM'!$A$1:$J$40</definedName>
    <definedName name="_xlnm.Print_Area" localSheetId="14">'T5A_PLAN_vs_PRFM '!$A$1:$J$39</definedName>
    <definedName name="_xlnm.Print_Area" localSheetId="15">'T5B_PLAN_vs_PRFM  (2)'!$A$1:$J$40</definedName>
    <definedName name="_xlnm.Print_Area" localSheetId="17">'T5C_Drought_PLAN_vs_PRFM '!$A$1:$J$41</definedName>
    <definedName name="_xlnm.Print_Area" localSheetId="16">'T5C_Drought_PLAN_vs_PRFM   (2)'!$A$1:$J$41</definedName>
    <definedName name="_xlnm.Print_Area" localSheetId="18">'T5D_Drought_PLAN_vs_PRFM  '!$A$1:$J$41</definedName>
    <definedName name="_xlnm.Print_Area" localSheetId="19">'T6_FG_py_Utlsn'!$A$1:$L$41</definedName>
    <definedName name="_xlnm.Print_Area" localSheetId="20">'T6A_FG_Upy_Utlsn '!$A$1:$L$42</definedName>
    <definedName name="_xlnm.Print_Area" localSheetId="21">'T6B_Pay_FG_FCI_Pry'!$A$1:$M$45</definedName>
    <definedName name="_xlnm.Print_Area" localSheetId="22">'T6C_Coarse_Grain'!$A$1:$L$40</definedName>
    <definedName name="_xlnm.Print_Area" localSheetId="23">'T7_CC_PY_Utlsn'!$A$1:$Q$41</definedName>
    <definedName name="_xlnm.Print_Area" localSheetId="24">'T7ACC_UPY_Utlsn '!$A$1:$Q$42</definedName>
  </definedNames>
  <calcPr fullCalcOnLoad="1"/>
</workbook>
</file>

<file path=xl/sharedStrings.xml><?xml version="1.0" encoding="utf-8"?>
<sst xmlns="http://schemas.openxmlformats.org/spreadsheetml/2006/main" count="3493" uniqueCount="961">
  <si>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</si>
  <si>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</si>
  <si>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</si>
  <si>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</si>
  <si>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</si>
  <si>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</si>
  <si>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</si>
  <si>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</si>
  <si>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</si>
  <si>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</si>
  <si>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</si>
  <si>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</si>
  <si>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</si>
  <si>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</si>
  <si>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</si>
  <si>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</si>
  <si>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</si>
  <si>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</si>
  <si>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</si>
  <si>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</si>
  <si>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</si>
  <si>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</si>
  <si>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</si>
  <si>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</si>
  <si>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</si>
  <si>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</si>
  <si>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</si>
  <si>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</si>
  <si>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</si>
  <si>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</si>
  <si>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</si>
  <si>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</si>
  <si>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</si>
  <si>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</si>
  <si>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</si>
  <si>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</si>
  <si>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</si>
  <si>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</si>
  <si>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</si>
  <si>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</si>
  <si>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</si>
  <si>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</si>
  <si>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</si>
  <si>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</si>
  <si>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</si>
  <si>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</si>
  <si>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</si>
  <si>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</si>
  <si>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</si>
  <si>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</si>
  <si>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</si>
  <si>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</si>
  <si>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</si>
  <si>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</si>
  <si>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</si>
  <si>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</si>
  <si>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</si>
  <si>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</si>
  <si>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</si>
  <si>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</si>
  <si>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</si>
  <si>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</si>
  <si>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</si>
  <si>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</si>
  <si>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</si>
  <si>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</si>
  <si>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</si>
  <si>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</si>
  <si>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</si>
  <si>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</si>
  <si>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</si>
  <si>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</si>
  <si>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</si>
  <si>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</si>
  <si>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</si>
  <si>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</si>
  <si>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</si>
  <si>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</si>
  <si>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</si>
  <si>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</si>
  <si>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</si>
  <si>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</si>
  <si>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</si>
  <si>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</si>
  <si>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</si>
  <si>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</si>
  <si>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</si>
  <si>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</si>
  <si>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</si>
  <si>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</si>
  <si>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</si>
  <si>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</si>
  <si>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</si>
  <si>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</si>
  <si>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</si>
  <si>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</si>
  <si>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</si>
  <si>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</si>
  <si>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</si>
  <si>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</si>
  <si>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</si>
  <si>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</si>
  <si>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</si>
  <si>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</si>
  <si>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</si>
  <si>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</si>
  <si>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</si>
  <si>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</si>
  <si>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</si>
  <si>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</si>
  <si>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</si>
  <si>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</si>
  <si>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</si>
  <si>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</si>
  <si>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(col.13+14+15+16)</t>
  </si>
  <si>
    <t>SHG</t>
  </si>
  <si>
    <t>NGO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</si>
  <si>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</si>
  <si>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</si>
  <si>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</si>
  <si>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</si>
  <si>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</si>
  <si>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</si>
  <si>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</si>
  <si>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</si>
  <si>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</si>
  <si>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</si>
  <si>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</si>
  <si>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</si>
  <si>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</si>
  <si>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</si>
  <si>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</si>
  <si>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</si>
  <si>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</si>
  <si>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</si>
  <si>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</si>
  <si>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</si>
  <si>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</si>
  <si>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</si>
  <si>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</si>
  <si>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</si>
  <si>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</si>
  <si>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</si>
  <si>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</si>
  <si>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</si>
  <si>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</si>
  <si>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</si>
  <si>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</si>
  <si>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</si>
  <si>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</si>
  <si>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</si>
  <si>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</si>
  <si>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</si>
  <si>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</si>
  <si>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</si>
  <si>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</si>
  <si>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</si>
  <si>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</si>
  <si>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</si>
  <si>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</si>
  <si>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</si>
  <si>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</si>
  <si>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</si>
  <si>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</si>
  <si>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</si>
  <si>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</si>
  <si>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</si>
  <si>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</si>
  <si>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</si>
  <si>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</si>
  <si>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</si>
  <si>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</si>
  <si>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</si>
  <si>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</si>
  <si>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</si>
  <si>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</si>
  <si>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</si>
  <si>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</si>
  <si>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</si>
  <si>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</si>
  <si>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</si>
  <si>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</si>
  <si>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</si>
  <si>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</si>
  <si>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</si>
  <si>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</si>
  <si>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</si>
  <si>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</si>
  <si>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</si>
  <si>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</si>
  <si>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</si>
  <si>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</si>
  <si>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</si>
  <si>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</si>
  <si>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</si>
  <si>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</si>
  <si>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</si>
  <si>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</si>
  <si>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</si>
  <si>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</si>
  <si>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</si>
  <si>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</si>
  <si>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</si>
  <si>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</si>
  <si>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</si>
  <si>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</si>
  <si>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</si>
  <si>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</si>
  <si>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</si>
  <si>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</si>
  <si>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</si>
  <si>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</si>
  <si>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</si>
  <si>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</si>
  <si>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</si>
  <si>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</si>
  <si>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</si>
  <si>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</si>
  <si>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</si>
  <si>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</si>
  <si>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</si>
  <si>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</si>
  <si>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</si>
  <si>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</si>
  <si>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</si>
  <si>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</si>
  <si>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</si>
  <si>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</si>
  <si>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</si>
  <si>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</si>
  <si>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</si>
  <si>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</si>
  <si>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</si>
  <si>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</si>
  <si>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</si>
  <si>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</si>
  <si>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</si>
  <si>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</si>
  <si>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</si>
  <si>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</si>
  <si>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</si>
  <si>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</si>
  <si>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</si>
  <si>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</si>
  <si>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</si>
  <si>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</si>
  <si>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</si>
  <si>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</si>
  <si>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</si>
  <si>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</si>
  <si>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</si>
  <si>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</si>
  <si>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</si>
  <si>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</si>
  <si>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</si>
  <si>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</si>
  <si>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</si>
  <si>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</si>
  <si>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</si>
  <si>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</si>
  <si>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</si>
  <si>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</si>
  <si>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</si>
  <si>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</si>
  <si>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</si>
  <si>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</si>
  <si>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</si>
  <si>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</si>
  <si>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</si>
  <si>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</si>
  <si>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</si>
  <si>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</si>
  <si>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</si>
  <si>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</si>
  <si>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</si>
  <si>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</si>
  <si>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</si>
  <si>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</si>
  <si>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</si>
  <si>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</si>
  <si>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</si>
  <si>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</si>
  <si>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</si>
  <si>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</si>
  <si>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</si>
  <si>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</si>
  <si>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</si>
  <si>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</si>
  <si>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</si>
  <si>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</si>
  <si>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</si>
  <si>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</si>
  <si>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</si>
  <si>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</si>
  <si>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</si>
  <si>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</si>
  <si>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</si>
  <si>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</si>
  <si>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</si>
  <si>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</si>
  <si>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</si>
  <si>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</si>
  <si>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</si>
  <si>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</si>
  <si>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</si>
  <si>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</si>
  <si>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</si>
  <si>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</si>
  <si>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</si>
  <si>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</si>
  <si>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</si>
  <si>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</si>
  <si>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</si>
  <si>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</si>
  <si>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</si>
  <si>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</si>
  <si>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</si>
  <si>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</si>
  <si>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</si>
  <si>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</si>
  <si>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</si>
  <si>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</si>
  <si>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</si>
  <si>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</si>
  <si>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</si>
  <si>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</si>
  <si>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</si>
  <si>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</si>
  <si>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</si>
  <si>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</si>
  <si>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</si>
  <si>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</si>
  <si>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</si>
  <si>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</si>
  <si>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</si>
  <si>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</si>
  <si>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</si>
  <si>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</si>
  <si>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</si>
  <si>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</si>
  <si>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</si>
  <si>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</si>
  <si>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</si>
  <si>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</si>
  <si>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</si>
  <si>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</si>
  <si>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</si>
  <si>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</si>
  <si>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</si>
  <si>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</si>
  <si>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</si>
  <si>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</si>
  <si>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</si>
  <si>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</si>
  <si>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</si>
  <si>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</si>
  <si>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</si>
  <si>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</si>
  <si>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</si>
  <si>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</si>
  <si>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</si>
  <si>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</si>
  <si>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</si>
  <si>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</si>
  <si>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</si>
  <si>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</si>
  <si>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</si>
  <si>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</si>
  <si>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</si>
  <si>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</si>
  <si>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</si>
  <si>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</si>
  <si>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</si>
  <si>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</si>
  <si>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</si>
  <si>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</si>
  <si>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</si>
  <si>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</si>
  <si>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</si>
  <si>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</si>
  <si>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</si>
  <si>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</si>
  <si>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</si>
  <si>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</si>
  <si>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</si>
  <si>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</si>
  <si>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</si>
  <si>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</si>
  <si>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</si>
  <si>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</si>
  <si>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</si>
  <si>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</si>
  <si>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</si>
  <si>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</si>
  <si>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</si>
  <si>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</si>
  <si>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</si>
  <si>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</si>
  <si>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</si>
  <si>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</si>
  <si>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</si>
  <si>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</si>
  <si>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</si>
  <si>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</si>
  <si>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</si>
  <si>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</si>
  <si>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</si>
  <si>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</si>
  <si>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</si>
  <si>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</si>
  <si>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</si>
  <si>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</si>
  <si>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</si>
  <si>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</si>
  <si>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</si>
  <si>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</si>
  <si>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</si>
  <si>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</si>
  <si>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</si>
  <si>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</si>
  <si>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</si>
  <si>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</si>
  <si>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</si>
  <si>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</si>
  <si>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</si>
  <si>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</si>
  <si>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</si>
  <si>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</si>
  <si>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</si>
  <si>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</si>
  <si>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</si>
  <si>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</si>
  <si>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</si>
  <si>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</si>
  <si>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</si>
  <si>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</si>
  <si>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</si>
  <si>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</si>
  <si>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</si>
  <si>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</si>
  <si>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</si>
  <si>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</si>
  <si>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</si>
  <si>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</si>
  <si>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</si>
  <si>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</si>
  <si>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</si>
  <si>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</si>
  <si>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</si>
  <si>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</si>
  <si>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</si>
  <si>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</si>
  <si>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</si>
  <si>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</si>
  <si>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</si>
  <si>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</si>
  <si>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</si>
  <si>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</si>
  <si>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</si>
  <si>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</si>
  <si>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</si>
  <si>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</si>
  <si>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</si>
  <si>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</si>
  <si>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</si>
  <si>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</si>
  <si>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</si>
  <si>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</si>
  <si>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</si>
  <si>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</si>
  <si>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</si>
  <si>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</si>
  <si>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</si>
  <si>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</si>
  <si>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</si>
  <si>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</si>
  <si>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</si>
  <si>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</si>
  <si>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</si>
  <si>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</si>
  <si>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</si>
  <si>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</si>
  <si>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</si>
  <si>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</si>
  <si>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</si>
  <si>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</si>
  <si>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</si>
  <si>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</si>
  <si>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</si>
  <si>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</si>
  <si>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</si>
  <si>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</si>
  <si>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</si>
  <si>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</si>
  <si>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</si>
  <si>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</si>
  <si>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</si>
  <si>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</si>
  <si>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</si>
  <si>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</si>
  <si>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</si>
  <si>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</si>
  <si>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</si>
  <si>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</si>
  <si>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</si>
  <si>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</si>
  <si>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</si>
  <si>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</si>
  <si>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</si>
  <si>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</si>
  <si>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</si>
  <si>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</si>
  <si>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</si>
  <si>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</si>
  <si>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</si>
  <si>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</si>
  <si>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</si>
  <si>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</si>
  <si>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</si>
  <si>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</si>
  <si>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</si>
  <si>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</si>
  <si>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</si>
  <si>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</si>
  <si>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</si>
  <si>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</si>
  <si>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</si>
  <si>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</si>
  <si>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</si>
  <si>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</si>
  <si>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</si>
  <si>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</si>
  <si>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</si>
  <si>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</si>
  <si>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</si>
  <si>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</si>
  <si>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</si>
  <si>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</si>
  <si>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</si>
  <si>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</si>
  <si>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</si>
  <si>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</si>
  <si>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</si>
  <si>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</si>
  <si>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</si>
  <si>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</si>
  <si>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</si>
  <si>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</si>
  <si>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</si>
  <si>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</si>
  <si>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</si>
  <si>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</si>
  <si>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</si>
  <si>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</si>
  <si>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</si>
  <si>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</si>
  <si>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</si>
  <si>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</si>
  <si>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</si>
  <si>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</si>
  <si>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</si>
  <si>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</si>
  <si>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</si>
  <si>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</si>
  <si>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</si>
  <si>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</si>
  <si>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</si>
  <si>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</si>
  <si>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</si>
  <si>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</si>
  <si>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</si>
  <si>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</si>
  <si>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</si>
  <si>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</si>
  <si>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</si>
  <si>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</si>
  <si>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</si>
  <si>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</si>
  <si>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</si>
  <si>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</si>
  <si>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</si>
  <si>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</si>
  <si>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</si>
  <si>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</si>
  <si>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</si>
  <si>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</si>
  <si>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</si>
  <si>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</si>
  <si>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</si>
  <si>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</si>
  <si>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</si>
  <si>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</si>
  <si>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</si>
  <si>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</si>
  <si>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</si>
  <si>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</si>
  <si>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</si>
  <si>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</si>
  <si>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</si>
  <si>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</si>
  <si>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</si>
  <si>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</si>
  <si>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</si>
  <si>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</si>
  <si>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</si>
  <si>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</si>
  <si>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</si>
  <si>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</si>
  <si>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</si>
  <si>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</si>
  <si>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</si>
  <si>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</si>
  <si>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</si>
  <si>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</si>
  <si>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</si>
  <si>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</si>
  <si>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</si>
  <si>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</si>
  <si>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</si>
  <si>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</si>
  <si>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</si>
  <si>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</si>
  <si>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</si>
  <si>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</si>
  <si>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</si>
  <si>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</si>
  <si>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</si>
  <si>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</si>
  <si>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</si>
  <si>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</si>
  <si>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</si>
  <si>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</si>
  <si>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</si>
  <si>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</si>
  <si>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</si>
  <si>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</si>
  <si>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</si>
  <si>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</si>
  <si>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</si>
  <si>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</si>
  <si>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</si>
  <si>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</si>
  <si>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</si>
  <si>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Table: AT-4A: Enrolment vis-a-vis availed for MDM  (Upper Primary, Classes VI - VIII) 2017-18</t>
  </si>
  <si>
    <t>Table: AT-5:  PAB-MDM Approval vs. PERFORMANCE (Primary, Classes I - V) during 2017-18</t>
  </si>
  <si>
    <t>MDM-PAB Approval for 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</si>
  <si>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</si>
  <si>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</si>
  <si>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</si>
  <si>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</si>
  <si>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</si>
  <si>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</si>
  <si>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</si>
  <si>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</si>
  <si>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</si>
  <si>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</si>
  <si>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</si>
  <si>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</si>
  <si>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</si>
  <si>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</si>
  <si>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</si>
  <si>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</si>
  <si>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</si>
  <si>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</si>
  <si>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</si>
  <si>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</si>
  <si>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</si>
  <si>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</si>
  <si>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</si>
  <si>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</si>
  <si>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</si>
  <si>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</si>
  <si>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</si>
  <si>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</si>
  <si>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</si>
  <si>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</si>
  <si>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</si>
  <si>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</si>
  <si>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</si>
  <si>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</si>
  <si>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</si>
  <si>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</si>
  <si>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</si>
  <si>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</si>
  <si>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</si>
  <si>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</si>
  <si>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</si>
  <si>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</si>
  <si>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</si>
  <si>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</si>
  <si>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</si>
  <si>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</si>
  <si>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</si>
  <si>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</si>
  <si>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</si>
  <si>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</si>
  <si>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</si>
  <si>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</si>
  <si>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</si>
  <si>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</si>
  <si>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</si>
  <si>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</si>
  <si>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</si>
  <si>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</si>
  <si>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</si>
  <si>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</si>
  <si>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</si>
  <si>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</si>
  <si>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</si>
  <si>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</si>
  <si>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</si>
  <si>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</si>
  <si>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</si>
  <si>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</si>
  <si>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</si>
  <si>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</si>
  <si>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</si>
  <si>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</si>
  <si>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</si>
  <si>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</si>
  <si>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</si>
  <si>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</si>
  <si>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</si>
  <si>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</si>
  <si>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</si>
  <si>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</si>
  <si>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</si>
  <si>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</si>
  <si>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>Table: AT-6A: Utilisation of foodgrains  (Upper Primary, Classes VI-VIII) during 2017-18</t>
  </si>
  <si>
    <t>* State</t>
  </si>
  <si>
    <t>*State</t>
  </si>
  <si>
    <t xml:space="preserve">*State (col.7+10-13) </t>
  </si>
  <si>
    <t>Table: AT-7: Utilisation of Cooking Cost (Primary, Classes I-V) during 2017-18</t>
  </si>
  <si>
    <t>Table: AT-7A: Utilisation of Cooking cost (Upper Primary Classes, VI-VIII) for 2017-18</t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</si>
  <si>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</si>
  <si>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</si>
  <si>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</si>
  <si>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</si>
  <si>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</si>
  <si>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</si>
  <si>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</si>
  <si>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</si>
  <si>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</si>
  <si>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</si>
  <si>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</si>
  <si>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</si>
  <si>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</si>
  <si>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</si>
  <si>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</si>
  <si>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</si>
  <si>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</si>
  <si>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</si>
  <si>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</si>
  <si>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</si>
  <si>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</si>
  <si>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</si>
  <si>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</si>
  <si>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</si>
  <si>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</si>
  <si>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</si>
  <si>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</si>
  <si>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</si>
  <si>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</si>
  <si>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</si>
  <si>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</si>
  <si>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</si>
  <si>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</si>
  <si>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</si>
  <si>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</si>
  <si>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</si>
  <si>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</si>
  <si>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</si>
  <si>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</si>
  <si>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</si>
  <si>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</si>
  <si>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</si>
  <si>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</si>
  <si>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</si>
  <si>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</si>
  <si>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</si>
  <si>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</si>
  <si>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</si>
  <si>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</si>
  <si>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</si>
  <si>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</si>
  <si>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</si>
  <si>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</si>
  <si>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</si>
  <si>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</si>
  <si>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</si>
  <si>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</si>
  <si>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</si>
  <si>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</si>
  <si>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(For the Period 01.04.17 to 31.03.18)</t>
  </si>
  <si>
    <t>During 01.04.17 to 31.03.2018</t>
  </si>
  <si>
    <t>During 01.04.17 to 31.03.18</t>
  </si>
  <si>
    <t>(For the Period 01.4.17 to 31.03.18)</t>
  </si>
  <si>
    <t>(As on 31st March, 2018)</t>
  </si>
  <si>
    <t>As on 31st March, 2018</t>
  </si>
  <si>
    <t>Budget Released till 31.03.2018</t>
  </si>
  <si>
    <t xml:space="preserve">Total Unspent Balance as on 31.03.2018   </t>
  </si>
  <si>
    <t>Unspent Balance as on 31.03.2018</t>
  </si>
  <si>
    <t>Unspent balance as on 31.03.2018               [Col: (4+5)-7]</t>
  </si>
  <si>
    <t>Feb</t>
  </si>
  <si>
    <t>Mar</t>
  </si>
  <si>
    <t>Apr, 2017</t>
  </si>
  <si>
    <t>Dec, 2017</t>
  </si>
  <si>
    <t>Jan, 2018</t>
  </si>
  <si>
    <t>Coarse Grains</t>
  </si>
  <si>
    <t>Table: AT-31 : Budget Provision for the Year 2018-19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</si>
  <si>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</si>
  <si>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>Number of School Working Days (Primary,Classes I-V) for 2018-19</t>
  </si>
  <si>
    <t>Engaged in 2017-18</t>
  </si>
  <si>
    <t>2018-19</t>
  </si>
  <si>
    <t>Table: AT- 10 F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</si>
  <si>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</si>
  <si>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</si>
  <si>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</si>
  <si>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</si>
  <si>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</si>
  <si>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</si>
  <si>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</si>
  <si>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</si>
  <si>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</si>
  <si>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</si>
  <si>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</si>
  <si>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</si>
  <si>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</si>
  <si>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</si>
  <si>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</si>
  <si>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AT - 10 F</t>
  </si>
  <si>
    <t>Information on Drinking water facilites</t>
  </si>
  <si>
    <t>Table AT-10 F: Information on Drinking water facilites</t>
  </si>
  <si>
    <t>Amritsar</t>
  </si>
  <si>
    <t>Banala</t>
  </si>
  <si>
    <t>Bathinda</t>
  </si>
  <si>
    <t>Faridkot</t>
  </si>
  <si>
    <t>Fatehgarh Sahib</t>
  </si>
  <si>
    <t>Fazilka</t>
  </si>
  <si>
    <t>Ferozepur</t>
  </si>
  <si>
    <t>Gurdaspur</t>
  </si>
  <si>
    <t>Pathankot</t>
  </si>
  <si>
    <t>Hoshiarpur</t>
  </si>
  <si>
    <t>Jalandhar</t>
  </si>
  <si>
    <t>Kapurthala</t>
  </si>
  <si>
    <t>Ludhiana</t>
  </si>
  <si>
    <t>Mansa</t>
  </si>
  <si>
    <t>Moga</t>
  </si>
  <si>
    <t>Mukatsar Sahib</t>
  </si>
  <si>
    <t>Patiala</t>
  </si>
  <si>
    <t>Roopnagar</t>
  </si>
  <si>
    <t>Sangrur</t>
  </si>
  <si>
    <t>SAS Nagar</t>
  </si>
  <si>
    <t>Tarn Taran</t>
  </si>
  <si>
    <t>Nawanshehar</t>
  </si>
  <si>
    <t>e-transfer</t>
  </si>
  <si>
    <t>Ferozpur</t>
  </si>
  <si>
    <t>NUKKAD NATAK (8.11.2017)</t>
  </si>
  <si>
    <t>STRISHAKTI</t>
  </si>
  <si>
    <t>Bagdanga Paschim Gheri Bishalakshmi Club</t>
  </si>
  <si>
    <t>Punjab</t>
  </si>
  <si>
    <t>State: Punjab</t>
  </si>
  <si>
    <t>State: PUNJAB</t>
  </si>
  <si>
    <t>as per req</t>
  </si>
  <si>
    <t>Sweet Kheer</t>
  </si>
  <si>
    <t>15gms</t>
  </si>
  <si>
    <t>Once in week</t>
  </si>
  <si>
    <t>20gms</t>
  </si>
  <si>
    <t>Director Public Instructions (EE)</t>
  </si>
  <si>
    <t>State:  PUNJAB</t>
  </si>
  <si>
    <t>Govt: Government Schools, LB: Local Body Schools , GA: Govt Aided Schools</t>
  </si>
  <si>
    <t>TOTAL</t>
  </si>
  <si>
    <t>Govt: Government Schools, LB: Local Body Schools, GA: Govt Aided Schools</t>
  </si>
  <si>
    <t>NIL</t>
  </si>
  <si>
    <t>Table: AT-5 C:  PAB-MDM Approval vs. PERFORMANCE (Primary, Classes I to V) during 2017-18 - Drought</t>
  </si>
  <si>
    <t>State : PUNJAB</t>
  </si>
  <si>
    <r>
      <t xml:space="preserve">Unspent Balance as on 31.03.2018  [Col. 4+ Col.5+Col.6 -Col.8] </t>
    </r>
    <r>
      <rPr>
        <sz val="12"/>
        <rFont val="Arial"/>
        <family val="2"/>
      </rPr>
      <t xml:space="preserve"> </t>
    </r>
  </si>
  <si>
    <t>*Cooking cost received includes the funds received during the financial year 2018-19 related to financial year 2017-18</t>
  </si>
  <si>
    <t>NIL : NO SOCIAL AUDIT HAS BEEN CONDUCTED DUE TO SHORTAGE OF FUNDS UNDER MME COMPONENT</t>
  </si>
  <si>
    <t>Rallies</t>
  </si>
  <si>
    <t>Vaccant</t>
  </si>
  <si>
    <t>1 Director Public Instructions (EE)</t>
  </si>
  <si>
    <t>Data Entry operator</t>
  </si>
  <si>
    <t>General Manager</t>
  </si>
  <si>
    <t>Manager Finance &amp; Accounts</t>
  </si>
  <si>
    <t>Manager Foodgrains</t>
  </si>
  <si>
    <t>Manager Health &amp; Nutrition</t>
  </si>
  <si>
    <t>Manager Community Support</t>
  </si>
  <si>
    <t>Accountant</t>
  </si>
  <si>
    <t>Assistant Block Managers</t>
  </si>
  <si>
    <t>Peon</t>
  </si>
  <si>
    <t xml:space="preserve">                                                   [Mid-Day Meal Scheme]</t>
  </si>
  <si>
    <t>water taps,utensils,fan and food items, sweets on the eve of gurpurab &amp; independence day.</t>
  </si>
  <si>
    <t>water taps,utenslis and food items,fruits and sweets</t>
  </si>
  <si>
    <t>water taps ,utenslis, fan and food items,fruits, RO,s by Sarbat da bhala trust</t>
  </si>
  <si>
    <t xml:space="preserve">PRI - Panchayati Raj Institution, GP - Gram Panchayat, SHG - Self Help Group  </t>
  </si>
  <si>
    <t>VEC Village Education Committee,  WEC - Ward Education Committee,  NYK: Nehru Yuva Kendra</t>
  </si>
  <si>
    <t>NOTE: Water Filters/RO's installed with the help of community participation</t>
  </si>
  <si>
    <t xml:space="preserve">ITC LABS </t>
  </si>
  <si>
    <t>Food analyst Kharar,Punjab</t>
  </si>
  <si>
    <t>Food and Drug Laboratory.Near civil hospital Kharar and Mohali</t>
  </si>
  <si>
    <t>Civil Hospital</t>
  </si>
  <si>
    <t>State Food Lab, Kharar</t>
  </si>
  <si>
    <t>Food and Drug Laboratoryl Kharar Punjab</t>
  </si>
  <si>
    <t>water taps,utensils,water tank,fan and bhatthi</t>
  </si>
  <si>
    <t>water Tank ,utensils, repair of kitchen-cum-store and food items,fruits</t>
  </si>
  <si>
    <t>Utensils,water tank,,water cooler,RO's,fanbhatthi and food items</t>
  </si>
  <si>
    <t>water taps,utensils,fan and food items, sweets children's Day</t>
  </si>
  <si>
    <t>water cooler utensils,fan and food items, sweets on the eve of gurpurab</t>
  </si>
  <si>
    <t>RO's,,utensils,water tank,,water cooler,</t>
  </si>
  <si>
    <t>water taps,utensils,fan and  sweets on the eve of Independence Day.</t>
  </si>
  <si>
    <t>Gas bhatthi,utensils,fan and food items, sweets on the eve of gurpurab &amp; independence day. Donation to Cook-cum-helper (in burning case)</t>
  </si>
  <si>
    <t>Utensils,water tank,,water cooler,RO's,fan, bhatthi and food items</t>
  </si>
  <si>
    <t>water taps,utenslis, gas bhatthi and food items,fruits</t>
  </si>
  <si>
    <t xml:space="preserve"> Water tap, Utensils,water tank,RO's,fan, bhatthi and food items</t>
  </si>
  <si>
    <t>Gas Bhatthi, RO,s, water cooler, fan, utenslis and sweets.</t>
  </si>
  <si>
    <t>RO,s, water cooler, fan, utenslis and fruits.</t>
  </si>
  <si>
    <t xml:space="preserve">utensils, and fruits, sweets on the eve of gurpurab </t>
  </si>
  <si>
    <t>RO,s, Water Tank ,utensils, repair of kitchen-cum-store and food items,fruits</t>
  </si>
  <si>
    <t>School Education Punjab</t>
  </si>
  <si>
    <t>Distritc Education Officer(EE)</t>
  </si>
  <si>
    <t>Block Primary Education Officer</t>
  </si>
  <si>
    <t>General Manager,Mid-Day-Meal</t>
  </si>
  <si>
    <t>District Co-ordinators (MDM)</t>
  </si>
  <si>
    <t>Assistant Block Manager (MDM)</t>
  </si>
  <si>
    <t>Telephone/Letters</t>
  </si>
  <si>
    <t>0172-5212307</t>
  </si>
  <si>
    <t>Nil</t>
  </si>
  <si>
    <t>0172-2600119</t>
  </si>
  <si>
    <t>PSEB,E-Block,5th Floor,Phase-8, Ajitgarh, Punjab</t>
  </si>
  <si>
    <t>DEO (EE) Name of City</t>
  </si>
  <si>
    <t>BPEO , Name of City</t>
  </si>
  <si>
    <t>punjabmiddaymeal@gmail.com</t>
  </si>
  <si>
    <t>PROPOSALS                                  FOR                                                                                                   2018-19</t>
  </si>
  <si>
    <t>Note:-</t>
  </si>
  <si>
    <t>Kapurthala, Gurdaspur, Tarn Taran</t>
  </si>
  <si>
    <t>Moga, Tarn Taran</t>
  </si>
  <si>
    <t>Amritsar,Sangrur, Jalandhar &amp; Ludhiana</t>
  </si>
  <si>
    <t>Jalandhar, Ropar</t>
  </si>
  <si>
    <t>Ludhiana, Nawanshehar &amp; Ropar</t>
  </si>
  <si>
    <t>2017, 2018</t>
  </si>
  <si>
    <t>Resolved</t>
  </si>
  <si>
    <t>Settlled</t>
  </si>
  <si>
    <t>Secretary School Education</t>
  </si>
  <si>
    <t>Secretary School Education.</t>
  </si>
  <si>
    <t>Barnala</t>
  </si>
  <si>
    <t>Date: 28.5.2018</t>
  </si>
  <si>
    <t>Date:28.05.2018</t>
  </si>
  <si>
    <t>Gurdaspur, Ferozepur, Pathankot</t>
  </si>
  <si>
    <t>in process</t>
  </si>
  <si>
    <t>The case was inquired and filed.</t>
  </si>
  <si>
    <t>No. of schools having parents roster</t>
  </si>
  <si>
    <r>
      <rPr>
        <b/>
        <sz val="15"/>
        <rFont val="Arial"/>
        <family val="2"/>
      </rPr>
      <t>*</t>
    </r>
    <r>
      <rPr>
        <b/>
        <sz val="10"/>
        <rFont val="Arial"/>
        <family val="2"/>
      </rPr>
      <t>Diffrence of No. of schools is due to two kitchens in the same school premises (Primary &amp; upper Primary ) but considered as single school in online data.</t>
    </r>
  </si>
  <si>
    <t>19790*</t>
  </si>
  <si>
    <t>0</t>
  </si>
  <si>
    <t>Necessary instructions issued to PUNSUP for delivering foodgrains</t>
  </si>
  <si>
    <t>Funds released to District Education Officers.</t>
  </si>
  <si>
    <t>Disciplinary action has been taken against official.</t>
  </si>
  <si>
    <t>Warning has been issued to NGO.</t>
  </si>
  <si>
    <t>Instructions issued to concerned officials.</t>
  </si>
  <si>
    <t>Inquiry has been completed and matter is under consideration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</si>
</sst>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0000"/>
    <numFmt numFmtId="184" formatCode="0.0"/>
    <numFmt numFmtId="185" formatCode="0.0000"/>
  </numFmts>
  <fonts count="1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14"/>
      <name val="Arial"/>
      <family val="2"/>
    </font>
    <font>
      <u val="single"/>
      <sz val="7"/>
      <color indexed="12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i/>
      <u val="single"/>
      <sz val="13"/>
      <name val="Arial"/>
      <family val="2"/>
    </font>
    <font>
      <b/>
      <i/>
      <sz val="12"/>
      <name val="Arial"/>
      <family val="2"/>
    </font>
    <font>
      <b/>
      <i/>
      <u val="single"/>
      <sz val="11"/>
      <name val="Arial"/>
      <family val="2"/>
    </font>
    <font>
      <b/>
      <sz val="45"/>
      <name val="Arial"/>
      <family val="2"/>
    </font>
    <font>
      <b/>
      <sz val="55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2"/>
      <name val="Trebuchet MS"/>
      <family val="2"/>
    </font>
    <font>
      <b/>
      <sz val="13"/>
      <name val="Trebuchet MS"/>
      <family val="2"/>
    </font>
    <font>
      <i/>
      <sz val="10"/>
      <name val="Trebuchet MS"/>
      <family val="2"/>
    </font>
    <font>
      <b/>
      <sz val="11"/>
      <name val="Trebuchet MS"/>
      <family val="2"/>
    </font>
    <font>
      <sz val="75"/>
      <name val="Arial"/>
      <family val="2"/>
    </font>
    <font>
      <b/>
      <sz val="100"/>
      <color indexed="8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40"/>
      <color indexed="8"/>
      <name val="Cambria"/>
      <family val="1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75"/>
      <color indexed="8"/>
      <name val="Calibri"/>
      <family val="2"/>
    </font>
    <font>
      <b/>
      <sz val="105"/>
      <color indexed="8"/>
      <name val="Calibri"/>
      <family val="2"/>
    </font>
    <font>
      <b/>
      <sz val="54"/>
      <color indexed="8"/>
      <name val="Calibri"/>
      <family val="0"/>
    </font>
    <font>
      <b/>
      <sz val="60"/>
      <color indexed="8"/>
      <name val="Calibri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i/>
      <sz val="40"/>
      <color theme="1"/>
      <name val="Cambria"/>
      <family val="1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75"/>
      <color theme="1"/>
      <name val="Calibri"/>
      <family val="2"/>
    </font>
    <font>
      <b/>
      <sz val="10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98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10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8" fillId="0" borderId="0" xfId="58" applyFont="1">
      <alignment/>
      <protection/>
    </xf>
    <xf numFmtId="0" fontId="19" fillId="0" borderId="11" xfId="58" applyFont="1" applyBorder="1" applyAlignment="1">
      <alignment horizontal="center" vertical="top" wrapText="1"/>
      <protection/>
    </xf>
    <xf numFmtId="0" fontId="98" fillId="0" borderId="0" xfId="58">
      <alignment/>
      <protection/>
    </xf>
    <xf numFmtId="0" fontId="98" fillId="0" borderId="0" xfId="58" applyAlignment="1">
      <alignment horizontal="left"/>
      <protection/>
    </xf>
    <xf numFmtId="0" fontId="20" fillId="0" borderId="0" xfId="58" applyFont="1" applyAlignment="1">
      <alignment horizontal="left"/>
      <protection/>
    </xf>
    <xf numFmtId="0" fontId="17" fillId="0" borderId="0" xfId="58" applyFont="1">
      <alignment/>
      <protection/>
    </xf>
    <xf numFmtId="0" fontId="17" fillId="0" borderId="0" xfId="58" applyFont="1" applyAlignment="1">
      <alignment horizontal="center"/>
      <protection/>
    </xf>
    <xf numFmtId="0" fontId="98" fillId="0" borderId="11" xfId="58" applyBorder="1">
      <alignment/>
      <protection/>
    </xf>
    <xf numFmtId="0" fontId="98" fillId="0" borderId="0" xfId="58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8" applyFont="1" applyBorder="1" applyAlignment="1">
      <alignment horizontal="center" vertical="top" wrapText="1"/>
      <protection/>
    </xf>
    <xf numFmtId="0" fontId="21" fillId="0" borderId="11" xfId="58" applyFont="1" applyBorder="1" applyAlignment="1">
      <alignment horizontal="center" vertical="top" wrapText="1"/>
      <protection/>
    </xf>
    <xf numFmtId="0" fontId="0" fillId="0" borderId="0" xfId="60">
      <alignment/>
      <protection/>
    </xf>
    <xf numFmtId="0" fontId="11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center" vertical="top" wrapText="1"/>
      <protection/>
    </xf>
    <xf numFmtId="0" fontId="2" fillId="0" borderId="15" xfId="60" applyFont="1" applyBorder="1" applyAlignment="1">
      <alignment horizontal="center" vertical="top" wrapText="1"/>
      <protection/>
    </xf>
    <xf numFmtId="0" fontId="2" fillId="0" borderId="13" xfId="60" applyFont="1" applyBorder="1" applyAlignment="1">
      <alignment horizontal="center" vertical="top" wrapText="1"/>
      <protection/>
    </xf>
    <xf numFmtId="0" fontId="0" fillId="0" borderId="11" xfId="60" applyBorder="1" applyAlignment="1">
      <alignment horizontal="center"/>
      <protection/>
    </xf>
    <xf numFmtId="0" fontId="0" fillId="0" borderId="11" xfId="60" applyBorder="1" applyAlignment="1" quotePrefix="1">
      <alignment horizontal="center"/>
      <protection/>
    </xf>
    <xf numFmtId="0" fontId="0" fillId="0" borderId="0" xfId="60" applyFill="1" applyBorder="1" applyAlignment="1">
      <alignment horizontal="left"/>
      <protection/>
    </xf>
    <xf numFmtId="0" fontId="2" fillId="0" borderId="0" xfId="60" applyFont="1" applyBorder="1" applyAlignment="1">
      <alignment horizontal="center"/>
      <protection/>
    </xf>
    <xf numFmtId="0" fontId="6" fillId="0" borderId="0" xfId="60" applyFont="1">
      <alignment/>
      <protection/>
    </xf>
    <xf numFmtId="0" fontId="2" fillId="0" borderId="0" xfId="60" applyFont="1">
      <alignment/>
      <protection/>
    </xf>
    <xf numFmtId="0" fontId="3" fillId="0" borderId="0" xfId="60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11" xfId="58" applyFont="1" applyBorder="1">
      <alignment/>
      <protection/>
    </xf>
    <xf numFmtId="0" fontId="18" fillId="0" borderId="0" xfId="58" applyFont="1" applyBorder="1">
      <alignment/>
      <protection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8" applyFont="1">
      <alignment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8" fillId="0" borderId="11" xfId="58" applyFont="1" applyBorder="1" applyAlignment="1">
      <alignment horizontal="center"/>
      <protection/>
    </xf>
    <xf numFmtId="0" fontId="2" fillId="0" borderId="0" xfId="60" applyFont="1" applyBorder="1">
      <alignment/>
      <protection/>
    </xf>
    <xf numFmtId="0" fontId="17" fillId="0" borderId="0" xfId="58" applyFont="1" applyBorder="1" applyAlignment="1">
      <alignment horizontal="center"/>
      <protection/>
    </xf>
    <xf numFmtId="0" fontId="19" fillId="0" borderId="12" xfId="58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60" applyFont="1" applyAlignment="1">
      <alignment horizontal="center"/>
      <protection/>
    </xf>
    <xf numFmtId="0" fontId="17" fillId="0" borderId="11" xfId="58" applyFont="1" applyBorder="1" applyAlignment="1">
      <alignment horizontal="center"/>
      <protection/>
    </xf>
    <xf numFmtId="0" fontId="17" fillId="0" borderId="0" xfId="58" applyFont="1" applyAlignment="1">
      <alignment horizontal="center" vertical="top" wrapText="1"/>
      <protection/>
    </xf>
    <xf numFmtId="0" fontId="17" fillId="0" borderId="11" xfId="58" applyFont="1" applyBorder="1" applyAlignment="1">
      <alignment horizontal="center" vertical="top" wrapText="1"/>
      <protection/>
    </xf>
    <xf numFmtId="0" fontId="10" fillId="0" borderId="0" xfId="60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8" xfId="60" applyFont="1" applyFill="1" applyBorder="1" applyAlignment="1">
      <alignment horizontal="center" vertical="top" wrapText="1"/>
      <protection/>
    </xf>
    <xf numFmtId="0" fontId="6" fillId="0" borderId="0" xfId="60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2" fillId="0" borderId="11" xfId="58" applyFont="1" applyBorder="1">
      <alignment/>
      <protection/>
    </xf>
    <xf numFmtId="0" fontId="0" fillId="0" borderId="11" xfId="58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6" fillId="0" borderId="12" xfId="58" applyFont="1" applyBorder="1" applyAlignment="1">
      <alignment horizontal="center" vertical="top" wrapText="1"/>
      <protection/>
    </xf>
    <xf numFmtId="0" fontId="27" fillId="0" borderId="11" xfId="58" applyFont="1" applyBorder="1" applyAlignment="1">
      <alignment horizontal="center" vertical="top" wrapText="1"/>
      <protection/>
    </xf>
    <xf numFmtId="0" fontId="23" fillId="0" borderId="0" xfId="58" applyFont="1" applyAlignment="1">
      <alignment horizontal="center"/>
      <protection/>
    </xf>
    <xf numFmtId="0" fontId="27" fillId="0" borderId="18" xfId="58" applyFont="1" applyBorder="1" applyAlignment="1">
      <alignment horizontal="center" wrapText="1"/>
      <protection/>
    </xf>
    <xf numFmtId="0" fontId="27" fillId="0" borderId="10" xfId="58" applyFont="1" applyBorder="1" applyAlignment="1">
      <alignment horizontal="center"/>
      <protection/>
    </xf>
    <xf numFmtId="0" fontId="2" fillId="0" borderId="20" xfId="60" applyFont="1" applyFill="1" applyBorder="1" applyAlignment="1">
      <alignment horizontal="center" vertical="top" wrapText="1"/>
      <protection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1" fillId="0" borderId="13" xfId="58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58" applyFont="1" applyAlignment="1">
      <alignment horizontal="center"/>
      <protection/>
    </xf>
    <xf numFmtId="0" fontId="0" fillId="0" borderId="11" xfId="60" applyFont="1" applyBorder="1" applyAlignment="1">
      <alignment horizontal="center" vertical="top" wrapText="1"/>
      <protection/>
    </xf>
    <xf numFmtId="0" fontId="0" fillId="0" borderId="0" xfId="60" applyFont="1">
      <alignment/>
      <protection/>
    </xf>
    <xf numFmtId="0" fontId="0" fillId="0" borderId="0" xfId="62">
      <alignment/>
      <protection/>
    </xf>
    <xf numFmtId="0" fontId="3" fillId="0" borderId="0" xfId="62" applyFont="1" applyAlignment="1">
      <alignment horizontal="right"/>
      <protection/>
    </xf>
    <xf numFmtId="0" fontId="14" fillId="0" borderId="11" xfId="62" applyFont="1" applyBorder="1" applyAlignment="1">
      <alignment horizontal="center" vertical="center" wrapText="1"/>
      <protection/>
    </xf>
    <xf numFmtId="0" fontId="12" fillId="0" borderId="0" xfId="62" applyFont="1" applyAlignment="1">
      <alignment horizontal="left"/>
      <protection/>
    </xf>
    <xf numFmtId="0" fontId="11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vertical="top" wrapText="1"/>
    </xf>
    <xf numFmtId="0" fontId="34" fillId="0" borderId="11" xfId="0" applyFont="1" applyBorder="1" applyAlignment="1" quotePrefix="1">
      <alignment horizontal="center" vertical="top" wrapText="1"/>
    </xf>
    <xf numFmtId="0" fontId="118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 horizontal="center"/>
      <protection/>
    </xf>
    <xf numFmtId="0" fontId="16" fillId="0" borderId="0" xfId="58" applyFont="1" applyAlignment="1">
      <alignment horizontal="left"/>
      <protection/>
    </xf>
    <xf numFmtId="0" fontId="6" fillId="0" borderId="0" xfId="58" applyFont="1">
      <alignment/>
      <protection/>
    </xf>
    <xf numFmtId="0" fontId="2" fillId="0" borderId="0" xfId="58" applyFont="1" applyBorder="1" applyAlignment="1">
      <alignment/>
      <protection/>
    </xf>
    <xf numFmtId="0" fontId="2" fillId="0" borderId="0" xfId="58" applyFont="1" applyBorder="1">
      <alignment/>
      <protection/>
    </xf>
    <xf numFmtId="0" fontId="34" fillId="0" borderId="11" xfId="0" applyFont="1" applyBorder="1" applyAlignment="1">
      <alignment horizontal="center" vertical="top" wrapText="1"/>
    </xf>
    <xf numFmtId="0" fontId="2" fillId="0" borderId="0" xfId="58" applyFont="1" applyAlignment="1">
      <alignment vertical="top" wrapText="1"/>
      <protection/>
    </xf>
    <xf numFmtId="0" fontId="16" fillId="0" borderId="0" xfId="58" applyFont="1">
      <alignment/>
      <protection/>
    </xf>
    <xf numFmtId="0" fontId="16" fillId="33" borderId="12" xfId="58" applyFont="1" applyFill="1" applyBorder="1" applyAlignment="1" quotePrefix="1">
      <alignment horizontal="center" vertical="center" wrapText="1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left" vertical="center"/>
      <protection/>
    </xf>
    <xf numFmtId="0" fontId="2" fillId="0" borderId="11" xfId="58" applyFont="1" applyBorder="1" applyAlignment="1">
      <alignment horizontal="left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11" xfId="0" applyFont="1" applyBorder="1" applyAlignment="1">
      <alignment horizontal="center" vertical="top" wrapText="1"/>
    </xf>
    <xf numFmtId="0" fontId="119" fillId="0" borderId="0" xfId="0" applyFont="1" applyBorder="1" applyAlignment="1">
      <alignment vertical="top"/>
    </xf>
    <xf numFmtId="0" fontId="120" fillId="0" borderId="11" xfId="0" applyFont="1" applyBorder="1" applyAlignment="1">
      <alignment vertical="top" wrapText="1"/>
    </xf>
    <xf numFmtId="0" fontId="117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1" fillId="0" borderId="0" xfId="0" applyFont="1" applyAlignment="1">
      <alignment horizontal="center"/>
    </xf>
    <xf numFmtId="0" fontId="122" fillId="0" borderId="11" xfId="0" applyFont="1" applyBorder="1" applyAlignment="1">
      <alignment vertical="center" wrapText="1"/>
    </xf>
    <xf numFmtId="0" fontId="122" fillId="0" borderId="0" xfId="0" applyFont="1" applyBorder="1" applyAlignment="1">
      <alignment vertical="center" wrapText="1"/>
    </xf>
    <xf numFmtId="0" fontId="1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0" fillId="0" borderId="12" xfId="0" applyFont="1" applyBorder="1" applyAlignment="1">
      <alignment horizontal="center" vertical="top" wrapText="1"/>
    </xf>
    <xf numFmtId="0" fontId="120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9" fillId="0" borderId="11" xfId="0" applyFont="1" applyBorder="1" applyAlignment="1">
      <alignment horizontal="center"/>
    </xf>
    <xf numFmtId="0" fontId="115" fillId="0" borderId="11" xfId="58" applyFont="1" applyBorder="1">
      <alignment/>
      <protection/>
    </xf>
    <xf numFmtId="0" fontId="123" fillId="0" borderId="11" xfId="58" applyFont="1" applyBorder="1">
      <alignment/>
      <protection/>
    </xf>
    <xf numFmtId="0" fontId="115" fillId="0" borderId="0" xfId="58" applyFont="1" applyBorder="1">
      <alignment/>
      <protection/>
    </xf>
    <xf numFmtId="0" fontId="19" fillId="0" borderId="11" xfId="58" applyFont="1" applyBorder="1">
      <alignment/>
      <protection/>
    </xf>
    <xf numFmtId="0" fontId="32" fillId="33" borderId="0" xfId="0" applyFont="1" applyFill="1" applyAlignment="1">
      <alignment/>
    </xf>
    <xf numFmtId="0" fontId="115" fillId="33" borderId="11" xfId="0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98" fillId="0" borderId="11" xfId="0" applyFont="1" applyBorder="1" applyAlignment="1">
      <alignment horizontal="center"/>
    </xf>
    <xf numFmtId="0" fontId="32" fillId="0" borderId="11" xfId="0" applyFont="1" applyBorder="1" applyAlignment="1" quotePrefix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33" borderId="11" xfId="58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80" fillId="0" borderId="11" xfId="0" applyFont="1" applyBorder="1" applyAlignment="1">
      <alignment/>
    </xf>
    <xf numFmtId="0" fontId="30" fillId="0" borderId="0" xfId="0" applyFont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top" wrapText="1"/>
    </xf>
    <xf numFmtId="0" fontId="2" fillId="0" borderId="0" xfId="59" applyFont="1">
      <alignment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0" xfId="59" applyFont="1" applyAlignment="1">
      <alignment horizontal="center"/>
      <protection/>
    </xf>
    <xf numFmtId="0" fontId="34" fillId="33" borderId="11" xfId="0" applyFont="1" applyFill="1" applyBorder="1" applyAlignment="1" quotePrefix="1">
      <alignment horizontal="center" vertical="top" wrapText="1"/>
    </xf>
    <xf numFmtId="0" fontId="13" fillId="0" borderId="0" xfId="60" applyFont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0" fillId="0" borderId="11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11" xfId="60" applyFont="1" applyBorder="1" applyAlignment="1">
      <alignment horizontal="center"/>
      <protection/>
    </xf>
    <xf numFmtId="0" fontId="80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2" fillId="0" borderId="0" xfId="58" applyFont="1" applyAlignment="1">
      <alignment horizontal="left"/>
      <protection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36" fillId="0" borderId="0" xfId="0" applyFont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1" xfId="60" applyFont="1" applyBorder="1" applyAlignment="1">
      <alignment horizontal="left" vertical="center" wrapText="1"/>
      <protection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11" xfId="60" applyFont="1" applyBorder="1" applyAlignment="1">
      <alignment horizontal="left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1" xfId="60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60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2" fontId="125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0" xfId="62" applyAlignment="1">
      <alignment vertical="center" wrapText="1"/>
      <protection/>
    </xf>
    <xf numFmtId="0" fontId="12" fillId="0" borderId="11" xfId="62" applyFont="1" applyBorder="1" applyAlignment="1">
      <alignment horizontal="left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6" fillId="0" borderId="11" xfId="62" applyFont="1" applyBorder="1" applyAlignment="1">
      <alignment horizontal="center" vertical="top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/>
      <protection/>
    </xf>
    <xf numFmtId="0" fontId="2" fillId="0" borderId="0" xfId="62" applyFont="1" applyAlignment="1">
      <alignment/>
      <protection/>
    </xf>
    <xf numFmtId="2" fontId="12" fillId="0" borderId="11" xfId="62" applyNumberFormat="1" applyFont="1" applyBorder="1" applyAlignment="1">
      <alignment horizontal="center" vertical="center" wrapText="1"/>
      <protection/>
    </xf>
    <xf numFmtId="14" fontId="12" fillId="0" borderId="11" xfId="62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0" xfId="0" applyFont="1" applyBorder="1" applyAlignment="1">
      <alignment horizontal="left" vertical="top" wrapText="1"/>
    </xf>
    <xf numFmtId="0" fontId="34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/>
    </xf>
    <xf numFmtId="0" fontId="33" fillId="0" borderId="11" xfId="0" applyFont="1" applyBorder="1" applyAlignment="1" quotePrefix="1">
      <alignment horizontal="left" vertical="top" wrapText="1"/>
    </xf>
    <xf numFmtId="0" fontId="33" fillId="0" borderId="11" xfId="0" applyFont="1" applyBorder="1" applyAlignment="1" quotePrefix="1">
      <alignment horizontal="center" vertical="top" wrapText="1"/>
    </xf>
    <xf numFmtId="0" fontId="33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9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3" fillId="0" borderId="11" xfId="0" applyFont="1" applyBorder="1" applyAlignment="1" quotePrefix="1">
      <alignment horizontal="left" vertical="center" wrapText="1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59" applyFont="1" applyAlignment="1">
      <alignment horizontal="left"/>
      <protection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 quotePrefix="1">
      <alignment horizontal="left" vertical="center" wrapText="1"/>
    </xf>
    <xf numFmtId="0" fontId="6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 quotePrefix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118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115" fillId="0" borderId="11" xfId="0" applyFont="1" applyBorder="1" applyAlignment="1">
      <alignment horizontal="center"/>
    </xf>
    <xf numFmtId="0" fontId="126" fillId="0" borderId="11" xfId="0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33" fillId="0" borderId="11" xfId="0" applyFont="1" applyFill="1" applyBorder="1" applyAlignment="1" quotePrefix="1">
      <alignment horizontal="left" vertical="top" wrapText="1"/>
    </xf>
    <xf numFmtId="2" fontId="0" fillId="0" borderId="11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58" applyFont="1" applyAlignment="1">
      <alignment vertical="center"/>
      <protection/>
    </xf>
    <xf numFmtId="0" fontId="0" fillId="0" borderId="0" xfId="58" applyFont="1" applyAlignment="1">
      <alignment horizontal="left" vertical="center"/>
      <protection/>
    </xf>
    <xf numFmtId="0" fontId="0" fillId="33" borderId="0" xfId="58" applyFont="1" applyFill="1" applyAlignment="1">
      <alignment vertical="center"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horizontal="left" vertical="center"/>
      <protection/>
    </xf>
    <xf numFmtId="0" fontId="5" fillId="33" borderId="0" xfId="58" applyFont="1" applyFill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center" vertical="center"/>
      <protection/>
    </xf>
    <xf numFmtId="0" fontId="16" fillId="33" borderId="11" xfId="58" applyFont="1" applyFill="1" applyBorder="1" applyAlignment="1">
      <alignment horizontal="center" vertical="center"/>
      <protection/>
    </xf>
    <xf numFmtId="0" fontId="0" fillId="0" borderId="11" xfId="58" applyFont="1" applyBorder="1" applyAlignment="1">
      <alignment horizontal="center" vertical="center"/>
      <protection/>
    </xf>
    <xf numFmtId="2" fontId="12" fillId="0" borderId="11" xfId="58" applyNumberFormat="1" applyFont="1" applyBorder="1" applyAlignment="1">
      <alignment horizontal="center" vertical="center"/>
      <protection/>
    </xf>
    <xf numFmtId="2" fontId="12" fillId="33" borderId="11" xfId="58" applyNumberFormat="1" applyFont="1" applyFill="1" applyBorder="1" applyAlignment="1">
      <alignment horizontal="center" vertical="center"/>
      <protection/>
    </xf>
    <xf numFmtId="0" fontId="2" fillId="0" borderId="11" xfId="58" applyFont="1" applyBorder="1" applyAlignment="1">
      <alignment vertical="center"/>
      <protection/>
    </xf>
    <xf numFmtId="0" fontId="0" fillId="0" borderId="0" xfId="58" applyFont="1" applyAlignment="1">
      <alignment horizontal="center" vertical="center"/>
      <protection/>
    </xf>
    <xf numFmtId="2" fontId="12" fillId="0" borderId="11" xfId="58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2" fontId="0" fillId="0" borderId="2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127" fillId="0" borderId="11" xfId="0" applyFont="1" applyBorder="1" applyAlignment="1">
      <alignment horizontal="center"/>
    </xf>
    <xf numFmtId="0" fontId="128" fillId="0" borderId="11" xfId="0" applyFont="1" applyBorder="1" applyAlignment="1" quotePrefix="1">
      <alignment horizontal="left" vertical="top" wrapText="1"/>
    </xf>
    <xf numFmtId="2" fontId="127" fillId="0" borderId="11" xfId="0" applyNumberFormat="1" applyFont="1" applyBorder="1" applyAlignment="1">
      <alignment horizontal="center"/>
    </xf>
    <xf numFmtId="2" fontId="127" fillId="0" borderId="13" xfId="0" applyNumberFormat="1" applyFont="1" applyBorder="1" applyAlignment="1">
      <alignment horizontal="center"/>
    </xf>
    <xf numFmtId="0" fontId="127" fillId="0" borderId="0" xfId="0" applyFont="1" applyAlignment="1">
      <alignment/>
    </xf>
    <xf numFmtId="0" fontId="129" fillId="0" borderId="11" xfId="0" applyFont="1" applyFill="1" applyBorder="1" applyAlignment="1" quotePrefix="1">
      <alignment horizontal="left" vertical="top" wrapText="1"/>
    </xf>
    <xf numFmtId="0" fontId="127" fillId="0" borderId="0" xfId="0" applyFont="1" applyFill="1" applyAlignment="1">
      <alignment/>
    </xf>
    <xf numFmtId="0" fontId="127" fillId="0" borderId="11" xfId="0" applyFont="1" applyFill="1" applyBorder="1" applyAlignment="1">
      <alignment horizontal="center"/>
    </xf>
    <xf numFmtId="2" fontId="127" fillId="0" borderId="11" xfId="0" applyNumberFormat="1" applyFont="1" applyFill="1" applyBorder="1" applyAlignment="1">
      <alignment horizontal="center"/>
    </xf>
    <xf numFmtId="2" fontId="127" fillId="0" borderId="13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 quotePrefix="1">
      <alignment horizontal="left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0" fillId="0" borderId="0" xfId="60" applyFont="1" applyAlignment="1">
      <alignment horizontal="left"/>
      <protection/>
    </xf>
    <xf numFmtId="0" fontId="2" fillId="0" borderId="11" xfId="60" applyFont="1" applyBorder="1" applyAlignment="1">
      <alignment horizontal="left" vertical="top" wrapText="1"/>
      <protection/>
    </xf>
    <xf numFmtId="0" fontId="2" fillId="0" borderId="11" xfId="60" applyFont="1" applyBorder="1" applyAlignment="1">
      <alignment horizontal="left"/>
      <protection/>
    </xf>
    <xf numFmtId="0" fontId="2" fillId="0" borderId="0" xfId="60" applyFont="1" applyBorder="1" applyAlignment="1">
      <alignment horizontal="left"/>
      <protection/>
    </xf>
    <xf numFmtId="0" fontId="11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127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2" fillId="0" borderId="11" xfId="60" applyFont="1" applyBorder="1" applyAlignment="1">
      <alignment horizontal="center" vertical="center" wrapText="1"/>
      <protection/>
    </xf>
    <xf numFmtId="0" fontId="0" fillId="0" borderId="0" xfId="60" applyAlignment="1">
      <alignment horizontal="center"/>
      <protection/>
    </xf>
    <xf numFmtId="0" fontId="2" fillId="33" borderId="11" xfId="58" applyFont="1" applyFill="1" applyBorder="1" applyAlignment="1" quotePrefix="1">
      <alignment horizontal="center" vertical="center" wrapText="1"/>
      <protection/>
    </xf>
    <xf numFmtId="0" fontId="2" fillId="0" borderId="11" xfId="60" applyFont="1" applyBorder="1" applyAlignment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33" fillId="0" borderId="0" xfId="0" applyFont="1" applyBorder="1" applyAlignment="1" quotePrefix="1">
      <alignment horizontal="left" vertical="top" wrapText="1"/>
    </xf>
    <xf numFmtId="0" fontId="130" fillId="0" borderId="0" xfId="0" applyFont="1" applyBorder="1" applyAlignment="1">
      <alignment horizontal="center" vertical="center" wrapText="1"/>
    </xf>
    <xf numFmtId="0" fontId="6" fillId="0" borderId="0" xfId="58" applyFont="1" applyAlignment="1">
      <alignment horizontal="center"/>
      <protection/>
    </xf>
    <xf numFmtId="0" fontId="2" fillId="0" borderId="0" xfId="0" applyFont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26" fillId="0" borderId="0" xfId="0" applyFont="1" applyBorder="1" applyAlignment="1">
      <alignment horizontal="left" vertical="center" wrapText="1"/>
    </xf>
    <xf numFmtId="0" fontId="0" fillId="34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11" xfId="58" applyFont="1" applyBorder="1" applyAlignment="1">
      <alignment horizontal="left" vertical="center"/>
      <protection/>
    </xf>
    <xf numFmtId="0" fontId="0" fillId="0" borderId="11" xfId="58" applyFont="1" applyBorder="1" applyAlignment="1">
      <alignment vertical="center"/>
      <protection/>
    </xf>
    <xf numFmtId="0" fontId="2" fillId="0" borderId="13" xfId="58" applyFont="1" applyBorder="1" applyAlignment="1">
      <alignment vertical="center"/>
      <protection/>
    </xf>
    <xf numFmtId="0" fontId="2" fillId="0" borderId="17" xfId="58" applyFont="1" applyBorder="1" applyAlignment="1">
      <alignment vertical="center"/>
      <protection/>
    </xf>
    <xf numFmtId="0" fontId="2" fillId="0" borderId="14" xfId="58" applyFont="1" applyBorder="1" applyAlignment="1">
      <alignment vertical="center"/>
      <protection/>
    </xf>
    <xf numFmtId="0" fontId="0" fillId="0" borderId="11" xfId="58" applyFont="1" applyBorder="1" applyAlignment="1">
      <alignment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0" fillId="33" borderId="0" xfId="0" applyFill="1" applyAlignment="1">
      <alignment horizontal="center"/>
    </xf>
    <xf numFmtId="0" fontId="24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2" fillId="0" borderId="11" xfId="58" applyFont="1" applyBorder="1" applyAlignment="1">
      <alignment horizontal="center"/>
      <protection/>
    </xf>
    <xf numFmtId="0" fontId="32" fillId="0" borderId="11" xfId="0" applyFont="1" applyBorder="1" applyAlignment="1" quotePrefix="1">
      <alignment horizontal="left" vertical="top" wrapText="1"/>
    </xf>
    <xf numFmtId="0" fontId="0" fillId="0" borderId="11" xfId="58" applyFont="1" applyBorder="1" applyAlignment="1">
      <alignment horizontal="center" vertical="top" wrapText="1"/>
      <protection/>
    </xf>
    <xf numFmtId="0" fontId="33" fillId="0" borderId="12" xfId="0" applyFont="1" applyBorder="1" applyAlignment="1">
      <alignment horizontal="left" vertical="top" wrapText="1"/>
    </xf>
    <xf numFmtId="0" fontId="53" fillId="0" borderId="11" xfId="0" applyFont="1" applyBorder="1" applyAlignment="1" quotePrefix="1">
      <alignment horizontal="center" vertical="top" wrapText="1"/>
    </xf>
    <xf numFmtId="0" fontId="13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4" fillId="0" borderId="0" xfId="60" applyFont="1" applyAlignment="1">
      <alignment horizontal="left"/>
      <protection/>
    </xf>
    <xf numFmtId="0" fontId="6" fillId="0" borderId="0" xfId="60" applyFont="1" applyAlignment="1">
      <alignment horizontal="left"/>
      <protection/>
    </xf>
    <xf numFmtId="0" fontId="0" fillId="0" borderId="0" xfId="60" applyFont="1" applyFill="1" applyBorder="1" applyAlignment="1">
      <alignment horizontal="left"/>
      <protection/>
    </xf>
    <xf numFmtId="0" fontId="0" fillId="0" borderId="11" xfId="60" applyFont="1" applyBorder="1" applyAlignment="1">
      <alignment horizontal="left" vertical="top" wrapText="1"/>
      <protection/>
    </xf>
    <xf numFmtId="0" fontId="0" fillId="0" borderId="11" xfId="60" applyFont="1" applyBorder="1" applyAlignment="1">
      <alignment horizontal="left"/>
      <protection/>
    </xf>
    <xf numFmtId="0" fontId="0" fillId="0" borderId="0" xfId="60" applyFont="1" applyBorder="1" applyAlignment="1">
      <alignment horizontal="left"/>
      <protection/>
    </xf>
    <xf numFmtId="0" fontId="16" fillId="0" borderId="0" xfId="60" applyFont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15" xfId="60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0" fontId="0" fillId="0" borderId="0" xfId="60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1" xfId="60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1" xfId="60" applyBorder="1" applyAlignment="1">
      <alignment horizontal="center" vertical="center"/>
      <protection/>
    </xf>
    <xf numFmtId="0" fontId="12" fillId="0" borderId="11" xfId="60" applyFont="1" applyBorder="1" applyAlignment="1">
      <alignment horizontal="center" vertical="center"/>
      <protection/>
    </xf>
    <xf numFmtId="0" fontId="54" fillId="0" borderId="11" xfId="0" applyFont="1" applyBorder="1" applyAlignment="1" quotePrefix="1">
      <alignment horizontal="left" vertical="center" wrapText="1"/>
    </xf>
    <xf numFmtId="0" fontId="12" fillId="0" borderId="11" xfId="60" applyFont="1" applyBorder="1" applyAlignment="1">
      <alignment horizontal="center" vertical="center" wrapText="1"/>
      <protection/>
    </xf>
    <xf numFmtId="0" fontId="54" fillId="0" borderId="21" xfId="0" applyFont="1" applyBorder="1" applyAlignment="1" quotePrefix="1">
      <alignment horizontal="left" vertical="center" wrapText="1"/>
    </xf>
    <xf numFmtId="0" fontId="2" fillId="0" borderId="0" xfId="60" applyFont="1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132" fillId="0" borderId="0" xfId="0" applyFont="1" applyBorder="1" applyAlignment="1">
      <alignment horizontal="center" vertical="center"/>
    </xf>
    <xf numFmtId="0" fontId="16" fillId="0" borderId="0" xfId="58" applyFont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 vertical="top" wrapText="1"/>
      <protection/>
    </xf>
    <xf numFmtId="0" fontId="115" fillId="0" borderId="11" xfId="0" applyFont="1" applyBorder="1" applyAlignment="1">
      <alignment horizontal="left"/>
    </xf>
    <xf numFmtId="0" fontId="0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3" fillId="0" borderId="11" xfId="0" applyFont="1" applyBorder="1" applyAlignment="1" quotePrefix="1">
      <alignment vertical="top"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 quotePrefix="1">
      <alignment horizontal="center"/>
    </xf>
    <xf numFmtId="0" fontId="0" fillId="33" borderId="13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1" fillId="0" borderId="12" xfId="58" applyFont="1" applyBorder="1" applyAlignment="1">
      <alignment horizontal="left" vertical="top" wrapText="1"/>
      <protection/>
    </xf>
    <xf numFmtId="0" fontId="98" fillId="0" borderId="0" xfId="58" applyFont="1" applyAlignment="1">
      <alignment horizontal="left"/>
      <protection/>
    </xf>
    <xf numFmtId="0" fontId="98" fillId="0" borderId="16" xfId="58" applyFont="1" applyBorder="1" applyAlignment="1">
      <alignment horizontal="left"/>
      <protection/>
    </xf>
    <xf numFmtId="0" fontId="98" fillId="0" borderId="11" xfId="58" applyFont="1" applyBorder="1" applyAlignment="1">
      <alignment horizontal="left"/>
      <protection/>
    </xf>
    <xf numFmtId="0" fontId="98" fillId="0" borderId="0" xfId="58" applyFont="1" applyBorder="1" applyAlignment="1">
      <alignment horizontal="left"/>
      <protection/>
    </xf>
    <xf numFmtId="0" fontId="18" fillId="0" borderId="0" xfId="58" applyFont="1" applyAlignment="1">
      <alignment horizontal="left"/>
      <protection/>
    </xf>
    <xf numFmtId="0" fontId="19" fillId="0" borderId="18" xfId="58" applyFont="1" applyBorder="1" applyAlignment="1">
      <alignment horizontal="left" wrapText="1"/>
      <protection/>
    </xf>
    <xf numFmtId="0" fontId="18" fillId="0" borderId="0" xfId="58" applyFont="1" applyAlignment="1">
      <alignment horizontal="center"/>
      <protection/>
    </xf>
    <xf numFmtId="0" fontId="18" fillId="0" borderId="11" xfId="58" applyFont="1" applyBorder="1" applyAlignment="1">
      <alignment horizontal="center" wrapText="1"/>
      <protection/>
    </xf>
    <xf numFmtId="0" fontId="0" fillId="0" borderId="0" xfId="6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Fill="1" applyBorder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3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24" fillId="0" borderId="0" xfId="61" applyFont="1" applyAlignment="1">
      <alignment vertical="center"/>
      <protection/>
    </xf>
    <xf numFmtId="0" fontId="24" fillId="0" borderId="11" xfId="61" applyFont="1" applyBorder="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4" fillId="0" borderId="11" xfId="61" applyFont="1" applyBorder="1" applyAlignment="1">
      <alignment horizontal="center" vertical="center"/>
      <protection/>
    </xf>
    <xf numFmtId="0" fontId="14" fillId="0" borderId="11" xfId="61" applyFont="1" applyBorder="1" applyAlignment="1">
      <alignment horizontal="left" vertical="center"/>
      <protection/>
    </xf>
    <xf numFmtId="0" fontId="0" fillId="0" borderId="0" xfId="61" applyFont="1" applyAlignment="1">
      <alignment vertical="center"/>
      <protection/>
    </xf>
    <xf numFmtId="0" fontId="33" fillId="0" borderId="11" xfId="60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/>
    </xf>
    <xf numFmtId="0" fontId="0" fillId="0" borderId="11" xfId="60" applyFill="1" applyBorder="1" applyAlignment="1">
      <alignment horizontal="center"/>
      <protection/>
    </xf>
    <xf numFmtId="0" fontId="122" fillId="0" borderId="11" xfId="0" applyFont="1" applyBorder="1" applyAlignment="1">
      <alignment horizontal="left" vertical="center" wrapText="1"/>
    </xf>
    <xf numFmtId="0" fontId="133" fillId="0" borderId="11" xfId="0" applyFont="1" applyBorder="1" applyAlignment="1">
      <alignment horizontal="center" vertical="center" wrapText="1"/>
    </xf>
    <xf numFmtId="0" fontId="133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23" fillId="0" borderId="11" xfId="0" applyFont="1" applyBorder="1" applyAlignment="1">
      <alignment vertical="center" wrapText="1"/>
    </xf>
    <xf numFmtId="0" fontId="123" fillId="0" borderId="11" xfId="0" applyFont="1" applyBorder="1" applyAlignment="1">
      <alignment horizontal="center" vertical="center" wrapText="1"/>
    </xf>
    <xf numFmtId="0" fontId="115" fillId="0" borderId="0" xfId="0" applyFont="1" applyAlignment="1">
      <alignment vertical="center"/>
    </xf>
    <xf numFmtId="0" fontId="122" fillId="0" borderId="11" xfId="0" applyFont="1" applyBorder="1" applyAlignment="1">
      <alignment horizontal="left" vertical="center"/>
    </xf>
    <xf numFmtId="0" fontId="12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15" fillId="0" borderId="11" xfId="0" applyFont="1" applyBorder="1" applyAlignment="1">
      <alignment horizontal="center" vertical="center" wrapText="1"/>
    </xf>
    <xf numFmtId="0" fontId="115" fillId="0" borderId="11" xfId="0" applyFont="1" applyBorder="1" applyAlignment="1">
      <alignment vertical="center" wrapText="1"/>
    </xf>
    <xf numFmtId="0" fontId="11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4" fillId="0" borderId="11" xfId="58" applyFont="1" applyBorder="1" applyAlignment="1">
      <alignment horizontal="center"/>
      <protection/>
    </xf>
    <xf numFmtId="0" fontId="30" fillId="0" borderId="11" xfId="0" applyFont="1" applyBorder="1" applyAlignment="1" quotePrefix="1">
      <alignment horizontal="left" vertical="top" wrapText="1"/>
    </xf>
    <xf numFmtId="0" fontId="134" fillId="0" borderId="11" xfId="58" applyFont="1" applyBorder="1" applyAlignment="1">
      <alignment vertical="center"/>
      <protection/>
    </xf>
    <xf numFmtId="0" fontId="134" fillId="0" borderId="11" xfId="58" applyFont="1" applyBorder="1" applyAlignment="1">
      <alignment horizontal="center" vertical="center"/>
      <protection/>
    </xf>
    <xf numFmtId="0" fontId="134" fillId="0" borderId="0" xfId="58" applyFont="1">
      <alignment/>
      <protection/>
    </xf>
    <xf numFmtId="0" fontId="123" fillId="0" borderId="11" xfId="58" applyFont="1" applyBorder="1" applyAlignment="1">
      <alignment horizontal="center"/>
      <protection/>
    </xf>
    <xf numFmtId="0" fontId="134" fillId="0" borderId="11" xfId="58" applyFont="1" applyBorder="1" applyAlignment="1">
      <alignment horizontal="left"/>
      <protection/>
    </xf>
    <xf numFmtId="2" fontId="12" fillId="0" borderId="11" xfId="61" applyNumberFormat="1" applyFont="1" applyBorder="1" applyAlignment="1">
      <alignment horizontal="center" vertical="center"/>
      <protection/>
    </xf>
    <xf numFmtId="2" fontId="24" fillId="0" borderId="11" xfId="61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23" fillId="0" borderId="11" xfId="0" applyFont="1" applyBorder="1" applyAlignment="1">
      <alignment horizontal="left" vertical="center" wrapText="1"/>
    </xf>
    <xf numFmtId="0" fontId="108" fillId="0" borderId="11" xfId="52" applyBorder="1" applyAlignment="1" applyProtection="1">
      <alignment horizontal="left" vertical="center" wrapText="1"/>
      <protection/>
    </xf>
    <xf numFmtId="0" fontId="115" fillId="0" borderId="0" xfId="0" applyFont="1" applyAlignment="1">
      <alignment horizontal="left" vertical="center"/>
    </xf>
    <xf numFmtId="0" fontId="115" fillId="0" borderId="11" xfId="0" applyFont="1" applyBorder="1" applyAlignment="1">
      <alignment horizontal="left" vertical="center" wrapText="1"/>
    </xf>
    <xf numFmtId="0" fontId="133" fillId="0" borderId="11" xfId="0" applyFont="1" applyBorder="1" applyAlignment="1">
      <alignment horizontal="left" vertical="center" wrapText="1"/>
    </xf>
    <xf numFmtId="0" fontId="121" fillId="0" borderId="0" xfId="0" applyFont="1" applyAlignment="1">
      <alignment horizontal="left" vertical="center" wrapText="1"/>
    </xf>
    <xf numFmtId="0" fontId="132" fillId="0" borderId="0" xfId="0" applyFont="1" applyBorder="1" applyAlignment="1">
      <alignment horizontal="left" vertical="center" wrapText="1"/>
    </xf>
    <xf numFmtId="0" fontId="115" fillId="0" borderId="0" xfId="0" applyFont="1" applyAlignment="1">
      <alignment horizontal="left" vertical="center" wrapText="1"/>
    </xf>
    <xf numFmtId="0" fontId="98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7" fillId="0" borderId="11" xfId="58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13" xfId="0" applyFont="1" applyBorder="1" applyAlignment="1" quotePrefix="1">
      <alignment horizontal="center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6" fillId="0" borderId="11" xfId="0" applyFont="1" applyBorder="1" applyAlignment="1" quotePrefix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/>
    </xf>
    <xf numFmtId="0" fontId="16" fillId="0" borderId="17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15" fillId="0" borderId="13" xfId="60" applyFont="1" applyBorder="1" applyAlignment="1">
      <alignment horizontal="left" vertical="center" wrapText="1"/>
      <protection/>
    </xf>
    <xf numFmtId="0" fontId="15" fillId="0" borderId="14" xfId="60" applyFont="1" applyBorder="1" applyAlignment="1">
      <alignment horizontal="left" vertical="center" wrapText="1"/>
      <protection/>
    </xf>
    <xf numFmtId="0" fontId="5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5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19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top" wrapText="1"/>
      <protection/>
    </xf>
    <xf numFmtId="0" fontId="5" fillId="0" borderId="0" xfId="60" applyFont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41" fillId="0" borderId="0" xfId="60" applyFont="1" applyAlignment="1">
      <alignment horizontal="center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44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44" fillId="0" borderId="16" xfId="62" applyFont="1" applyBorder="1" applyAlignment="1">
      <alignment horizontal="center"/>
      <protection/>
    </xf>
    <xf numFmtId="0" fontId="6" fillId="0" borderId="13" xfId="62" applyFont="1" applyBorder="1" applyAlignment="1">
      <alignment horizontal="left" vertical="center" wrapText="1"/>
      <protection/>
    </xf>
    <xf numFmtId="0" fontId="6" fillId="0" borderId="14" xfId="62" applyFont="1" applyBorder="1" applyAlignment="1">
      <alignment horizontal="left" vertical="center" wrapText="1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14" xfId="62" applyFont="1" applyBorder="1" applyAlignment="1">
      <alignment horizontal="left" vertical="center"/>
      <protection/>
    </xf>
    <xf numFmtId="0" fontId="12" fillId="0" borderId="0" xfId="62" applyFont="1" applyAlignment="1">
      <alignment horizontal="left"/>
      <protection/>
    </xf>
    <xf numFmtId="0" fontId="6" fillId="0" borderId="21" xfId="62" applyFont="1" applyBorder="1" applyAlignment="1">
      <alignment horizontal="center" vertical="top" wrapText="1"/>
      <protection/>
    </xf>
    <xf numFmtId="0" fontId="6" fillId="0" borderId="22" xfId="62" applyFont="1" applyBorder="1" applyAlignment="1">
      <alignment horizontal="center" vertical="top" wrapText="1"/>
      <protection/>
    </xf>
    <xf numFmtId="0" fontId="6" fillId="0" borderId="23" xfId="62" applyFont="1" applyBorder="1" applyAlignment="1">
      <alignment horizontal="center" vertical="top" wrapText="1"/>
      <protection/>
    </xf>
    <xf numFmtId="0" fontId="6" fillId="0" borderId="19" xfId="62" applyFont="1" applyBorder="1" applyAlignment="1">
      <alignment horizontal="center" vertical="top" wrapText="1"/>
      <protection/>
    </xf>
    <xf numFmtId="0" fontId="6" fillId="0" borderId="16" xfId="62" applyFont="1" applyBorder="1" applyAlignment="1">
      <alignment horizontal="center" vertical="top" wrapText="1"/>
      <protection/>
    </xf>
    <xf numFmtId="0" fontId="6" fillId="0" borderId="24" xfId="62" applyFont="1" applyBorder="1" applyAlignment="1">
      <alignment horizontal="center" vertical="top" wrapText="1"/>
      <protection/>
    </xf>
    <xf numFmtId="0" fontId="41" fillId="0" borderId="0" xfId="0" applyFont="1" applyAlignment="1">
      <alignment horizontal="center" vertical="center" wrapText="1"/>
    </xf>
    <xf numFmtId="0" fontId="2" fillId="0" borderId="0" xfId="58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2" fillId="0" borderId="0" xfId="58" applyFont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16" fillId="0" borderId="16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58" applyFont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right" vertical="center"/>
    </xf>
    <xf numFmtId="0" fontId="6" fillId="0" borderId="0" xfId="58" applyFont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33" borderId="18" xfId="58" applyFont="1" applyFill="1" applyBorder="1" applyAlignment="1">
      <alignment horizontal="center" vertical="center" wrapText="1"/>
      <protection/>
    </xf>
    <xf numFmtId="0" fontId="2" fillId="33" borderId="12" xfId="58" applyFont="1" applyFill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left" vertical="center"/>
      <protection/>
    </xf>
    <xf numFmtId="0" fontId="16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1" xfId="58" applyFont="1" applyBorder="1" applyAlignment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2" fontId="47" fillId="0" borderId="21" xfId="0" applyNumberFormat="1" applyFont="1" applyBorder="1" applyAlignment="1">
      <alignment horizontal="center" vertical="center" wrapText="1"/>
    </xf>
    <xf numFmtId="2" fontId="47" fillId="0" borderId="22" xfId="0" applyNumberFormat="1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2" fontId="47" fillId="0" borderId="20" xfId="0" applyNumberFormat="1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2" fontId="47" fillId="0" borderId="25" xfId="0" applyNumberFormat="1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2" fontId="47" fillId="0" borderId="24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9" fillId="0" borderId="0" xfId="60" applyFont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20" fillId="0" borderId="10" xfId="0" applyFont="1" applyBorder="1" applyAlignment="1">
      <alignment horizontal="center" vertical="top" wrapText="1"/>
    </xf>
    <xf numFmtId="0" fontId="120" fillId="0" borderId="18" xfId="0" applyFont="1" applyBorder="1" applyAlignment="1">
      <alignment horizontal="center" vertical="top" wrapText="1"/>
    </xf>
    <xf numFmtId="0" fontId="120" fillId="0" borderId="12" xfId="0" applyFont="1" applyBorder="1" applyAlignment="1">
      <alignment horizontal="center" vertical="top" wrapText="1"/>
    </xf>
    <xf numFmtId="0" fontId="120" fillId="0" borderId="11" xfId="0" applyFont="1" applyBorder="1" applyAlignment="1">
      <alignment horizontal="center" vertical="top" wrapText="1"/>
    </xf>
    <xf numFmtId="0" fontId="120" fillId="0" borderId="11" xfId="0" applyFont="1" applyBorder="1" applyAlignment="1">
      <alignment horizontal="left" vertical="top" wrapText="1"/>
    </xf>
    <xf numFmtId="0" fontId="130" fillId="0" borderId="21" xfId="0" applyFont="1" applyBorder="1" applyAlignment="1">
      <alignment horizontal="center" vertical="center" wrapText="1"/>
    </xf>
    <xf numFmtId="0" fontId="130" fillId="0" borderId="22" xfId="0" applyFont="1" applyBorder="1" applyAlignment="1">
      <alignment horizontal="center" vertical="center" wrapText="1"/>
    </xf>
    <xf numFmtId="0" fontId="130" fillId="0" borderId="23" xfId="0" applyFont="1" applyBorder="1" applyAlignment="1">
      <alignment horizontal="center" vertical="center" wrapText="1"/>
    </xf>
    <xf numFmtId="0" fontId="130" fillId="0" borderId="20" xfId="0" applyFont="1" applyBorder="1" applyAlignment="1">
      <alignment horizontal="center" vertical="center" wrapText="1"/>
    </xf>
    <xf numFmtId="0" fontId="130" fillId="0" borderId="0" xfId="0" applyFont="1" applyBorder="1" applyAlignment="1">
      <alignment horizontal="center" vertical="center" wrapText="1"/>
    </xf>
    <xf numFmtId="0" fontId="130" fillId="0" borderId="25" xfId="0" applyFont="1" applyBorder="1" applyAlignment="1">
      <alignment horizontal="center" vertical="center" wrapText="1"/>
    </xf>
    <xf numFmtId="0" fontId="130" fillId="0" borderId="19" xfId="0" applyFont="1" applyBorder="1" applyAlignment="1">
      <alignment horizontal="center" vertical="center" wrapText="1"/>
    </xf>
    <xf numFmtId="0" fontId="130" fillId="0" borderId="16" xfId="0" applyFont="1" applyBorder="1" applyAlignment="1">
      <alignment horizontal="center" vertical="center" wrapText="1"/>
    </xf>
    <xf numFmtId="0" fontId="130" fillId="0" borderId="24" xfId="0" applyFont="1" applyBorder="1" applyAlignment="1">
      <alignment horizontal="center" vertical="center" wrapText="1"/>
    </xf>
    <xf numFmtId="0" fontId="132" fillId="0" borderId="0" xfId="0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33" fillId="0" borderId="11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2" fillId="33" borderId="10" xfId="58" applyFont="1" applyFill="1" applyBorder="1" applyAlignment="1" quotePrefix="1">
      <alignment horizontal="center" vertical="center" wrapText="1"/>
      <protection/>
    </xf>
    <xf numFmtId="0" fontId="2" fillId="33" borderId="12" xfId="58" applyFont="1" applyFill="1" applyBorder="1" applyAlignment="1" quotePrefix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/>
      <protection/>
    </xf>
    <xf numFmtId="0" fontId="2" fillId="0" borderId="0" xfId="58" applyFont="1" applyAlignment="1">
      <alignment horizontal="left"/>
      <protection/>
    </xf>
    <xf numFmtId="0" fontId="2" fillId="0" borderId="0" xfId="58" applyFont="1" applyBorder="1" applyAlignment="1">
      <alignment horizontal="center" vertical="top" wrapText="1"/>
      <protection/>
    </xf>
    <xf numFmtId="0" fontId="2" fillId="33" borderId="13" xfId="58" applyFont="1" applyFill="1" applyBorder="1" applyAlignment="1" quotePrefix="1">
      <alignment horizontal="center" vertical="center" wrapText="1"/>
      <protection/>
    </xf>
    <xf numFmtId="0" fontId="2" fillId="33" borderId="17" xfId="58" applyFont="1" applyFill="1" applyBorder="1" applyAlignment="1" quotePrefix="1">
      <alignment horizontal="center" vertical="center" wrapText="1"/>
      <protection/>
    </xf>
    <xf numFmtId="0" fontId="2" fillId="33" borderId="14" xfId="58" applyFont="1" applyFill="1" applyBorder="1" applyAlignment="1" quotePrefix="1">
      <alignment horizontal="center" vertical="center" wrapText="1"/>
      <protection/>
    </xf>
    <xf numFmtId="0" fontId="127" fillId="0" borderId="11" xfId="0" applyFont="1" applyBorder="1" applyAlignment="1">
      <alignment horizontal="center" vertical="top" wrapText="1"/>
    </xf>
    <xf numFmtId="0" fontId="127" fillId="0" borderId="10" xfId="0" applyFont="1" applyBorder="1" applyAlignment="1">
      <alignment horizontal="center" vertical="top" wrapText="1"/>
    </xf>
    <xf numFmtId="0" fontId="127" fillId="0" borderId="18" xfId="0" applyFont="1" applyBorder="1" applyAlignment="1">
      <alignment horizontal="center" vertical="top" wrapText="1"/>
    </xf>
    <xf numFmtId="0" fontId="127" fillId="0" borderId="12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1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115" fillId="0" borderId="11" xfId="0" applyFont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/>
    </xf>
    <xf numFmtId="0" fontId="115" fillId="33" borderId="13" xfId="0" applyFont="1" applyFill="1" applyBorder="1" applyAlignment="1">
      <alignment horizontal="center" vertical="top" wrapText="1"/>
    </xf>
    <xf numFmtId="0" fontId="115" fillId="33" borderId="17" xfId="0" applyFont="1" applyFill="1" applyBorder="1" applyAlignment="1">
      <alignment horizontal="center" vertical="top" wrapText="1"/>
    </xf>
    <xf numFmtId="0" fontId="115" fillId="33" borderId="14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13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33" fillId="0" borderId="16" xfId="0" applyFont="1" applyBorder="1" applyAlignment="1">
      <alignment horizontal="right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2" fillId="0" borderId="11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/>
      <protection/>
    </xf>
    <xf numFmtId="0" fontId="2" fillId="0" borderId="11" xfId="60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0" fontId="2" fillId="0" borderId="11" xfId="60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7" fillId="0" borderId="0" xfId="60" applyFont="1" applyAlignment="1">
      <alignment horizontal="center"/>
      <protection/>
    </xf>
    <xf numFmtId="0" fontId="2" fillId="0" borderId="13" xfId="60" applyFont="1" applyBorder="1" applyAlignment="1">
      <alignment horizontal="center" vertical="top"/>
      <protection/>
    </xf>
    <xf numFmtId="0" fontId="2" fillId="0" borderId="17" xfId="60" applyFont="1" applyBorder="1" applyAlignment="1">
      <alignment horizontal="center" vertical="top"/>
      <protection/>
    </xf>
    <xf numFmtId="0" fontId="2" fillId="0" borderId="11" xfId="60" applyFont="1" applyBorder="1" applyAlignment="1">
      <alignment horizontal="center" vertical="top"/>
      <protection/>
    </xf>
    <xf numFmtId="0" fontId="0" fillId="0" borderId="0" xfId="60" applyAlignment="1">
      <alignment horizontal="center"/>
      <protection/>
    </xf>
    <xf numFmtId="0" fontId="0" fillId="0" borderId="0" xfId="60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60" applyFont="1" applyBorder="1" applyAlignment="1">
      <alignment horizontal="center" vertical="top" wrapText="1"/>
      <protection/>
    </xf>
    <xf numFmtId="0" fontId="2" fillId="0" borderId="12" xfId="60" applyFont="1" applyBorder="1" applyAlignment="1">
      <alignment horizontal="center" vertical="top" wrapText="1"/>
      <protection/>
    </xf>
    <xf numFmtId="0" fontId="2" fillId="0" borderId="10" xfId="60" applyFont="1" applyBorder="1" applyAlignment="1">
      <alignment horizontal="left" vertical="top" wrapText="1"/>
      <protection/>
    </xf>
    <xf numFmtId="0" fontId="2" fillId="0" borderId="12" xfId="60" applyFont="1" applyBorder="1" applyAlignment="1">
      <alignment horizontal="left" vertical="top" wrapText="1"/>
      <protection/>
    </xf>
    <xf numFmtId="0" fontId="6" fillId="0" borderId="13" xfId="60" applyFont="1" applyBorder="1" applyAlignment="1">
      <alignment horizontal="center" vertical="top"/>
      <protection/>
    </xf>
    <xf numFmtId="0" fontId="6" fillId="0" borderId="17" xfId="60" applyFont="1" applyBorder="1" applyAlignment="1">
      <alignment horizontal="center" vertical="top"/>
      <protection/>
    </xf>
    <xf numFmtId="0" fontId="6" fillId="0" borderId="26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/>
      <protection/>
    </xf>
    <xf numFmtId="0" fontId="2" fillId="0" borderId="13" xfId="60" applyFont="1" applyBorder="1" applyAlignment="1">
      <alignment horizontal="center" vertical="top" wrapText="1"/>
      <protection/>
    </xf>
    <xf numFmtId="0" fontId="2" fillId="0" borderId="17" xfId="60" applyFont="1" applyBorder="1" applyAlignment="1">
      <alignment horizontal="center" vertical="top" wrapText="1"/>
      <protection/>
    </xf>
    <xf numFmtId="0" fontId="2" fillId="0" borderId="14" xfId="60" applyFont="1" applyBorder="1" applyAlignment="1">
      <alignment horizontal="center" vertical="top" wrapText="1"/>
      <protection/>
    </xf>
    <xf numFmtId="0" fontId="33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2" fillId="33" borderId="11" xfId="58" applyFont="1" applyFill="1" applyBorder="1" applyAlignment="1" quotePrefix="1">
      <alignment horizontal="center" vertical="center" wrapText="1"/>
      <protection/>
    </xf>
    <xf numFmtId="0" fontId="33" fillId="0" borderId="18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left" vertical="top" wrapText="1"/>
    </xf>
    <xf numFmtId="0" fontId="4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2" fillId="33" borderId="11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horizontal="center"/>
      <protection/>
    </xf>
    <xf numFmtId="0" fontId="120" fillId="0" borderId="10" xfId="0" applyFont="1" applyBorder="1" applyAlignment="1">
      <alignment horizontal="left" vertical="top" wrapText="1"/>
    </xf>
    <xf numFmtId="0" fontId="120" fillId="0" borderId="18" xfId="0" applyFont="1" applyBorder="1" applyAlignment="1">
      <alignment horizontal="left" vertical="top" wrapText="1"/>
    </xf>
    <xf numFmtId="0" fontId="120" fillId="0" borderId="12" xfId="0" applyFont="1" applyBorder="1" applyAlignment="1">
      <alignment horizontal="left" vertical="top" wrapText="1"/>
    </xf>
    <xf numFmtId="0" fontId="120" fillId="0" borderId="21" xfId="0" applyFont="1" applyBorder="1" applyAlignment="1">
      <alignment horizontal="center" vertical="top" wrapText="1"/>
    </xf>
    <xf numFmtId="0" fontId="120" fillId="0" borderId="22" xfId="0" applyFont="1" applyBorder="1" applyAlignment="1">
      <alignment horizontal="center" vertical="top" wrapText="1"/>
    </xf>
    <xf numFmtId="0" fontId="120" fillId="0" borderId="23" xfId="0" applyFont="1" applyBorder="1" applyAlignment="1">
      <alignment horizontal="center" vertical="top" wrapText="1"/>
    </xf>
    <xf numFmtId="0" fontId="120" fillId="0" borderId="20" xfId="0" applyFont="1" applyBorder="1" applyAlignment="1">
      <alignment horizontal="center" vertical="top" wrapText="1"/>
    </xf>
    <xf numFmtId="0" fontId="120" fillId="0" borderId="0" xfId="0" applyFont="1" applyBorder="1" applyAlignment="1">
      <alignment horizontal="center" vertical="top" wrapText="1"/>
    </xf>
    <xf numFmtId="0" fontId="120" fillId="0" borderId="25" xfId="0" applyFont="1" applyBorder="1" applyAlignment="1">
      <alignment horizontal="center" vertical="top" wrapText="1"/>
    </xf>
    <xf numFmtId="0" fontId="136" fillId="0" borderId="21" xfId="0" applyFont="1" applyBorder="1" applyAlignment="1">
      <alignment horizontal="center" vertical="center"/>
    </xf>
    <xf numFmtId="0" fontId="136" fillId="0" borderId="22" xfId="0" applyFont="1" applyBorder="1" applyAlignment="1">
      <alignment horizontal="center" vertical="center"/>
    </xf>
    <xf numFmtId="0" fontId="136" fillId="0" borderId="23" xfId="0" applyFont="1" applyBorder="1" applyAlignment="1">
      <alignment horizontal="center" vertical="center"/>
    </xf>
    <xf numFmtId="0" fontId="136" fillId="0" borderId="20" xfId="0" applyFont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0" fontId="136" fillId="0" borderId="25" xfId="0" applyFont="1" applyBorder="1" applyAlignment="1">
      <alignment horizontal="center" vertical="center"/>
    </xf>
    <xf numFmtId="0" fontId="136" fillId="0" borderId="19" xfId="0" applyFont="1" applyBorder="1" applyAlignment="1">
      <alignment horizontal="center" vertical="center"/>
    </xf>
    <xf numFmtId="0" fontId="136" fillId="0" borderId="16" xfId="0" applyFont="1" applyBorder="1" applyAlignment="1">
      <alignment horizontal="center" vertical="center"/>
    </xf>
    <xf numFmtId="0" fontId="136" fillId="0" borderId="24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26" fillId="0" borderId="0" xfId="0" applyFont="1" applyBorder="1" applyAlignment="1">
      <alignment horizontal="left" vertical="center" wrapText="1"/>
    </xf>
    <xf numFmtId="0" fontId="119" fillId="0" borderId="0" xfId="0" applyFont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32" fillId="0" borderId="0" xfId="0" applyFont="1" applyAlignment="1">
      <alignment horizontal="center" vertical="center"/>
    </xf>
    <xf numFmtId="0" fontId="132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21" fillId="0" borderId="13" xfId="58" applyFont="1" applyBorder="1" applyAlignment="1">
      <alignment horizontal="center" vertical="top" wrapText="1"/>
      <protection/>
    </xf>
    <xf numFmtId="0" fontId="21" fillId="0" borderId="17" xfId="58" applyFont="1" applyBorder="1" applyAlignment="1">
      <alignment horizontal="center" vertical="top" wrapText="1"/>
      <protection/>
    </xf>
    <xf numFmtId="0" fontId="21" fillId="0" borderId="14" xfId="58" applyFont="1" applyBorder="1" applyAlignment="1">
      <alignment horizontal="center" vertical="top" wrapText="1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137" fillId="0" borderId="21" xfId="58" applyFont="1" applyBorder="1" applyAlignment="1">
      <alignment horizontal="center" vertical="center"/>
      <protection/>
    </xf>
    <xf numFmtId="0" fontId="137" fillId="0" borderId="22" xfId="58" applyFont="1" applyBorder="1" applyAlignment="1">
      <alignment horizontal="center" vertical="center"/>
      <protection/>
    </xf>
    <xf numFmtId="0" fontId="137" fillId="0" borderId="23" xfId="58" applyFont="1" applyBorder="1" applyAlignment="1">
      <alignment horizontal="center" vertical="center"/>
      <protection/>
    </xf>
    <xf numFmtId="0" fontId="137" fillId="0" borderId="20" xfId="58" applyFont="1" applyBorder="1" applyAlignment="1">
      <alignment horizontal="center" vertical="center"/>
      <protection/>
    </xf>
    <xf numFmtId="0" fontId="137" fillId="0" borderId="0" xfId="58" applyFont="1" applyBorder="1" applyAlignment="1">
      <alignment horizontal="center" vertical="center"/>
      <protection/>
    </xf>
    <xf numFmtId="0" fontId="137" fillId="0" borderId="25" xfId="58" applyFont="1" applyBorder="1" applyAlignment="1">
      <alignment horizontal="center" vertical="center"/>
      <protection/>
    </xf>
    <xf numFmtId="0" fontId="137" fillId="0" borderId="19" xfId="58" applyFont="1" applyBorder="1" applyAlignment="1">
      <alignment horizontal="center" vertical="center"/>
      <protection/>
    </xf>
    <xf numFmtId="0" fontId="137" fillId="0" borderId="16" xfId="58" applyFont="1" applyBorder="1" applyAlignment="1">
      <alignment horizontal="center" vertical="center"/>
      <protection/>
    </xf>
    <xf numFmtId="0" fontId="137" fillId="0" borderId="24" xfId="58" applyFont="1" applyBorder="1" applyAlignment="1">
      <alignment horizontal="center" vertical="center"/>
      <protection/>
    </xf>
    <xf numFmtId="0" fontId="28" fillId="0" borderId="0" xfId="58" applyFont="1" applyAlignment="1">
      <alignment horizontal="center"/>
      <protection/>
    </xf>
    <xf numFmtId="0" fontId="21" fillId="0" borderId="10" xfId="58" applyFont="1" applyBorder="1" applyAlignment="1">
      <alignment horizontal="left" vertical="top" wrapText="1"/>
      <protection/>
    </xf>
    <xf numFmtId="0" fontId="21" fillId="0" borderId="12" xfId="58" applyFont="1" applyBorder="1" applyAlignment="1">
      <alignment horizontal="left" vertical="top" wrapText="1"/>
      <protection/>
    </xf>
    <xf numFmtId="0" fontId="21" fillId="0" borderId="23" xfId="58" applyFont="1" applyBorder="1" applyAlignment="1">
      <alignment horizontal="center" vertical="top" wrapText="1"/>
      <protection/>
    </xf>
    <xf numFmtId="0" fontId="21" fillId="0" borderId="11" xfId="58" applyFont="1" applyBorder="1" applyAlignment="1">
      <alignment horizontal="center" vertical="top" wrapText="1"/>
      <protection/>
    </xf>
    <xf numFmtId="0" fontId="56" fillId="0" borderId="11" xfId="58" applyFont="1" applyBorder="1" applyAlignment="1">
      <alignment horizontal="center" vertical="center" wrapText="1"/>
      <protection/>
    </xf>
    <xf numFmtId="0" fontId="17" fillId="0" borderId="11" xfId="58" applyFont="1" applyBorder="1" applyAlignment="1">
      <alignment horizontal="center" vertical="top" wrapText="1"/>
      <protection/>
    </xf>
    <xf numFmtId="0" fontId="21" fillId="0" borderId="10" xfId="58" applyFont="1" applyBorder="1" applyAlignment="1">
      <alignment horizontal="center" vertical="top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4" fillId="0" borderId="13" xfId="58" applyFont="1" applyBorder="1" applyAlignment="1">
      <alignment horizontal="center" vertical="center"/>
      <protection/>
    </xf>
    <xf numFmtId="0" fontId="134" fillId="0" borderId="17" xfId="58" applyFont="1" applyBorder="1" applyAlignment="1">
      <alignment horizontal="center" vertical="center"/>
      <protection/>
    </xf>
    <xf numFmtId="0" fontId="134" fillId="0" borderId="14" xfId="58" applyFont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17" fillId="0" borderId="13" xfId="58" applyFont="1" applyBorder="1" applyAlignment="1">
      <alignment horizontal="center" vertical="top" wrapText="1"/>
      <protection/>
    </xf>
    <xf numFmtId="0" fontId="17" fillId="0" borderId="17" xfId="58" applyFont="1" applyBorder="1" applyAlignment="1">
      <alignment horizontal="center" vertical="top" wrapText="1"/>
      <protection/>
    </xf>
    <xf numFmtId="0" fontId="17" fillId="0" borderId="14" xfId="58" applyFont="1" applyBorder="1" applyAlignment="1">
      <alignment horizontal="center" vertical="top" wrapText="1"/>
      <protection/>
    </xf>
    <xf numFmtId="0" fontId="19" fillId="0" borderId="10" xfId="58" applyFont="1" applyBorder="1" applyAlignment="1">
      <alignment horizontal="center" vertical="top"/>
      <protection/>
    </xf>
    <xf numFmtId="0" fontId="19" fillId="0" borderId="18" xfId="58" applyFont="1" applyBorder="1" applyAlignment="1">
      <alignment horizontal="center" vertical="top"/>
      <protection/>
    </xf>
    <xf numFmtId="0" fontId="19" fillId="0" borderId="12" xfId="58" applyFont="1" applyBorder="1" applyAlignment="1">
      <alignment horizontal="center" vertical="top"/>
      <protection/>
    </xf>
    <xf numFmtId="0" fontId="21" fillId="0" borderId="18" xfId="58" applyFont="1" applyBorder="1" applyAlignment="1">
      <alignment horizontal="left" vertical="top" wrapText="1"/>
      <protection/>
    </xf>
    <xf numFmtId="0" fontId="21" fillId="0" borderId="18" xfId="58" applyFont="1" applyBorder="1" applyAlignment="1">
      <alignment horizontal="center" vertical="top" wrapText="1"/>
      <protection/>
    </xf>
    <xf numFmtId="0" fontId="21" fillId="0" borderId="12" xfId="58" applyFont="1" applyBorder="1" applyAlignment="1">
      <alignment horizontal="center" vertical="top" wrapText="1"/>
      <protection/>
    </xf>
    <xf numFmtId="0" fontId="21" fillId="0" borderId="21" xfId="58" applyFont="1" applyBorder="1" applyAlignment="1">
      <alignment horizontal="center" vertical="top" wrapText="1"/>
      <protection/>
    </xf>
    <xf numFmtId="0" fontId="21" fillId="0" borderId="20" xfId="58" applyFont="1" applyBorder="1" applyAlignment="1">
      <alignment horizontal="center" vertical="top" wrapText="1"/>
      <protection/>
    </xf>
    <xf numFmtId="0" fontId="21" fillId="0" borderId="25" xfId="58" applyFont="1" applyBorder="1" applyAlignment="1">
      <alignment horizontal="center" vertical="top" wrapText="1"/>
      <protection/>
    </xf>
    <xf numFmtId="0" fontId="19" fillId="0" borderId="11" xfId="58" applyFont="1" applyBorder="1" applyAlignment="1">
      <alignment horizontal="center" wrapText="1"/>
      <protection/>
    </xf>
    <xf numFmtId="0" fontId="19" fillId="0" borderId="13" xfId="58" applyFont="1" applyBorder="1" applyAlignment="1">
      <alignment horizontal="center" wrapText="1"/>
      <protection/>
    </xf>
    <xf numFmtId="0" fontId="19" fillId="0" borderId="17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0" fontId="22" fillId="0" borderId="0" xfId="58" applyFont="1" applyAlignment="1">
      <alignment horizontal="center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42" fillId="0" borderId="13" xfId="61" applyFont="1" applyBorder="1" applyAlignment="1">
      <alignment horizontal="left" vertical="center"/>
      <protection/>
    </xf>
    <xf numFmtId="0" fontId="42" fillId="0" borderId="14" xfId="61" applyFont="1" applyBorder="1" applyAlignment="1">
      <alignment horizontal="left" vertical="center"/>
      <protection/>
    </xf>
    <xf numFmtId="0" fontId="24" fillId="0" borderId="13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4" fillId="0" borderId="16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 vertical="center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0" fontId="24" fillId="0" borderId="23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2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5" fillId="0" borderId="0" xfId="60" applyFont="1" applyAlignment="1">
      <alignment horizontal="center" wrapText="1"/>
      <protection/>
    </xf>
    <xf numFmtId="0" fontId="16" fillId="0" borderId="16" xfId="60" applyFont="1" applyBorder="1" applyAlignment="1">
      <alignment horizontal="right"/>
      <protection/>
    </xf>
    <xf numFmtId="0" fontId="47" fillId="0" borderId="21" xfId="60" applyFont="1" applyBorder="1" applyAlignment="1">
      <alignment horizontal="center" vertical="center"/>
      <protection/>
    </xf>
    <xf numFmtId="0" fontId="47" fillId="0" borderId="22" xfId="60" applyFont="1" applyBorder="1" applyAlignment="1">
      <alignment horizontal="center" vertical="center"/>
      <protection/>
    </xf>
    <xf numFmtId="0" fontId="47" fillId="0" borderId="23" xfId="60" applyFont="1" applyBorder="1" applyAlignment="1">
      <alignment horizontal="center" vertical="center"/>
      <protection/>
    </xf>
    <xf numFmtId="0" fontId="47" fillId="0" borderId="20" xfId="60" applyFont="1" applyBorder="1" applyAlignment="1">
      <alignment horizontal="center" vertical="center"/>
      <protection/>
    </xf>
    <xf numFmtId="0" fontId="47" fillId="0" borderId="0" xfId="60" applyFont="1" applyBorder="1" applyAlignment="1">
      <alignment horizontal="center" vertical="center"/>
      <protection/>
    </xf>
    <xf numFmtId="0" fontId="47" fillId="0" borderId="25" xfId="60" applyFont="1" applyBorder="1" applyAlignment="1">
      <alignment horizontal="center" vertical="center"/>
      <protection/>
    </xf>
    <xf numFmtId="0" fontId="47" fillId="0" borderId="19" xfId="60" applyFont="1" applyBorder="1" applyAlignment="1">
      <alignment horizontal="center" vertical="center"/>
      <protection/>
    </xf>
    <xf numFmtId="0" fontId="47" fillId="0" borderId="16" xfId="60" applyFont="1" applyBorder="1" applyAlignment="1">
      <alignment horizontal="center" vertical="center"/>
      <protection/>
    </xf>
    <xf numFmtId="0" fontId="47" fillId="0" borderId="2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0" fillId="0" borderId="0" xfId="60" applyFont="1">
      <alignment/>
      <protection/>
    </xf>
    <xf numFmtId="1" fontId="0" fillId="0" borderId="0" xfId="0" applyNumberFormat="1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7</xdr:row>
      <xdr:rowOff>142875</xdr:rowOff>
    </xdr:from>
    <xdr:ext cx="9267825" cy="4552950"/>
    <xdr:sp>
      <xdr:nvSpPr>
        <xdr:cNvPr id="1" name="Rectangle 1"/>
        <xdr:cNvSpPr>
          <a:spLocks/>
        </xdr:cNvSpPr>
      </xdr:nvSpPr>
      <xdr:spPr>
        <a:xfrm>
          <a:off x="247650" y="1276350"/>
          <a:ext cx="9267825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ANNUAL</a:t>
          </a:r>
          <a:r>
            <a:rPr lang="en-US" cap="none" sz="5400" b="1" i="0" u="none" baseline="0">
              <a:solidFill>
                <a:srgbClr val="000000"/>
              </a:solidFill>
            </a:rPr>
            <a:t> WORK PLAN 
</a:t>
          </a:r>
          <a:r>
            <a:rPr lang="en-US" cap="none" sz="5400" b="1" i="0" u="none" baseline="0">
              <a:solidFill>
                <a:srgbClr val="000000"/>
              </a:solidFill>
            </a:rPr>
            <a:t>&amp; 
</a:t>
          </a:r>
          <a:r>
            <a:rPr lang="en-US" cap="none" sz="5400" b="1" i="0" u="none" baseline="0">
              <a:solidFill>
                <a:srgbClr val="000000"/>
              </a:solidFill>
            </a:rPr>
            <a:t>BUDGET</a:t>
          </a:r>
          <a:r>
            <a:rPr lang="en-US" cap="none" sz="5400" b="1" i="0" u="none" baseline="0">
              <a:solidFill>
                <a:srgbClr val="000000"/>
              </a:solidFill>
            </a:rPr>
            <a:t>
</a:t>
          </a:r>
          <a:r>
            <a:rPr lang="en-US" cap="none" sz="5400" b="1" i="0" u="none" baseline="0">
              <a:solidFill>
                <a:srgbClr val="000000"/>
              </a:solidFill>
            </a:rPr>
            <a:t>2018-19
</a:t>
          </a:r>
          <a:r>
            <a:rPr lang="en-US" cap="none" sz="5400" b="1" i="0" u="none" baseline="0">
              <a:solidFill>
                <a:srgbClr val="000000"/>
              </a:solidFill>
            </a:rPr>
            <a:t>
</a:t>
          </a:r>
          <a:r>
            <a:rPr lang="en-US" cap="none" sz="6000" b="1" i="0" u="none" baseline="0">
              <a:solidFill>
                <a:srgbClr val="000000"/>
              </a:solidFill>
            </a:rPr>
            <a:t>STATE:</a:t>
          </a:r>
          <a:r>
            <a:rPr lang="en-US" cap="none" sz="6000" b="1" i="0" u="none" baseline="0">
              <a:solidFill>
                <a:srgbClr val="000000"/>
              </a:solidFill>
            </a:rPr>
            <a:t> PUNJAB</a:t>
          </a:r>
          <a:r>
            <a:rPr lang="en-US" cap="none" sz="44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28575</xdr:rowOff>
    </xdr:from>
    <xdr:ext cx="6029325" cy="2914650"/>
    <xdr:sp>
      <xdr:nvSpPr>
        <xdr:cNvPr id="1" name="Rectangle 1"/>
        <xdr:cNvSpPr>
          <a:spLocks/>
        </xdr:cNvSpPr>
      </xdr:nvSpPr>
      <xdr:spPr>
        <a:xfrm>
          <a:off x="0" y="514350"/>
          <a:ext cx="6029325" cy="291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PERFORMANCE</a:t>
          </a:r>
          <a:r>
            <a:rPr lang="en-US" cap="none" sz="6000" b="1" i="0" u="none" baseline="0">
              <a:solidFill>
                <a:srgbClr val="000000"/>
              </a:solidFill>
            </a:rPr>
            <a:t> 
</a:t>
          </a:r>
          <a:r>
            <a:rPr lang="en-US" cap="none" sz="6000" b="1" i="0" u="none" baseline="0">
              <a:solidFill>
                <a:srgbClr val="000000"/>
              </a:solidFill>
            </a:rPr>
            <a:t> DURING</a:t>
          </a:r>
          <a:r>
            <a:rPr lang="en-US" cap="none" sz="6000" b="1" i="0" u="none" baseline="0">
              <a:solidFill>
                <a:srgbClr val="000000"/>
              </a:solidFill>
            </a:rPr>
            <a:t>
</a:t>
          </a:r>
          <a:r>
            <a:rPr lang="en-US" cap="none" sz="6000" b="1" i="0" u="none" baseline="0">
              <a:solidFill>
                <a:srgbClr val="000000"/>
              </a:solidFill>
            </a:rPr>
            <a:t>2017-18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mailto:punjabmiddaymeal@gmail.com" TargetMode="Externa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90" zoomScalePageLayoutView="0" workbookViewId="0" topLeftCell="A10">
      <selection activeCell="B43" sqref="B43"/>
    </sheetView>
  </sheetViews>
  <sheetFormatPr defaultColWidth="9.140625" defaultRowHeight="12.75"/>
  <cols>
    <col min="15" max="15" width="12.421875" style="0" customWidth="1"/>
  </cols>
  <sheetData/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4"/>
  <sheetViews>
    <sheetView zoomScaleSheetLayoutView="80" zoomScalePageLayoutView="0" workbookViewId="0" topLeftCell="A7">
      <selection activeCell="A41" sqref="A41"/>
    </sheetView>
  </sheetViews>
  <sheetFormatPr defaultColWidth="9.140625" defaultRowHeight="12.75"/>
  <cols>
    <col min="2" max="2" width="15.8515625" style="94" customWidth="1"/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634"/>
      <c r="E1" s="634"/>
      <c r="F1" s="634"/>
      <c r="G1" s="634"/>
      <c r="H1" s="634"/>
      <c r="I1" s="634"/>
      <c r="J1" s="634"/>
      <c r="M1" s="95" t="s">
        <v>251</v>
      </c>
    </row>
    <row r="2" spans="1:14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</row>
    <row r="3" spans="1:14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ht="11.25" customHeight="1"/>
    <row r="5" spans="1:14" ht="15.75">
      <c r="A5" s="641" t="s">
        <v>640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</row>
    <row r="7" spans="1:15" ht="12.75">
      <c r="A7" s="636" t="s">
        <v>154</v>
      </c>
      <c r="B7" s="636"/>
      <c r="L7" s="723" t="s">
        <v>794</v>
      </c>
      <c r="M7" s="723"/>
      <c r="N7" s="723"/>
      <c r="O7" s="100"/>
    </row>
    <row r="8" spans="1:14" ht="15.75" customHeight="1">
      <c r="A8" s="721" t="s">
        <v>2</v>
      </c>
      <c r="B8" s="725" t="s">
        <v>3</v>
      </c>
      <c r="C8" s="616" t="s">
        <v>4</v>
      </c>
      <c r="D8" s="616"/>
      <c r="E8" s="616"/>
      <c r="F8" s="616"/>
      <c r="G8" s="616"/>
      <c r="H8" s="616" t="s">
        <v>97</v>
      </c>
      <c r="I8" s="616"/>
      <c r="J8" s="616"/>
      <c r="K8" s="616"/>
      <c r="L8" s="616"/>
      <c r="M8" s="721" t="s">
        <v>125</v>
      </c>
      <c r="N8" s="603" t="s">
        <v>126</v>
      </c>
    </row>
    <row r="9" spans="1:19" ht="51">
      <c r="A9" s="722"/>
      <c r="B9" s="726"/>
      <c r="C9" s="5" t="s">
        <v>5</v>
      </c>
      <c r="D9" s="5" t="s">
        <v>6</v>
      </c>
      <c r="E9" s="5" t="s">
        <v>355</v>
      </c>
      <c r="F9" s="5" t="s">
        <v>95</v>
      </c>
      <c r="G9" s="5" t="s">
        <v>356</v>
      </c>
      <c r="H9" s="5" t="s">
        <v>5</v>
      </c>
      <c r="I9" s="5" t="s">
        <v>6</v>
      </c>
      <c r="J9" s="5" t="s">
        <v>355</v>
      </c>
      <c r="K9" s="5" t="s">
        <v>95</v>
      </c>
      <c r="L9" s="5" t="s">
        <v>357</v>
      </c>
      <c r="M9" s="722"/>
      <c r="N9" s="603"/>
      <c r="R9" s="11"/>
      <c r="S9" s="11"/>
    </row>
    <row r="10" spans="1:14" s="13" customFormat="1" ht="12.75">
      <c r="A10" s="5">
        <v>1</v>
      </c>
      <c r="B10" s="31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5">
      <c r="A11" s="7">
        <v>1</v>
      </c>
      <c r="B11" s="310" t="s">
        <v>833</v>
      </c>
      <c r="C11" s="7">
        <v>420</v>
      </c>
      <c r="D11" s="7">
        <v>46</v>
      </c>
      <c r="E11" s="7">
        <v>0</v>
      </c>
      <c r="F11" s="7">
        <v>0</v>
      </c>
      <c r="G11" s="7">
        <f>SUM(C11:F11)</f>
        <v>466</v>
      </c>
      <c r="H11" s="7">
        <v>0</v>
      </c>
      <c r="I11" s="7">
        <v>0</v>
      </c>
      <c r="J11" s="7">
        <v>0</v>
      </c>
      <c r="K11" s="7">
        <v>0</v>
      </c>
      <c r="L11" s="7">
        <f>SUM(H11:K11)</f>
        <v>0</v>
      </c>
      <c r="M11" s="7">
        <f>G11-L11</f>
        <v>466</v>
      </c>
      <c r="N11" s="7"/>
    </row>
    <row r="12" spans="1:14" ht="15">
      <c r="A12" s="7">
        <v>2</v>
      </c>
      <c r="B12" s="310" t="s">
        <v>945</v>
      </c>
      <c r="C12" s="7">
        <v>115</v>
      </c>
      <c r="D12" s="7">
        <v>4</v>
      </c>
      <c r="E12" s="7">
        <v>0</v>
      </c>
      <c r="F12" s="7">
        <v>0</v>
      </c>
      <c r="G12" s="7">
        <f aca="true" t="shared" si="0" ref="G12:G32">SUM(C12:F12)</f>
        <v>119</v>
      </c>
      <c r="H12" s="7">
        <v>0</v>
      </c>
      <c r="I12" s="7">
        <v>0</v>
      </c>
      <c r="J12" s="7">
        <v>0</v>
      </c>
      <c r="K12" s="7">
        <v>0</v>
      </c>
      <c r="L12" s="7">
        <f aca="true" t="shared" si="1" ref="L12:L32">SUM(H12:K12)</f>
        <v>0</v>
      </c>
      <c r="M12" s="7">
        <f aca="true" t="shared" si="2" ref="M12:M32">G12-L12</f>
        <v>119</v>
      </c>
      <c r="N12" s="7"/>
    </row>
    <row r="13" spans="1:14" ht="15">
      <c r="A13" s="7">
        <v>3</v>
      </c>
      <c r="B13" s="310" t="s">
        <v>835</v>
      </c>
      <c r="C13" s="7">
        <v>277</v>
      </c>
      <c r="D13" s="7">
        <v>12</v>
      </c>
      <c r="E13" s="7">
        <v>0</v>
      </c>
      <c r="F13" s="7">
        <v>0</v>
      </c>
      <c r="G13" s="7">
        <f t="shared" si="0"/>
        <v>289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  <c r="M13" s="7">
        <f t="shared" si="2"/>
        <v>289</v>
      </c>
      <c r="N13" s="7"/>
    </row>
    <row r="14" spans="1:14" ht="18">
      <c r="A14" s="7">
        <v>4</v>
      </c>
      <c r="B14" s="310" t="s">
        <v>836</v>
      </c>
      <c r="C14" s="16">
        <v>155</v>
      </c>
      <c r="D14" s="16">
        <v>8</v>
      </c>
      <c r="E14" s="16">
        <v>0</v>
      </c>
      <c r="F14" s="16">
        <v>0</v>
      </c>
      <c r="G14" s="7">
        <f t="shared" si="0"/>
        <v>163</v>
      </c>
      <c r="H14" s="16">
        <v>0</v>
      </c>
      <c r="I14" s="16">
        <v>0</v>
      </c>
      <c r="J14" s="16">
        <v>0</v>
      </c>
      <c r="K14" s="16">
        <v>0</v>
      </c>
      <c r="L14" s="7">
        <f t="shared" si="1"/>
        <v>0</v>
      </c>
      <c r="M14" s="7">
        <f t="shared" si="2"/>
        <v>163</v>
      </c>
      <c r="N14" s="314"/>
    </row>
    <row r="15" spans="1:14" ht="15">
      <c r="A15" s="7">
        <v>5</v>
      </c>
      <c r="B15" s="310" t="s">
        <v>837</v>
      </c>
      <c r="C15" s="7">
        <v>219</v>
      </c>
      <c r="D15" s="7">
        <v>6</v>
      </c>
      <c r="E15" s="7">
        <v>0</v>
      </c>
      <c r="F15" s="7">
        <v>0</v>
      </c>
      <c r="G15" s="7">
        <f t="shared" si="0"/>
        <v>225</v>
      </c>
      <c r="H15" s="7">
        <v>0</v>
      </c>
      <c r="I15" s="7">
        <v>0</v>
      </c>
      <c r="J15" s="7">
        <v>0</v>
      </c>
      <c r="K15" s="7">
        <v>0</v>
      </c>
      <c r="L15" s="7">
        <f t="shared" si="1"/>
        <v>0</v>
      </c>
      <c r="M15" s="7">
        <f t="shared" si="2"/>
        <v>225</v>
      </c>
      <c r="N15" s="7"/>
    </row>
    <row r="16" spans="1:14" ht="15">
      <c r="A16" s="7">
        <v>6</v>
      </c>
      <c r="B16" s="310" t="s">
        <v>838</v>
      </c>
      <c r="C16" s="7">
        <v>230</v>
      </c>
      <c r="D16" s="7">
        <v>6</v>
      </c>
      <c r="E16" s="7">
        <v>0</v>
      </c>
      <c r="F16" s="7">
        <v>0</v>
      </c>
      <c r="G16" s="7">
        <f t="shared" si="0"/>
        <v>236</v>
      </c>
      <c r="H16" s="7">
        <v>0</v>
      </c>
      <c r="I16" s="7">
        <v>0</v>
      </c>
      <c r="J16" s="7">
        <v>0</v>
      </c>
      <c r="K16" s="7">
        <v>0</v>
      </c>
      <c r="L16" s="7">
        <f t="shared" si="1"/>
        <v>0</v>
      </c>
      <c r="M16" s="7">
        <f t="shared" si="2"/>
        <v>236</v>
      </c>
      <c r="N16" s="7"/>
    </row>
    <row r="17" spans="1:14" ht="15">
      <c r="A17" s="7">
        <v>7</v>
      </c>
      <c r="B17" s="310" t="s">
        <v>839</v>
      </c>
      <c r="C17" s="7">
        <v>230</v>
      </c>
      <c r="D17" s="7">
        <v>10</v>
      </c>
      <c r="E17" s="7">
        <v>0</v>
      </c>
      <c r="F17" s="7">
        <v>0</v>
      </c>
      <c r="G17" s="7">
        <f t="shared" si="0"/>
        <v>240</v>
      </c>
      <c r="H17" s="7">
        <v>0</v>
      </c>
      <c r="I17" s="7">
        <v>0</v>
      </c>
      <c r="J17" s="7">
        <v>0</v>
      </c>
      <c r="K17" s="7">
        <v>0</v>
      </c>
      <c r="L17" s="7">
        <f t="shared" si="1"/>
        <v>0</v>
      </c>
      <c r="M17" s="7">
        <f t="shared" si="2"/>
        <v>240</v>
      </c>
      <c r="N17" s="7"/>
    </row>
    <row r="18" spans="1:14" ht="15">
      <c r="A18" s="7">
        <v>8</v>
      </c>
      <c r="B18" s="310" t="s">
        <v>840</v>
      </c>
      <c r="C18" s="7">
        <v>435</v>
      </c>
      <c r="D18" s="7">
        <v>30</v>
      </c>
      <c r="E18" s="7">
        <v>0</v>
      </c>
      <c r="F18" s="7">
        <v>0</v>
      </c>
      <c r="G18" s="7">
        <f t="shared" si="0"/>
        <v>465</v>
      </c>
      <c r="H18" s="7">
        <v>0</v>
      </c>
      <c r="I18" s="7">
        <v>0</v>
      </c>
      <c r="J18" s="7">
        <v>0</v>
      </c>
      <c r="K18" s="7">
        <v>0</v>
      </c>
      <c r="L18" s="7">
        <f t="shared" si="1"/>
        <v>0</v>
      </c>
      <c r="M18" s="7">
        <f t="shared" si="2"/>
        <v>465</v>
      </c>
      <c r="N18" s="7"/>
    </row>
    <row r="19" spans="1:14" ht="15">
      <c r="A19" s="7">
        <v>9</v>
      </c>
      <c r="B19" s="310" t="s">
        <v>841</v>
      </c>
      <c r="C19" s="7">
        <v>157</v>
      </c>
      <c r="D19" s="7">
        <v>9</v>
      </c>
      <c r="E19" s="7">
        <v>0</v>
      </c>
      <c r="F19" s="7">
        <v>0</v>
      </c>
      <c r="G19" s="7">
        <f t="shared" si="0"/>
        <v>166</v>
      </c>
      <c r="H19" s="7">
        <v>0</v>
      </c>
      <c r="I19" s="7">
        <v>0</v>
      </c>
      <c r="J19" s="7">
        <v>0</v>
      </c>
      <c r="K19" s="7">
        <v>0</v>
      </c>
      <c r="L19" s="7">
        <f t="shared" si="1"/>
        <v>0</v>
      </c>
      <c r="M19" s="7">
        <f t="shared" si="2"/>
        <v>166</v>
      </c>
      <c r="N19" s="7"/>
    </row>
    <row r="20" spans="1:14" ht="15">
      <c r="A20" s="7">
        <v>10</v>
      </c>
      <c r="B20" s="310" t="s">
        <v>842</v>
      </c>
      <c r="C20" s="7">
        <v>492</v>
      </c>
      <c r="D20" s="7">
        <v>38</v>
      </c>
      <c r="E20" s="7">
        <v>0</v>
      </c>
      <c r="F20" s="7">
        <v>0</v>
      </c>
      <c r="G20" s="7">
        <f t="shared" si="0"/>
        <v>530</v>
      </c>
      <c r="H20" s="7">
        <v>0</v>
      </c>
      <c r="I20" s="7">
        <v>0</v>
      </c>
      <c r="J20" s="7">
        <v>0</v>
      </c>
      <c r="K20" s="7">
        <v>0</v>
      </c>
      <c r="L20" s="7">
        <f t="shared" si="1"/>
        <v>0</v>
      </c>
      <c r="M20" s="7">
        <f t="shared" si="2"/>
        <v>530</v>
      </c>
      <c r="N20" s="7"/>
    </row>
    <row r="21" spans="1:14" ht="15">
      <c r="A21" s="7">
        <v>11</v>
      </c>
      <c r="B21" s="310" t="s">
        <v>843</v>
      </c>
      <c r="C21" s="7">
        <v>438</v>
      </c>
      <c r="D21" s="7">
        <v>53</v>
      </c>
      <c r="E21" s="7">
        <v>0</v>
      </c>
      <c r="F21" s="7">
        <v>0</v>
      </c>
      <c r="G21" s="7">
        <f t="shared" si="0"/>
        <v>491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0</v>
      </c>
      <c r="M21" s="7">
        <f t="shared" si="2"/>
        <v>491</v>
      </c>
      <c r="N21" s="7"/>
    </row>
    <row r="22" spans="1:14" ht="15">
      <c r="A22" s="7">
        <v>12</v>
      </c>
      <c r="B22" s="310" t="s">
        <v>844</v>
      </c>
      <c r="C22" s="7">
        <v>256</v>
      </c>
      <c r="D22" s="7">
        <v>17</v>
      </c>
      <c r="E22" s="7">
        <v>0</v>
      </c>
      <c r="F22" s="7">
        <v>0</v>
      </c>
      <c r="G22" s="7">
        <f t="shared" si="0"/>
        <v>273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  <c r="M22" s="7">
        <f t="shared" si="2"/>
        <v>273</v>
      </c>
      <c r="N22" s="7"/>
    </row>
    <row r="23" spans="1:14" ht="15">
      <c r="A23" s="7">
        <v>13</v>
      </c>
      <c r="B23" s="310" t="s">
        <v>845</v>
      </c>
      <c r="C23" s="7">
        <v>533</v>
      </c>
      <c r="D23" s="7">
        <v>51</v>
      </c>
      <c r="E23" s="7">
        <v>0</v>
      </c>
      <c r="F23" s="7">
        <v>0</v>
      </c>
      <c r="G23" s="7">
        <f t="shared" si="0"/>
        <v>584</v>
      </c>
      <c r="H23" s="7">
        <v>0</v>
      </c>
      <c r="I23" s="7">
        <v>0</v>
      </c>
      <c r="J23" s="7">
        <v>0</v>
      </c>
      <c r="K23" s="7">
        <v>0</v>
      </c>
      <c r="L23" s="7">
        <f t="shared" si="1"/>
        <v>0</v>
      </c>
      <c r="M23" s="7">
        <f t="shared" si="2"/>
        <v>584</v>
      </c>
      <c r="N23" s="7"/>
    </row>
    <row r="24" spans="1:14" ht="15">
      <c r="A24" s="7">
        <v>14</v>
      </c>
      <c r="B24" s="310" t="s">
        <v>846</v>
      </c>
      <c r="C24" s="7">
        <v>195</v>
      </c>
      <c r="D24" s="7">
        <v>3</v>
      </c>
      <c r="E24" s="7">
        <v>0</v>
      </c>
      <c r="F24" s="7">
        <v>0</v>
      </c>
      <c r="G24" s="7">
        <f t="shared" si="0"/>
        <v>198</v>
      </c>
      <c r="H24" s="7">
        <v>0</v>
      </c>
      <c r="I24" s="7">
        <v>0</v>
      </c>
      <c r="J24" s="7">
        <v>0</v>
      </c>
      <c r="K24" s="7">
        <v>0</v>
      </c>
      <c r="L24" s="7">
        <f t="shared" si="1"/>
        <v>0</v>
      </c>
      <c r="M24" s="7">
        <f t="shared" si="2"/>
        <v>198</v>
      </c>
      <c r="N24" s="7"/>
    </row>
    <row r="25" spans="1:14" ht="15">
      <c r="A25" s="7">
        <v>15</v>
      </c>
      <c r="B25" s="310" t="s">
        <v>847</v>
      </c>
      <c r="C25" s="7">
        <v>241</v>
      </c>
      <c r="D25" s="7">
        <v>11</v>
      </c>
      <c r="E25" s="7">
        <v>0</v>
      </c>
      <c r="F25" s="7">
        <v>0</v>
      </c>
      <c r="G25" s="7">
        <f t="shared" si="0"/>
        <v>252</v>
      </c>
      <c r="H25" s="7">
        <v>0</v>
      </c>
      <c r="I25" s="7">
        <v>0</v>
      </c>
      <c r="J25" s="7">
        <v>0</v>
      </c>
      <c r="K25" s="7">
        <v>0</v>
      </c>
      <c r="L25" s="7">
        <f t="shared" si="1"/>
        <v>0</v>
      </c>
      <c r="M25" s="7">
        <f t="shared" si="2"/>
        <v>252</v>
      </c>
      <c r="N25" s="7"/>
    </row>
    <row r="26" spans="1:14" ht="15">
      <c r="A26" s="7">
        <v>16</v>
      </c>
      <c r="B26" s="310" t="s">
        <v>848</v>
      </c>
      <c r="C26" s="7">
        <v>226</v>
      </c>
      <c r="D26" s="7">
        <v>3</v>
      </c>
      <c r="E26" s="7">
        <v>0</v>
      </c>
      <c r="F26" s="7">
        <v>0</v>
      </c>
      <c r="G26" s="7">
        <f t="shared" si="0"/>
        <v>229</v>
      </c>
      <c r="H26" s="7">
        <v>0</v>
      </c>
      <c r="I26" s="7">
        <v>0</v>
      </c>
      <c r="J26" s="7">
        <v>0</v>
      </c>
      <c r="K26" s="7">
        <v>0</v>
      </c>
      <c r="L26" s="7">
        <f t="shared" si="1"/>
        <v>0</v>
      </c>
      <c r="M26" s="7">
        <f t="shared" si="2"/>
        <v>229</v>
      </c>
      <c r="N26" s="7"/>
    </row>
    <row r="27" spans="1:14" ht="15">
      <c r="A27" s="7">
        <v>17</v>
      </c>
      <c r="B27" s="310" t="s">
        <v>854</v>
      </c>
      <c r="C27" s="7">
        <v>212</v>
      </c>
      <c r="D27" s="7">
        <v>16</v>
      </c>
      <c r="E27" s="7">
        <v>0</v>
      </c>
      <c r="F27" s="7">
        <v>0</v>
      </c>
      <c r="G27" s="7">
        <f t="shared" si="0"/>
        <v>228</v>
      </c>
      <c r="H27" s="7">
        <v>0</v>
      </c>
      <c r="I27" s="7">
        <v>0</v>
      </c>
      <c r="J27" s="7">
        <v>0</v>
      </c>
      <c r="K27" s="7">
        <v>0</v>
      </c>
      <c r="L27" s="7">
        <f t="shared" si="1"/>
        <v>0</v>
      </c>
      <c r="M27" s="7">
        <f t="shared" si="2"/>
        <v>228</v>
      </c>
      <c r="N27" s="7"/>
    </row>
    <row r="28" spans="1:14" ht="15">
      <c r="A28" s="7">
        <v>18</v>
      </c>
      <c r="B28" s="310" t="s">
        <v>849</v>
      </c>
      <c r="C28" s="7">
        <v>377</v>
      </c>
      <c r="D28" s="7">
        <v>27</v>
      </c>
      <c r="E28" s="7">
        <v>0</v>
      </c>
      <c r="F28" s="7">
        <v>0</v>
      </c>
      <c r="G28" s="7">
        <f t="shared" si="0"/>
        <v>404</v>
      </c>
      <c r="H28" s="7">
        <v>0</v>
      </c>
      <c r="I28" s="7">
        <v>0</v>
      </c>
      <c r="J28" s="7">
        <v>0</v>
      </c>
      <c r="K28" s="7">
        <v>0</v>
      </c>
      <c r="L28" s="7">
        <f t="shared" si="1"/>
        <v>0</v>
      </c>
      <c r="M28" s="7">
        <f t="shared" si="2"/>
        <v>404</v>
      </c>
      <c r="N28" s="7"/>
    </row>
    <row r="29" spans="1:14" ht="15">
      <c r="A29" s="7">
        <v>19</v>
      </c>
      <c r="B29" s="310" t="s">
        <v>850</v>
      </c>
      <c r="C29" s="7">
        <v>275</v>
      </c>
      <c r="D29" s="7">
        <v>17</v>
      </c>
      <c r="E29" s="7">
        <v>0</v>
      </c>
      <c r="F29" s="7">
        <v>0</v>
      </c>
      <c r="G29" s="7">
        <f t="shared" si="0"/>
        <v>292</v>
      </c>
      <c r="H29" s="7">
        <v>0</v>
      </c>
      <c r="I29" s="7">
        <v>0</v>
      </c>
      <c r="J29" s="7">
        <v>0</v>
      </c>
      <c r="K29" s="7">
        <v>0</v>
      </c>
      <c r="L29" s="7">
        <f t="shared" si="1"/>
        <v>0</v>
      </c>
      <c r="M29" s="7">
        <f t="shared" si="2"/>
        <v>292</v>
      </c>
      <c r="N29" s="7"/>
    </row>
    <row r="30" spans="1:14" ht="15">
      <c r="A30" s="7">
        <v>20</v>
      </c>
      <c r="B30" s="310" t="s">
        <v>851</v>
      </c>
      <c r="C30" s="7">
        <v>363</v>
      </c>
      <c r="D30" s="7">
        <v>19</v>
      </c>
      <c r="E30" s="7">
        <v>0</v>
      </c>
      <c r="F30" s="7">
        <v>0</v>
      </c>
      <c r="G30" s="7">
        <f t="shared" si="0"/>
        <v>382</v>
      </c>
      <c r="H30" s="7">
        <v>0</v>
      </c>
      <c r="I30" s="7">
        <v>0</v>
      </c>
      <c r="J30" s="7">
        <v>0</v>
      </c>
      <c r="K30" s="7">
        <v>0</v>
      </c>
      <c r="L30" s="7">
        <f t="shared" si="1"/>
        <v>0</v>
      </c>
      <c r="M30" s="7">
        <f t="shared" si="2"/>
        <v>382</v>
      </c>
      <c r="N30" s="7"/>
    </row>
    <row r="31" spans="1:14" ht="15">
      <c r="A31" s="7">
        <v>21</v>
      </c>
      <c r="B31" s="310" t="s">
        <v>852</v>
      </c>
      <c r="C31" s="7">
        <v>211</v>
      </c>
      <c r="D31" s="7">
        <v>11</v>
      </c>
      <c r="E31" s="7">
        <v>0</v>
      </c>
      <c r="F31" s="7">
        <v>0</v>
      </c>
      <c r="G31" s="7">
        <f t="shared" si="0"/>
        <v>222</v>
      </c>
      <c r="H31" s="7">
        <v>0</v>
      </c>
      <c r="I31" s="7">
        <v>0</v>
      </c>
      <c r="J31" s="7">
        <v>0</v>
      </c>
      <c r="K31" s="7">
        <v>0</v>
      </c>
      <c r="L31" s="7">
        <f t="shared" si="1"/>
        <v>0</v>
      </c>
      <c r="M31" s="7">
        <f t="shared" si="2"/>
        <v>222</v>
      </c>
      <c r="N31" s="7"/>
    </row>
    <row r="32" spans="1:14" ht="15">
      <c r="A32" s="7">
        <v>22</v>
      </c>
      <c r="B32" s="310" t="s">
        <v>853</v>
      </c>
      <c r="C32" s="7">
        <v>268</v>
      </c>
      <c r="D32" s="7">
        <v>10</v>
      </c>
      <c r="E32" s="7">
        <v>0</v>
      </c>
      <c r="F32" s="7">
        <v>0</v>
      </c>
      <c r="G32" s="7">
        <f t="shared" si="0"/>
        <v>278</v>
      </c>
      <c r="H32" s="7">
        <v>0</v>
      </c>
      <c r="I32" s="7">
        <v>0</v>
      </c>
      <c r="J32" s="7">
        <v>0</v>
      </c>
      <c r="K32" s="7">
        <v>0</v>
      </c>
      <c r="L32" s="7">
        <f t="shared" si="1"/>
        <v>0</v>
      </c>
      <c r="M32" s="7">
        <f t="shared" si="2"/>
        <v>278</v>
      </c>
      <c r="N32" s="7"/>
    </row>
    <row r="33" spans="1:14" ht="12.75">
      <c r="A33" s="3" t="s">
        <v>16</v>
      </c>
      <c r="B33" s="309"/>
      <c r="C33" s="7">
        <f aca="true" t="shared" si="3" ref="C33:N33">SUM(C11:C32)</f>
        <v>6325</v>
      </c>
      <c r="D33" s="7">
        <f t="shared" si="3"/>
        <v>407</v>
      </c>
      <c r="E33" s="7">
        <f t="shared" si="3"/>
        <v>0</v>
      </c>
      <c r="F33" s="7">
        <f t="shared" si="3"/>
        <v>0</v>
      </c>
      <c r="G33" s="7">
        <f t="shared" si="3"/>
        <v>6732</v>
      </c>
      <c r="H33" s="7">
        <f t="shared" si="3"/>
        <v>0</v>
      </c>
      <c r="I33" s="7">
        <f t="shared" si="3"/>
        <v>0</v>
      </c>
      <c r="J33" s="7">
        <f t="shared" si="3"/>
        <v>0</v>
      </c>
      <c r="K33" s="7">
        <f t="shared" si="3"/>
        <v>0</v>
      </c>
      <c r="L33" s="7">
        <f t="shared" si="3"/>
        <v>0</v>
      </c>
      <c r="M33" s="7">
        <f t="shared" si="3"/>
        <v>6732</v>
      </c>
      <c r="N33" s="7">
        <f t="shared" si="3"/>
        <v>0</v>
      </c>
    </row>
    <row r="34" spans="1:13" ht="12.75">
      <c r="A34" s="10"/>
      <c r="B34" s="3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ht="12.75">
      <c r="A35" s="9" t="s">
        <v>8</v>
      </c>
    </row>
    <row r="36" ht="12.75">
      <c r="A36" t="s">
        <v>9</v>
      </c>
    </row>
    <row r="37" spans="1:12" ht="12.75">
      <c r="A37" t="s">
        <v>10</v>
      </c>
      <c r="J37" s="10" t="s">
        <v>11</v>
      </c>
      <c r="K37" s="10"/>
      <c r="L37" s="10" t="s">
        <v>11</v>
      </c>
    </row>
    <row r="38" spans="1:12" ht="12.75">
      <c r="A38" s="14" t="s">
        <v>423</v>
      </c>
      <c r="J38" s="10"/>
      <c r="K38" s="10"/>
      <c r="L38" s="10"/>
    </row>
    <row r="39" spans="3:13" ht="12.75">
      <c r="C39" s="14" t="s">
        <v>424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3:13" ht="12.75">
      <c r="C40" s="14"/>
      <c r="E40" s="11"/>
      <c r="F40" s="11"/>
      <c r="G40" s="11"/>
      <c r="H40" s="11"/>
      <c r="I40" s="11"/>
      <c r="J40" s="11"/>
      <c r="K40" s="11"/>
      <c r="L40" s="11"/>
      <c r="M40" s="11"/>
    </row>
    <row r="41" spans="1:15" ht="15" customHeight="1">
      <c r="A41" s="12" t="s">
        <v>947</v>
      </c>
      <c r="B41" s="246"/>
      <c r="C41" s="12"/>
      <c r="D41" s="12"/>
      <c r="E41" s="12"/>
      <c r="F41" s="12"/>
      <c r="G41" s="12"/>
      <c r="J41" s="13"/>
      <c r="K41" s="719"/>
      <c r="L41" s="720"/>
      <c r="M41" s="245"/>
      <c r="N41" s="245"/>
      <c r="O41" s="245"/>
    </row>
    <row r="42" spans="1:14" ht="15" customHeight="1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</row>
    <row r="43" spans="1:14" ht="16.5" customHeight="1">
      <c r="A43" s="245"/>
      <c r="B43" s="245"/>
      <c r="C43" s="245"/>
      <c r="D43" s="245"/>
      <c r="E43" s="245"/>
      <c r="F43" s="245"/>
      <c r="G43" s="245"/>
      <c r="H43" s="245"/>
      <c r="I43" s="245"/>
      <c r="J43" s="711" t="s">
        <v>944</v>
      </c>
      <c r="K43" s="711"/>
      <c r="L43" s="711"/>
      <c r="M43" s="711"/>
      <c r="N43" s="245"/>
    </row>
    <row r="44" spans="10:14" ht="16.5">
      <c r="J44" s="711" t="s">
        <v>860</v>
      </c>
      <c r="K44" s="711"/>
      <c r="L44" s="711"/>
      <c r="M44" s="711"/>
      <c r="N44" s="31"/>
    </row>
  </sheetData>
  <sheetProtection/>
  <mergeCells count="15">
    <mergeCell ref="K41:L41"/>
    <mergeCell ref="J43:M43"/>
    <mergeCell ref="J44:M44"/>
    <mergeCell ref="M8:M9"/>
    <mergeCell ref="N8:N9"/>
    <mergeCell ref="A8:A9"/>
    <mergeCell ref="B8:B9"/>
    <mergeCell ref="C8:G8"/>
    <mergeCell ref="H8:L8"/>
    <mergeCell ref="A7:B7"/>
    <mergeCell ref="D1:J1"/>
    <mergeCell ref="A2:N2"/>
    <mergeCell ref="A3:N3"/>
    <mergeCell ref="A5:N5"/>
    <mergeCell ref="L7:N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09"/>
  <sheetViews>
    <sheetView tabSelected="1" zoomScaleSheetLayoutView="80" zoomScalePageLayoutView="0" workbookViewId="0" topLeftCell="A13">
      <selection activeCell="H38" sqref="H38"/>
    </sheetView>
  </sheetViews>
  <sheetFormatPr defaultColWidth="9.140625" defaultRowHeight="12.75"/>
  <cols>
    <col min="1" max="1" width="7.140625" style="317" customWidth="1"/>
    <col min="2" max="2" width="24.00390625" style="325" customWidth="1"/>
    <col min="3" max="3" width="7.57421875" style="317" customWidth="1"/>
    <col min="4" max="4" width="6.8515625" style="317" customWidth="1"/>
    <col min="5" max="6" width="9.140625" style="317" customWidth="1"/>
    <col min="7" max="7" width="11.7109375" style="317" customWidth="1"/>
    <col min="8" max="8" width="8.28125" style="317" customWidth="1"/>
    <col min="9" max="9" width="5.28125" style="317" customWidth="1"/>
    <col min="10" max="10" width="9.57421875" style="317" customWidth="1"/>
    <col min="11" max="11" width="11.7109375" style="317" customWidth="1"/>
    <col min="12" max="12" width="10.7109375" style="317" customWidth="1"/>
    <col min="13" max="13" width="10.57421875" style="317" customWidth="1"/>
    <col min="14" max="14" width="8.7109375" style="317" customWidth="1"/>
    <col min="15" max="15" width="8.8515625" style="317" customWidth="1"/>
    <col min="16" max="16" width="9.140625" style="317" customWidth="1"/>
    <col min="17" max="17" width="11.00390625" style="317" customWidth="1"/>
    <col min="18" max="16384" width="9.140625" style="317" customWidth="1"/>
  </cols>
  <sheetData>
    <row r="1" spans="15:17" ht="27" customHeight="1">
      <c r="O1" s="730" t="s">
        <v>56</v>
      </c>
      <c r="P1" s="730"/>
      <c r="Q1" s="730"/>
    </row>
    <row r="2" spans="1:17" ht="15" customHeight="1">
      <c r="A2" s="735" t="s">
        <v>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</row>
    <row r="3" spans="1:17" ht="20.25" customHeight="1">
      <c r="A3" s="736" t="s">
        <v>633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</row>
    <row r="4" spans="1:17" ht="15.75" customHeight="1">
      <c r="A4" s="738" t="s">
        <v>641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</row>
    <row r="6" spans="1:17" ht="17.25" customHeight="1">
      <c r="A6" s="669" t="s">
        <v>862</v>
      </c>
      <c r="B6" s="669"/>
      <c r="N6" s="737" t="s">
        <v>795</v>
      </c>
      <c r="O6" s="737"/>
      <c r="P6" s="737"/>
      <c r="Q6" s="737"/>
    </row>
    <row r="7" spans="1:17" ht="24" customHeight="1">
      <c r="A7" s="732" t="s">
        <v>2</v>
      </c>
      <c r="B7" s="739" t="s">
        <v>3</v>
      </c>
      <c r="C7" s="732" t="s">
        <v>642</v>
      </c>
      <c r="D7" s="732"/>
      <c r="E7" s="732"/>
      <c r="F7" s="732"/>
      <c r="G7" s="732"/>
      <c r="H7" s="731" t="s">
        <v>676</v>
      </c>
      <c r="I7" s="732"/>
      <c r="J7" s="732"/>
      <c r="K7" s="732"/>
      <c r="L7" s="732"/>
      <c r="M7" s="733" t="s">
        <v>107</v>
      </c>
      <c r="N7" s="734"/>
      <c r="O7" s="734"/>
      <c r="P7" s="734"/>
      <c r="Q7" s="731"/>
    </row>
    <row r="8" spans="1:18" s="289" customFormat="1" ht="60" customHeight="1">
      <c r="A8" s="732"/>
      <c r="B8" s="739"/>
      <c r="C8" s="248" t="s">
        <v>204</v>
      </c>
      <c r="D8" s="248" t="s">
        <v>205</v>
      </c>
      <c r="E8" s="248" t="s">
        <v>355</v>
      </c>
      <c r="F8" s="248" t="s">
        <v>212</v>
      </c>
      <c r="G8" s="248" t="s">
        <v>113</v>
      </c>
      <c r="H8" s="318" t="s">
        <v>204</v>
      </c>
      <c r="I8" s="248" t="s">
        <v>205</v>
      </c>
      <c r="J8" s="248" t="s">
        <v>355</v>
      </c>
      <c r="K8" s="319" t="s">
        <v>212</v>
      </c>
      <c r="L8" s="248" t="s">
        <v>358</v>
      </c>
      <c r="M8" s="248" t="s">
        <v>204</v>
      </c>
      <c r="N8" s="248" t="s">
        <v>205</v>
      </c>
      <c r="O8" s="248" t="s">
        <v>355</v>
      </c>
      <c r="P8" s="319" t="s">
        <v>212</v>
      </c>
      <c r="Q8" s="248" t="s">
        <v>114</v>
      </c>
      <c r="R8" s="320"/>
    </row>
    <row r="9" spans="1:17" ht="12.75">
      <c r="A9" s="379">
        <v>1</v>
      </c>
      <c r="B9" s="326">
        <v>2</v>
      </c>
      <c r="C9" s="379">
        <v>3</v>
      </c>
      <c r="D9" s="379">
        <v>4</v>
      </c>
      <c r="E9" s="379">
        <v>5</v>
      </c>
      <c r="F9" s="379">
        <v>6</v>
      </c>
      <c r="G9" s="379">
        <v>7</v>
      </c>
      <c r="H9" s="379">
        <v>8</v>
      </c>
      <c r="I9" s="379">
        <v>9</v>
      </c>
      <c r="J9" s="379">
        <v>10</v>
      </c>
      <c r="K9" s="379">
        <v>11</v>
      </c>
      <c r="L9" s="379">
        <v>12</v>
      </c>
      <c r="M9" s="379">
        <v>13</v>
      </c>
      <c r="N9" s="379">
        <v>14</v>
      </c>
      <c r="O9" s="379">
        <v>15</v>
      </c>
      <c r="P9" s="379">
        <v>16</v>
      </c>
      <c r="Q9" s="379">
        <v>17</v>
      </c>
    </row>
    <row r="10" spans="1:19" ht="15">
      <c r="A10" s="379">
        <v>1</v>
      </c>
      <c r="B10" s="327" t="s">
        <v>833</v>
      </c>
      <c r="C10" s="728">
        <v>88604</v>
      </c>
      <c r="D10" s="729"/>
      <c r="E10" s="321">
        <v>1900</v>
      </c>
      <c r="F10" s="321">
        <v>0</v>
      </c>
      <c r="G10" s="321">
        <f>SUM(C10:F10)</f>
        <v>90504</v>
      </c>
      <c r="H10" s="728">
        <v>83194</v>
      </c>
      <c r="I10" s="729"/>
      <c r="J10" s="321">
        <v>1786</v>
      </c>
      <c r="K10" s="321">
        <v>0</v>
      </c>
      <c r="L10" s="321">
        <f>SUM(H10:K10)</f>
        <v>84980</v>
      </c>
      <c r="M10" s="728">
        <v>19217800</v>
      </c>
      <c r="N10" s="729"/>
      <c r="O10" s="321">
        <v>535769</v>
      </c>
      <c r="P10" s="321">
        <v>0</v>
      </c>
      <c r="Q10" s="321">
        <f>SUM(M10:P10)</f>
        <v>19753569</v>
      </c>
      <c r="S10" s="381"/>
    </row>
    <row r="11" spans="1:19" ht="15">
      <c r="A11" s="379">
        <v>2</v>
      </c>
      <c r="B11" s="327" t="s">
        <v>945</v>
      </c>
      <c r="C11" s="728">
        <v>19479</v>
      </c>
      <c r="D11" s="729"/>
      <c r="E11" s="321">
        <v>0</v>
      </c>
      <c r="F11" s="321">
        <v>0</v>
      </c>
      <c r="G11" s="321">
        <f aca="true" t="shared" si="0" ref="G11:G31">SUM(C11:F11)</f>
        <v>19479</v>
      </c>
      <c r="H11" s="728">
        <v>16806</v>
      </c>
      <c r="I11" s="729"/>
      <c r="J11" s="321">
        <v>0</v>
      </c>
      <c r="K11" s="321">
        <v>0</v>
      </c>
      <c r="L11" s="321">
        <f aca="true" t="shared" si="1" ref="L11:L31">SUM(H11:K11)</f>
        <v>16806</v>
      </c>
      <c r="M11" s="728">
        <v>3882080</v>
      </c>
      <c r="N11" s="729"/>
      <c r="O11" s="321">
        <v>0</v>
      </c>
      <c r="P11" s="321">
        <v>0</v>
      </c>
      <c r="Q11" s="321">
        <f aca="true" t="shared" si="2" ref="Q11:Q31">SUM(M11:P11)</f>
        <v>3882080</v>
      </c>
      <c r="S11" s="381"/>
    </row>
    <row r="12" spans="1:19" ht="15">
      <c r="A12" s="379">
        <v>3</v>
      </c>
      <c r="B12" s="327" t="s">
        <v>835</v>
      </c>
      <c r="C12" s="728">
        <v>50880</v>
      </c>
      <c r="D12" s="729"/>
      <c r="E12" s="321">
        <v>0</v>
      </c>
      <c r="F12" s="321">
        <v>0</v>
      </c>
      <c r="G12" s="321">
        <f t="shared" si="0"/>
        <v>50880</v>
      </c>
      <c r="H12" s="728">
        <v>40600</v>
      </c>
      <c r="I12" s="729"/>
      <c r="J12" s="321">
        <v>0</v>
      </c>
      <c r="K12" s="321">
        <v>0</v>
      </c>
      <c r="L12" s="321">
        <f t="shared" si="1"/>
        <v>40600</v>
      </c>
      <c r="M12" s="728">
        <v>9378600</v>
      </c>
      <c r="N12" s="729"/>
      <c r="O12" s="321">
        <v>0</v>
      </c>
      <c r="P12" s="321">
        <v>0</v>
      </c>
      <c r="Q12" s="321">
        <f t="shared" si="2"/>
        <v>9378600</v>
      </c>
      <c r="S12" s="381"/>
    </row>
    <row r="13" spans="1:19" ht="15">
      <c r="A13" s="379">
        <v>4</v>
      </c>
      <c r="B13" s="327" t="s">
        <v>836</v>
      </c>
      <c r="C13" s="728">
        <v>26307</v>
      </c>
      <c r="D13" s="729"/>
      <c r="E13" s="321">
        <v>0</v>
      </c>
      <c r="F13" s="321">
        <v>0</v>
      </c>
      <c r="G13" s="321">
        <f t="shared" si="0"/>
        <v>26307</v>
      </c>
      <c r="H13" s="728">
        <v>21178</v>
      </c>
      <c r="I13" s="729"/>
      <c r="J13" s="321">
        <v>0</v>
      </c>
      <c r="K13" s="321">
        <v>0</v>
      </c>
      <c r="L13" s="321">
        <f t="shared" si="1"/>
        <v>21178</v>
      </c>
      <c r="M13" s="728">
        <v>4892200</v>
      </c>
      <c r="N13" s="729"/>
      <c r="O13" s="321">
        <v>0</v>
      </c>
      <c r="P13" s="321">
        <v>0</v>
      </c>
      <c r="Q13" s="321">
        <f t="shared" si="2"/>
        <v>4892200</v>
      </c>
      <c r="S13" s="381"/>
    </row>
    <row r="14" spans="1:19" ht="15">
      <c r="A14" s="379">
        <v>5</v>
      </c>
      <c r="B14" s="327" t="s">
        <v>837</v>
      </c>
      <c r="C14" s="728">
        <v>20596</v>
      </c>
      <c r="D14" s="729"/>
      <c r="E14" s="321">
        <v>0</v>
      </c>
      <c r="F14" s="321">
        <v>0</v>
      </c>
      <c r="G14" s="321">
        <f t="shared" si="0"/>
        <v>20596</v>
      </c>
      <c r="H14" s="728">
        <v>18269</v>
      </c>
      <c r="I14" s="729"/>
      <c r="J14" s="321">
        <v>0</v>
      </c>
      <c r="K14" s="321">
        <v>0</v>
      </c>
      <c r="L14" s="321">
        <f t="shared" si="1"/>
        <v>18269</v>
      </c>
      <c r="M14" s="728">
        <v>4220200</v>
      </c>
      <c r="N14" s="729"/>
      <c r="O14" s="321">
        <v>0</v>
      </c>
      <c r="P14" s="321">
        <v>0</v>
      </c>
      <c r="Q14" s="321">
        <f t="shared" si="2"/>
        <v>4220200</v>
      </c>
      <c r="S14" s="381"/>
    </row>
    <row r="15" spans="1:19" ht="15">
      <c r="A15" s="379">
        <v>6</v>
      </c>
      <c r="B15" s="327" t="s">
        <v>838</v>
      </c>
      <c r="C15" s="728">
        <v>52050</v>
      </c>
      <c r="D15" s="729"/>
      <c r="E15" s="321">
        <v>0</v>
      </c>
      <c r="F15" s="321">
        <v>0</v>
      </c>
      <c r="G15" s="321">
        <f t="shared" si="0"/>
        <v>52050</v>
      </c>
      <c r="H15" s="728">
        <v>45354</v>
      </c>
      <c r="I15" s="729"/>
      <c r="J15" s="321">
        <v>0</v>
      </c>
      <c r="K15" s="321">
        <v>0</v>
      </c>
      <c r="L15" s="321">
        <f t="shared" si="1"/>
        <v>45354</v>
      </c>
      <c r="M15" s="728">
        <v>10476710</v>
      </c>
      <c r="N15" s="729"/>
      <c r="O15" s="321">
        <v>0</v>
      </c>
      <c r="P15" s="321">
        <v>0</v>
      </c>
      <c r="Q15" s="321">
        <f t="shared" si="2"/>
        <v>10476710</v>
      </c>
      <c r="S15" s="381"/>
    </row>
    <row r="16" spans="1:19" ht="15">
      <c r="A16" s="379">
        <v>7</v>
      </c>
      <c r="B16" s="327" t="s">
        <v>839</v>
      </c>
      <c r="C16" s="728">
        <v>44574</v>
      </c>
      <c r="D16" s="729"/>
      <c r="E16" s="321">
        <v>0</v>
      </c>
      <c r="F16" s="321">
        <v>0</v>
      </c>
      <c r="G16" s="321">
        <f t="shared" si="0"/>
        <v>44574</v>
      </c>
      <c r="H16" s="728">
        <v>37568</v>
      </c>
      <c r="I16" s="729"/>
      <c r="J16" s="321">
        <v>0</v>
      </c>
      <c r="K16" s="321">
        <v>0</v>
      </c>
      <c r="L16" s="321">
        <f t="shared" si="1"/>
        <v>37568</v>
      </c>
      <c r="M16" s="728">
        <v>8678100</v>
      </c>
      <c r="N16" s="729"/>
      <c r="O16" s="321">
        <v>0</v>
      </c>
      <c r="P16" s="321">
        <v>0</v>
      </c>
      <c r="Q16" s="321">
        <f t="shared" si="2"/>
        <v>8678100</v>
      </c>
      <c r="S16" s="381"/>
    </row>
    <row r="17" spans="1:19" ht="15">
      <c r="A17" s="379">
        <v>8</v>
      </c>
      <c r="B17" s="327" t="s">
        <v>840</v>
      </c>
      <c r="C17" s="728">
        <v>52735</v>
      </c>
      <c r="D17" s="729"/>
      <c r="E17" s="321">
        <v>0</v>
      </c>
      <c r="F17" s="321">
        <v>0</v>
      </c>
      <c r="G17" s="321">
        <f t="shared" si="0"/>
        <v>52735</v>
      </c>
      <c r="H17" s="728">
        <v>47119</v>
      </c>
      <c r="I17" s="729"/>
      <c r="J17" s="321">
        <v>0</v>
      </c>
      <c r="K17" s="321">
        <v>0</v>
      </c>
      <c r="L17" s="321">
        <f t="shared" si="1"/>
        <v>47119</v>
      </c>
      <c r="M17" s="728">
        <v>10884400</v>
      </c>
      <c r="N17" s="729"/>
      <c r="O17" s="321">
        <v>0</v>
      </c>
      <c r="P17" s="321">
        <v>0</v>
      </c>
      <c r="Q17" s="321">
        <f t="shared" si="2"/>
        <v>10884400</v>
      </c>
      <c r="S17" s="381"/>
    </row>
    <row r="18" spans="1:19" ht="15">
      <c r="A18" s="379">
        <v>9</v>
      </c>
      <c r="B18" s="327" t="s">
        <v>841</v>
      </c>
      <c r="C18" s="728">
        <v>16720</v>
      </c>
      <c r="D18" s="729"/>
      <c r="E18" s="321">
        <v>0</v>
      </c>
      <c r="F18" s="321">
        <v>0</v>
      </c>
      <c r="G18" s="321">
        <f t="shared" si="0"/>
        <v>16720</v>
      </c>
      <c r="H18" s="728">
        <v>14141</v>
      </c>
      <c r="I18" s="729"/>
      <c r="J18" s="321">
        <v>0</v>
      </c>
      <c r="K18" s="321">
        <v>0</v>
      </c>
      <c r="L18" s="321">
        <f t="shared" si="1"/>
        <v>14141</v>
      </c>
      <c r="M18" s="728">
        <v>3266500</v>
      </c>
      <c r="N18" s="729"/>
      <c r="O18" s="321">
        <v>0</v>
      </c>
      <c r="P18" s="321">
        <v>0</v>
      </c>
      <c r="Q18" s="321">
        <f t="shared" si="2"/>
        <v>3266500</v>
      </c>
      <c r="S18" s="381"/>
    </row>
    <row r="19" spans="1:19" ht="15">
      <c r="A19" s="379">
        <v>10</v>
      </c>
      <c r="B19" s="327" t="s">
        <v>842</v>
      </c>
      <c r="C19" s="728">
        <v>56029</v>
      </c>
      <c r="D19" s="729"/>
      <c r="E19" s="321">
        <v>0</v>
      </c>
      <c r="F19" s="321">
        <v>0</v>
      </c>
      <c r="G19" s="321">
        <f t="shared" si="0"/>
        <v>56029</v>
      </c>
      <c r="H19" s="728">
        <v>47814</v>
      </c>
      <c r="I19" s="729"/>
      <c r="J19" s="321">
        <v>0</v>
      </c>
      <c r="K19" s="321">
        <v>0</v>
      </c>
      <c r="L19" s="321">
        <f t="shared" si="1"/>
        <v>47814</v>
      </c>
      <c r="M19" s="728">
        <v>11045140</v>
      </c>
      <c r="N19" s="729"/>
      <c r="O19" s="321">
        <v>0</v>
      </c>
      <c r="P19" s="321">
        <v>0</v>
      </c>
      <c r="Q19" s="321">
        <f t="shared" si="2"/>
        <v>11045140</v>
      </c>
      <c r="S19" s="381"/>
    </row>
    <row r="20" spans="1:19" ht="15">
      <c r="A20" s="379">
        <v>11</v>
      </c>
      <c r="B20" s="327" t="s">
        <v>843</v>
      </c>
      <c r="C20" s="728">
        <v>69476</v>
      </c>
      <c r="D20" s="729"/>
      <c r="E20" s="321">
        <v>1350</v>
      </c>
      <c r="F20" s="321">
        <v>0</v>
      </c>
      <c r="G20" s="321">
        <f t="shared" si="0"/>
        <v>70826</v>
      </c>
      <c r="H20" s="728">
        <v>58329</v>
      </c>
      <c r="I20" s="729"/>
      <c r="J20" s="321">
        <v>1230</v>
      </c>
      <c r="K20" s="321">
        <v>0</v>
      </c>
      <c r="L20" s="321">
        <f t="shared" si="1"/>
        <v>59559</v>
      </c>
      <c r="M20" s="728">
        <v>13474076</v>
      </c>
      <c r="N20" s="729"/>
      <c r="O20" s="321">
        <v>368969</v>
      </c>
      <c r="P20" s="321">
        <v>0</v>
      </c>
      <c r="Q20" s="321">
        <f t="shared" si="2"/>
        <v>13843045</v>
      </c>
      <c r="S20" s="381"/>
    </row>
    <row r="21" spans="1:19" ht="15">
      <c r="A21" s="379">
        <v>12</v>
      </c>
      <c r="B21" s="327" t="s">
        <v>844</v>
      </c>
      <c r="C21" s="728">
        <v>30141</v>
      </c>
      <c r="D21" s="729"/>
      <c r="E21" s="321">
        <v>0</v>
      </c>
      <c r="F21" s="321">
        <v>0</v>
      </c>
      <c r="G21" s="321">
        <f t="shared" si="0"/>
        <v>30141</v>
      </c>
      <c r="H21" s="728">
        <v>24442</v>
      </c>
      <c r="I21" s="729"/>
      <c r="J21" s="321">
        <v>0</v>
      </c>
      <c r="K21" s="321">
        <v>0</v>
      </c>
      <c r="L21" s="321">
        <f t="shared" si="1"/>
        <v>24442</v>
      </c>
      <c r="M21" s="728">
        <v>5646000</v>
      </c>
      <c r="N21" s="729"/>
      <c r="O21" s="321">
        <v>0</v>
      </c>
      <c r="P21" s="321">
        <v>0</v>
      </c>
      <c r="Q21" s="321">
        <f t="shared" si="2"/>
        <v>5646000</v>
      </c>
      <c r="S21" s="381"/>
    </row>
    <row r="22" spans="1:19" ht="15">
      <c r="A22" s="379">
        <v>13</v>
      </c>
      <c r="B22" s="327" t="s">
        <v>845</v>
      </c>
      <c r="C22" s="728">
        <v>100576</v>
      </c>
      <c r="D22" s="729"/>
      <c r="E22" s="321">
        <v>1550</v>
      </c>
      <c r="F22" s="321">
        <v>0</v>
      </c>
      <c r="G22" s="321">
        <f t="shared" si="0"/>
        <v>102126</v>
      </c>
      <c r="H22" s="728">
        <v>83672</v>
      </c>
      <c r="I22" s="729"/>
      <c r="J22" s="321">
        <v>1398</v>
      </c>
      <c r="K22" s="321">
        <v>0</v>
      </c>
      <c r="L22" s="321">
        <f t="shared" si="1"/>
        <v>85070</v>
      </c>
      <c r="M22" s="728">
        <v>19328240</v>
      </c>
      <c r="N22" s="729"/>
      <c r="O22" s="321">
        <v>419375</v>
      </c>
      <c r="P22" s="321">
        <v>0</v>
      </c>
      <c r="Q22" s="321">
        <f t="shared" si="2"/>
        <v>19747615</v>
      </c>
      <c r="S22" s="381"/>
    </row>
    <row r="23" spans="1:19" ht="15">
      <c r="A23" s="379">
        <v>14</v>
      </c>
      <c r="B23" s="327" t="s">
        <v>846</v>
      </c>
      <c r="C23" s="728">
        <v>31610</v>
      </c>
      <c r="D23" s="729"/>
      <c r="E23" s="321">
        <v>0</v>
      </c>
      <c r="F23" s="321">
        <v>0</v>
      </c>
      <c r="G23" s="321">
        <f t="shared" si="0"/>
        <v>31610</v>
      </c>
      <c r="H23" s="728">
        <v>27585</v>
      </c>
      <c r="I23" s="729"/>
      <c r="J23" s="321">
        <v>0</v>
      </c>
      <c r="K23" s="321">
        <v>0</v>
      </c>
      <c r="L23" s="321">
        <f t="shared" si="1"/>
        <v>27585</v>
      </c>
      <c r="M23" s="728">
        <v>6372200</v>
      </c>
      <c r="N23" s="729"/>
      <c r="O23" s="321">
        <v>0</v>
      </c>
      <c r="P23" s="321">
        <v>0</v>
      </c>
      <c r="Q23" s="321">
        <f t="shared" si="2"/>
        <v>6372200</v>
      </c>
      <c r="S23" s="381"/>
    </row>
    <row r="24" spans="1:19" ht="15">
      <c r="A24" s="379">
        <v>15</v>
      </c>
      <c r="B24" s="327" t="s">
        <v>847</v>
      </c>
      <c r="C24" s="728">
        <v>38929</v>
      </c>
      <c r="D24" s="729"/>
      <c r="E24" s="321">
        <v>0</v>
      </c>
      <c r="F24" s="321">
        <v>0</v>
      </c>
      <c r="G24" s="321">
        <f t="shared" si="0"/>
        <v>38929</v>
      </c>
      <c r="H24" s="728">
        <v>33310</v>
      </c>
      <c r="I24" s="729"/>
      <c r="J24" s="321">
        <v>0</v>
      </c>
      <c r="K24" s="321">
        <v>0</v>
      </c>
      <c r="L24" s="321">
        <f t="shared" si="1"/>
        <v>33310</v>
      </c>
      <c r="M24" s="728">
        <v>7694688</v>
      </c>
      <c r="N24" s="729"/>
      <c r="O24" s="321">
        <v>0</v>
      </c>
      <c r="P24" s="321">
        <v>0</v>
      </c>
      <c r="Q24" s="321">
        <f t="shared" si="2"/>
        <v>7694688</v>
      </c>
      <c r="S24" s="381"/>
    </row>
    <row r="25" spans="1:19" ht="15">
      <c r="A25" s="379">
        <v>16</v>
      </c>
      <c r="B25" s="327" t="s">
        <v>848</v>
      </c>
      <c r="C25" s="728">
        <v>38078</v>
      </c>
      <c r="D25" s="729"/>
      <c r="E25" s="321">
        <v>0</v>
      </c>
      <c r="F25" s="321">
        <v>0</v>
      </c>
      <c r="G25" s="321">
        <f t="shared" si="0"/>
        <v>38078</v>
      </c>
      <c r="H25" s="728">
        <v>30538</v>
      </c>
      <c r="I25" s="729"/>
      <c r="J25" s="321">
        <v>0</v>
      </c>
      <c r="K25" s="321">
        <v>0</v>
      </c>
      <c r="L25" s="321">
        <f t="shared" si="1"/>
        <v>30538</v>
      </c>
      <c r="M25" s="728">
        <v>7054300</v>
      </c>
      <c r="N25" s="729"/>
      <c r="O25" s="321">
        <v>0</v>
      </c>
      <c r="P25" s="321">
        <v>0</v>
      </c>
      <c r="Q25" s="321">
        <f t="shared" si="2"/>
        <v>7054300</v>
      </c>
      <c r="S25" s="381"/>
    </row>
    <row r="26" spans="1:19" ht="15">
      <c r="A26" s="379">
        <v>17</v>
      </c>
      <c r="B26" s="327" t="s">
        <v>854</v>
      </c>
      <c r="C26" s="728">
        <v>22063</v>
      </c>
      <c r="D26" s="729"/>
      <c r="E26" s="321">
        <v>0</v>
      </c>
      <c r="F26" s="321">
        <v>0</v>
      </c>
      <c r="G26" s="321">
        <f t="shared" si="0"/>
        <v>22063</v>
      </c>
      <c r="H26" s="728">
        <v>20750</v>
      </c>
      <c r="I26" s="729"/>
      <c r="J26" s="321">
        <v>0</v>
      </c>
      <c r="K26" s="321">
        <v>0</v>
      </c>
      <c r="L26" s="321">
        <f t="shared" si="1"/>
        <v>20750</v>
      </c>
      <c r="M26" s="728">
        <v>4793300</v>
      </c>
      <c r="N26" s="729"/>
      <c r="O26" s="321">
        <v>0</v>
      </c>
      <c r="P26" s="321">
        <v>0</v>
      </c>
      <c r="Q26" s="321">
        <f t="shared" si="2"/>
        <v>4793300</v>
      </c>
      <c r="S26" s="381"/>
    </row>
    <row r="27" spans="1:19" ht="15">
      <c r="A27" s="379">
        <v>18</v>
      </c>
      <c r="B27" s="327" t="s">
        <v>849</v>
      </c>
      <c r="C27" s="728">
        <v>66507</v>
      </c>
      <c r="D27" s="729"/>
      <c r="E27" s="321">
        <v>0</v>
      </c>
      <c r="F27" s="321">
        <v>0</v>
      </c>
      <c r="G27" s="321">
        <f t="shared" si="0"/>
        <v>66507</v>
      </c>
      <c r="H27" s="728">
        <v>57747</v>
      </c>
      <c r="I27" s="729"/>
      <c r="J27" s="321">
        <v>0</v>
      </c>
      <c r="K27" s="321">
        <v>0</v>
      </c>
      <c r="L27" s="321">
        <f t="shared" si="1"/>
        <v>57747</v>
      </c>
      <c r="M27" s="728">
        <v>13339470</v>
      </c>
      <c r="N27" s="729"/>
      <c r="O27" s="321">
        <v>0</v>
      </c>
      <c r="P27" s="321">
        <v>0</v>
      </c>
      <c r="Q27" s="321">
        <f t="shared" si="2"/>
        <v>13339470</v>
      </c>
      <c r="S27" s="381"/>
    </row>
    <row r="28" spans="1:19" ht="15">
      <c r="A28" s="379">
        <v>19</v>
      </c>
      <c r="B28" s="327" t="s">
        <v>850</v>
      </c>
      <c r="C28" s="728">
        <v>25341</v>
      </c>
      <c r="D28" s="729"/>
      <c r="E28" s="321">
        <v>0</v>
      </c>
      <c r="F28" s="321">
        <v>0</v>
      </c>
      <c r="G28" s="321">
        <f t="shared" si="0"/>
        <v>25341</v>
      </c>
      <c r="H28" s="728">
        <v>22226</v>
      </c>
      <c r="I28" s="729"/>
      <c r="J28" s="321">
        <v>0</v>
      </c>
      <c r="K28" s="321">
        <v>0</v>
      </c>
      <c r="L28" s="321">
        <f t="shared" si="1"/>
        <v>22226</v>
      </c>
      <c r="M28" s="728">
        <v>5134300</v>
      </c>
      <c r="N28" s="729"/>
      <c r="O28" s="321">
        <v>0</v>
      </c>
      <c r="P28" s="321">
        <v>0</v>
      </c>
      <c r="Q28" s="321">
        <f t="shared" si="2"/>
        <v>5134300</v>
      </c>
      <c r="S28" s="381"/>
    </row>
    <row r="29" spans="1:19" ht="15">
      <c r="A29" s="379">
        <v>20</v>
      </c>
      <c r="B29" s="327" t="s">
        <v>851</v>
      </c>
      <c r="C29" s="728">
        <v>56730</v>
      </c>
      <c r="D29" s="729"/>
      <c r="E29" s="321">
        <v>0</v>
      </c>
      <c r="F29" s="321">
        <v>0</v>
      </c>
      <c r="G29" s="321">
        <f t="shared" si="0"/>
        <v>56730</v>
      </c>
      <c r="H29" s="728">
        <v>49547</v>
      </c>
      <c r="I29" s="729"/>
      <c r="J29" s="321">
        <v>0</v>
      </c>
      <c r="K29" s="321">
        <v>0</v>
      </c>
      <c r="L29" s="321">
        <f t="shared" si="1"/>
        <v>49547</v>
      </c>
      <c r="M29" s="728">
        <v>11445400</v>
      </c>
      <c r="N29" s="729"/>
      <c r="O29" s="321">
        <v>0</v>
      </c>
      <c r="P29" s="321">
        <v>0</v>
      </c>
      <c r="Q29" s="321">
        <f t="shared" si="2"/>
        <v>11445400</v>
      </c>
      <c r="S29" s="381"/>
    </row>
    <row r="30" spans="1:19" ht="15">
      <c r="A30" s="379">
        <v>21</v>
      </c>
      <c r="B30" s="327" t="s">
        <v>852</v>
      </c>
      <c r="C30" s="728">
        <v>35303</v>
      </c>
      <c r="D30" s="729"/>
      <c r="E30" s="321">
        <v>0</v>
      </c>
      <c r="F30" s="321">
        <v>0</v>
      </c>
      <c r="G30" s="321">
        <f t="shared" si="0"/>
        <v>35303</v>
      </c>
      <c r="H30" s="728">
        <v>29760</v>
      </c>
      <c r="I30" s="729"/>
      <c r="J30" s="321">
        <v>0</v>
      </c>
      <c r="K30" s="321">
        <v>0</v>
      </c>
      <c r="L30" s="321">
        <f t="shared" si="1"/>
        <v>29760</v>
      </c>
      <c r="M30" s="728">
        <v>6874666</v>
      </c>
      <c r="N30" s="729"/>
      <c r="O30" s="321">
        <v>0</v>
      </c>
      <c r="P30" s="321">
        <v>0</v>
      </c>
      <c r="Q30" s="321">
        <f t="shared" si="2"/>
        <v>6874666</v>
      </c>
      <c r="S30" s="381"/>
    </row>
    <row r="31" spans="1:19" ht="15">
      <c r="A31" s="379">
        <v>22</v>
      </c>
      <c r="B31" s="327" t="s">
        <v>853</v>
      </c>
      <c r="C31" s="728">
        <v>48432</v>
      </c>
      <c r="D31" s="729"/>
      <c r="E31" s="321">
        <v>0</v>
      </c>
      <c r="F31" s="321">
        <v>0</v>
      </c>
      <c r="G31" s="321">
        <f t="shared" si="0"/>
        <v>48432</v>
      </c>
      <c r="H31" s="728">
        <v>42113</v>
      </c>
      <c r="I31" s="729"/>
      <c r="J31" s="321">
        <v>0</v>
      </c>
      <c r="K31" s="321">
        <v>0</v>
      </c>
      <c r="L31" s="321">
        <f t="shared" si="1"/>
        <v>42113</v>
      </c>
      <c r="M31" s="728">
        <v>9728000</v>
      </c>
      <c r="N31" s="729"/>
      <c r="O31" s="321">
        <v>0</v>
      </c>
      <c r="P31" s="321">
        <v>0</v>
      </c>
      <c r="Q31" s="321">
        <f t="shared" si="2"/>
        <v>9728000</v>
      </c>
      <c r="S31" s="381"/>
    </row>
    <row r="32" spans="1:19" ht="12.75">
      <c r="A32" s="322"/>
      <c r="B32" s="324" t="s">
        <v>871</v>
      </c>
      <c r="C32" s="728">
        <f>SUM(C10:D31)</f>
        <v>991160</v>
      </c>
      <c r="D32" s="729"/>
      <c r="E32" s="321">
        <f aca="true" t="shared" si="3" ref="E32:Q32">SUM(E10:E31)</f>
        <v>4800</v>
      </c>
      <c r="F32" s="321">
        <f t="shared" si="3"/>
        <v>0</v>
      </c>
      <c r="G32" s="321">
        <f t="shared" si="3"/>
        <v>995960</v>
      </c>
      <c r="H32" s="728">
        <f>SUM(H10:I31)</f>
        <v>852062</v>
      </c>
      <c r="I32" s="729"/>
      <c r="J32" s="321">
        <f t="shared" si="3"/>
        <v>4414</v>
      </c>
      <c r="K32" s="321">
        <f t="shared" si="3"/>
        <v>0</v>
      </c>
      <c r="L32" s="321">
        <f t="shared" si="3"/>
        <v>856476</v>
      </c>
      <c r="M32" s="728">
        <f>SUM(M10:N31)</f>
        <v>196826370</v>
      </c>
      <c r="N32" s="729"/>
      <c r="O32" s="321">
        <f t="shared" si="3"/>
        <v>1324113</v>
      </c>
      <c r="P32" s="321">
        <v>0</v>
      </c>
      <c r="Q32" s="321">
        <f t="shared" si="3"/>
        <v>198150483</v>
      </c>
      <c r="S32" s="381"/>
    </row>
    <row r="33" spans="1:17" ht="12.75">
      <c r="A33" s="322"/>
      <c r="B33" s="324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</row>
    <row r="34" spans="1:2" s="259" customFormat="1" ht="12.75">
      <c r="A34" s="332" t="s">
        <v>872</v>
      </c>
      <c r="B34" s="330"/>
    </row>
    <row r="35" spans="1:12" s="259" customFormat="1" ht="12.75">
      <c r="A35" s="259" t="s">
        <v>423</v>
      </c>
      <c r="B35" s="330"/>
      <c r="J35" s="331"/>
      <c r="K35" s="331"/>
      <c r="L35" s="331"/>
    </row>
    <row r="36" spans="2:13" s="259" customFormat="1" ht="12.75">
      <c r="B36" s="330"/>
      <c r="C36" s="259" t="s">
        <v>424</v>
      </c>
      <c r="E36" s="380"/>
      <c r="F36" s="380"/>
      <c r="G36" s="380"/>
      <c r="H36" s="380"/>
      <c r="I36" s="380"/>
      <c r="J36" s="380"/>
      <c r="K36" s="380"/>
      <c r="L36" s="380"/>
      <c r="M36" s="380"/>
    </row>
    <row r="37" spans="1:15" s="14" customFormat="1" ht="15" customHeight="1">
      <c r="A37" s="12" t="s">
        <v>947</v>
      </c>
      <c r="B37" s="246"/>
      <c r="C37" s="12"/>
      <c r="D37" s="12"/>
      <c r="E37" s="12"/>
      <c r="F37" s="12"/>
      <c r="G37" s="12"/>
      <c r="H37" s="1066">
        <f>G32+711921</f>
        <v>1707881</v>
      </c>
      <c r="J37" s="13"/>
      <c r="K37" s="719"/>
      <c r="L37" s="720"/>
      <c r="M37" s="245"/>
      <c r="N37" s="245"/>
      <c r="O37" s="245"/>
    </row>
    <row r="38" spans="1:14" s="14" customFormat="1" ht="15" customHeight="1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</row>
    <row r="39" spans="1:17" s="14" customFormat="1" ht="16.5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317"/>
      <c r="K39" s="313"/>
      <c r="L39" s="313"/>
      <c r="M39" s="711" t="s">
        <v>944</v>
      </c>
      <c r="N39" s="711"/>
      <c r="O39" s="711"/>
      <c r="P39" s="711"/>
      <c r="Q39" s="711"/>
    </row>
    <row r="40" spans="2:17" s="14" customFormat="1" ht="16.5">
      <c r="B40" s="329"/>
      <c r="J40" s="317"/>
      <c r="K40" s="313"/>
      <c r="L40" s="313"/>
      <c r="M40" s="711" t="s">
        <v>860</v>
      </c>
      <c r="N40" s="711"/>
      <c r="O40" s="711"/>
      <c r="P40" s="711"/>
      <c r="Q40" s="711"/>
    </row>
    <row r="41" s="14" customFormat="1" ht="12.75">
      <c r="B41" s="329"/>
    </row>
    <row r="42" s="259" customFormat="1" ht="12.75">
      <c r="B42" s="330"/>
    </row>
    <row r="43" s="259" customFormat="1" ht="12.75">
      <c r="B43" s="330"/>
    </row>
    <row r="44" s="259" customFormat="1" ht="12.75">
      <c r="B44" s="330"/>
    </row>
    <row r="45" s="259" customFormat="1" ht="12.75">
      <c r="B45" s="330"/>
    </row>
    <row r="46" s="259" customFormat="1" ht="12.75">
      <c r="B46" s="330"/>
    </row>
    <row r="47" s="259" customFormat="1" ht="12.75">
      <c r="B47" s="330"/>
    </row>
    <row r="48" s="259" customFormat="1" ht="12.75">
      <c r="B48" s="330"/>
    </row>
    <row r="49" s="259" customFormat="1" ht="12.75">
      <c r="B49" s="330"/>
    </row>
    <row r="50" s="259" customFormat="1" ht="12.75">
      <c r="B50" s="330"/>
    </row>
    <row r="51" s="259" customFormat="1" ht="12.75">
      <c r="B51" s="330"/>
    </row>
    <row r="52" s="259" customFormat="1" ht="12.75">
      <c r="B52" s="330"/>
    </row>
    <row r="53" s="259" customFormat="1" ht="12.75">
      <c r="B53" s="330"/>
    </row>
    <row r="54" s="259" customFormat="1" ht="12.75">
      <c r="B54" s="330"/>
    </row>
    <row r="55" s="259" customFormat="1" ht="12.75">
      <c r="B55" s="330"/>
    </row>
    <row r="56" s="259" customFormat="1" ht="12.75">
      <c r="B56" s="330"/>
    </row>
    <row r="57" s="259" customFormat="1" ht="12.75">
      <c r="B57" s="330"/>
    </row>
    <row r="58" s="259" customFormat="1" ht="12.75">
      <c r="B58" s="330"/>
    </row>
    <row r="59" s="259" customFormat="1" ht="12.75">
      <c r="B59" s="330"/>
    </row>
    <row r="60" s="259" customFormat="1" ht="12.75">
      <c r="B60" s="330"/>
    </row>
    <row r="61" s="259" customFormat="1" ht="12.75">
      <c r="B61" s="330"/>
    </row>
    <row r="62" s="259" customFormat="1" ht="12.75">
      <c r="B62" s="330"/>
    </row>
    <row r="63" s="259" customFormat="1" ht="12.75">
      <c r="B63" s="330"/>
    </row>
    <row r="64" s="259" customFormat="1" ht="12.75">
      <c r="B64" s="330"/>
    </row>
    <row r="65" s="259" customFormat="1" ht="12.75">
      <c r="B65" s="330"/>
    </row>
    <row r="66" s="259" customFormat="1" ht="12.75">
      <c r="B66" s="330"/>
    </row>
    <row r="67" s="259" customFormat="1" ht="12.75">
      <c r="B67" s="330"/>
    </row>
    <row r="68" s="259" customFormat="1" ht="12.75">
      <c r="B68" s="330"/>
    </row>
    <row r="69" s="259" customFormat="1" ht="12.75">
      <c r="B69" s="330"/>
    </row>
    <row r="70" s="259" customFormat="1" ht="12.75">
      <c r="B70" s="330"/>
    </row>
    <row r="71" s="259" customFormat="1" ht="12.75">
      <c r="B71" s="330"/>
    </row>
    <row r="72" s="259" customFormat="1" ht="12.75">
      <c r="B72" s="330"/>
    </row>
    <row r="73" s="259" customFormat="1" ht="12.75">
      <c r="B73" s="330"/>
    </row>
    <row r="74" s="259" customFormat="1" ht="12.75">
      <c r="B74" s="330"/>
    </row>
    <row r="75" s="259" customFormat="1" ht="12.75">
      <c r="B75" s="330"/>
    </row>
    <row r="76" s="259" customFormat="1" ht="12.75">
      <c r="B76" s="330"/>
    </row>
    <row r="77" s="259" customFormat="1" ht="12.75">
      <c r="B77" s="330"/>
    </row>
    <row r="78" s="259" customFormat="1" ht="12.75">
      <c r="B78" s="330"/>
    </row>
    <row r="79" s="259" customFormat="1" ht="12.75">
      <c r="B79" s="330"/>
    </row>
    <row r="80" s="259" customFormat="1" ht="12.75">
      <c r="B80" s="330"/>
    </row>
    <row r="81" s="259" customFormat="1" ht="12.75">
      <c r="B81" s="330"/>
    </row>
    <row r="82" s="259" customFormat="1" ht="12.75">
      <c r="B82" s="330"/>
    </row>
    <row r="83" s="259" customFormat="1" ht="12.75">
      <c r="B83" s="330"/>
    </row>
    <row r="84" s="259" customFormat="1" ht="12.75">
      <c r="B84" s="330"/>
    </row>
    <row r="85" s="259" customFormat="1" ht="12.75">
      <c r="B85" s="330"/>
    </row>
    <row r="86" s="259" customFormat="1" ht="12.75">
      <c r="B86" s="330"/>
    </row>
    <row r="87" s="259" customFormat="1" ht="12.75">
      <c r="B87" s="330"/>
    </row>
    <row r="88" s="259" customFormat="1" ht="12.75">
      <c r="B88" s="330"/>
    </row>
    <row r="89" s="259" customFormat="1" ht="12.75">
      <c r="B89" s="330"/>
    </row>
    <row r="90" s="259" customFormat="1" ht="12.75">
      <c r="B90" s="330"/>
    </row>
    <row r="91" s="259" customFormat="1" ht="12.75">
      <c r="B91" s="330"/>
    </row>
    <row r="92" s="259" customFormat="1" ht="12.75">
      <c r="B92" s="330"/>
    </row>
    <row r="93" s="259" customFormat="1" ht="12.75">
      <c r="B93" s="330"/>
    </row>
    <row r="94" s="259" customFormat="1" ht="12.75">
      <c r="B94" s="330"/>
    </row>
    <row r="95" s="259" customFormat="1" ht="12.75">
      <c r="B95" s="330"/>
    </row>
    <row r="96" s="259" customFormat="1" ht="12.75">
      <c r="B96" s="330"/>
    </row>
    <row r="97" s="259" customFormat="1" ht="12.75">
      <c r="B97" s="330"/>
    </row>
    <row r="98" s="259" customFormat="1" ht="12.75">
      <c r="B98" s="330"/>
    </row>
    <row r="99" s="259" customFormat="1" ht="12.75">
      <c r="B99" s="330"/>
    </row>
    <row r="100" s="259" customFormat="1" ht="12.75">
      <c r="B100" s="330"/>
    </row>
    <row r="101" s="259" customFormat="1" ht="12.75">
      <c r="B101" s="330"/>
    </row>
    <row r="102" s="259" customFormat="1" ht="12.75">
      <c r="B102" s="330"/>
    </row>
    <row r="103" s="259" customFormat="1" ht="12.75">
      <c r="B103" s="330"/>
    </row>
    <row r="104" s="259" customFormat="1" ht="12.75">
      <c r="B104" s="330"/>
    </row>
    <row r="105" s="259" customFormat="1" ht="12.75">
      <c r="B105" s="330"/>
    </row>
    <row r="106" s="259" customFormat="1" ht="12.75">
      <c r="B106" s="330"/>
    </row>
    <row r="107" s="259" customFormat="1" ht="12.75">
      <c r="B107" s="330"/>
    </row>
    <row r="108" s="259" customFormat="1" ht="12.75">
      <c r="B108" s="330"/>
    </row>
    <row r="109" s="259" customFormat="1" ht="12.75">
      <c r="B109" s="330"/>
    </row>
    <row r="110" s="259" customFormat="1" ht="12.75">
      <c r="B110" s="330"/>
    </row>
    <row r="111" s="259" customFormat="1" ht="12.75">
      <c r="B111" s="330"/>
    </row>
    <row r="112" s="259" customFormat="1" ht="12.75">
      <c r="B112" s="330"/>
    </row>
    <row r="113" s="259" customFormat="1" ht="12.75">
      <c r="B113" s="330"/>
    </row>
    <row r="114" s="259" customFormat="1" ht="12.75">
      <c r="B114" s="330"/>
    </row>
    <row r="115" s="259" customFormat="1" ht="12.75">
      <c r="B115" s="330"/>
    </row>
    <row r="116" s="259" customFormat="1" ht="12.75">
      <c r="B116" s="330"/>
    </row>
    <row r="117" s="259" customFormat="1" ht="12.75">
      <c r="B117" s="330"/>
    </row>
    <row r="118" s="259" customFormat="1" ht="12.75">
      <c r="B118" s="330"/>
    </row>
    <row r="119" s="259" customFormat="1" ht="12.75">
      <c r="B119" s="330"/>
    </row>
    <row r="120" s="259" customFormat="1" ht="12.75">
      <c r="B120" s="330"/>
    </row>
    <row r="121" s="259" customFormat="1" ht="12.75">
      <c r="B121" s="330"/>
    </row>
    <row r="122" s="259" customFormat="1" ht="12.75">
      <c r="B122" s="330"/>
    </row>
    <row r="123" s="259" customFormat="1" ht="12.75">
      <c r="B123" s="330"/>
    </row>
    <row r="124" s="259" customFormat="1" ht="12.75">
      <c r="B124" s="330"/>
    </row>
    <row r="125" s="259" customFormat="1" ht="12.75">
      <c r="B125" s="330"/>
    </row>
    <row r="126" s="259" customFormat="1" ht="12.75">
      <c r="B126" s="330"/>
    </row>
    <row r="127" s="259" customFormat="1" ht="12.75">
      <c r="B127" s="330"/>
    </row>
    <row r="128" s="259" customFormat="1" ht="12.75">
      <c r="B128" s="330"/>
    </row>
    <row r="129" s="259" customFormat="1" ht="12.75">
      <c r="B129" s="330"/>
    </row>
    <row r="130" s="259" customFormat="1" ht="12.75">
      <c r="B130" s="330"/>
    </row>
    <row r="131" s="259" customFormat="1" ht="12.75">
      <c r="B131" s="330"/>
    </row>
    <row r="132" s="259" customFormat="1" ht="12.75">
      <c r="B132" s="330"/>
    </row>
    <row r="133" s="259" customFormat="1" ht="12.75">
      <c r="B133" s="330"/>
    </row>
    <row r="134" s="259" customFormat="1" ht="12.75">
      <c r="B134" s="330"/>
    </row>
    <row r="135" s="259" customFormat="1" ht="12.75">
      <c r="B135" s="330"/>
    </row>
    <row r="136" s="259" customFormat="1" ht="12.75">
      <c r="B136" s="330"/>
    </row>
    <row r="137" s="259" customFormat="1" ht="12.75">
      <c r="B137" s="330"/>
    </row>
    <row r="138" s="259" customFormat="1" ht="12.75">
      <c r="B138" s="330"/>
    </row>
    <row r="139" s="259" customFormat="1" ht="12.75">
      <c r="B139" s="330"/>
    </row>
    <row r="140" s="259" customFormat="1" ht="12.75">
      <c r="B140" s="330"/>
    </row>
    <row r="141" s="259" customFormat="1" ht="12.75">
      <c r="B141" s="330"/>
    </row>
    <row r="142" s="259" customFormat="1" ht="12.75">
      <c r="B142" s="330"/>
    </row>
    <row r="143" s="259" customFormat="1" ht="12.75">
      <c r="B143" s="330"/>
    </row>
    <row r="144" s="259" customFormat="1" ht="12.75">
      <c r="B144" s="330"/>
    </row>
    <row r="145" s="259" customFormat="1" ht="12.75">
      <c r="B145" s="330"/>
    </row>
    <row r="146" s="259" customFormat="1" ht="12.75">
      <c r="B146" s="330"/>
    </row>
    <row r="147" s="259" customFormat="1" ht="12.75">
      <c r="B147" s="330"/>
    </row>
    <row r="148" s="259" customFormat="1" ht="12.75">
      <c r="B148" s="330"/>
    </row>
    <row r="149" s="259" customFormat="1" ht="12.75">
      <c r="B149" s="330"/>
    </row>
    <row r="150" s="259" customFormat="1" ht="12.75">
      <c r="B150" s="330"/>
    </row>
    <row r="151" s="259" customFormat="1" ht="12.75">
      <c r="B151" s="330"/>
    </row>
    <row r="152" s="259" customFormat="1" ht="12.75">
      <c r="B152" s="330"/>
    </row>
    <row r="153" s="259" customFormat="1" ht="12.75">
      <c r="B153" s="330"/>
    </row>
    <row r="154" s="259" customFormat="1" ht="12.75">
      <c r="B154" s="330"/>
    </row>
    <row r="155" s="259" customFormat="1" ht="12.75">
      <c r="B155" s="330"/>
    </row>
    <row r="156" s="259" customFormat="1" ht="12.75">
      <c r="B156" s="330"/>
    </row>
    <row r="157" s="259" customFormat="1" ht="12.75">
      <c r="B157" s="330"/>
    </row>
    <row r="158" s="259" customFormat="1" ht="12.75">
      <c r="B158" s="330"/>
    </row>
    <row r="159" s="259" customFormat="1" ht="12.75">
      <c r="B159" s="330"/>
    </row>
    <row r="160" s="259" customFormat="1" ht="12.75">
      <c r="B160" s="330"/>
    </row>
    <row r="161" s="259" customFormat="1" ht="12.75">
      <c r="B161" s="330"/>
    </row>
    <row r="162" s="259" customFormat="1" ht="12.75">
      <c r="B162" s="330"/>
    </row>
    <row r="163" s="259" customFormat="1" ht="12.75">
      <c r="B163" s="330"/>
    </row>
    <row r="164" s="259" customFormat="1" ht="12.75">
      <c r="B164" s="330"/>
    </row>
    <row r="165" s="259" customFormat="1" ht="12.75">
      <c r="B165" s="330"/>
    </row>
    <row r="166" s="259" customFormat="1" ht="12.75">
      <c r="B166" s="330"/>
    </row>
    <row r="167" s="259" customFormat="1" ht="12.75">
      <c r="B167" s="330"/>
    </row>
    <row r="168" s="259" customFormat="1" ht="12.75">
      <c r="B168" s="330"/>
    </row>
    <row r="169" s="259" customFormat="1" ht="12.75">
      <c r="B169" s="330"/>
    </row>
    <row r="170" s="259" customFormat="1" ht="12.75">
      <c r="B170" s="330"/>
    </row>
    <row r="171" s="259" customFormat="1" ht="12.75">
      <c r="B171" s="330"/>
    </row>
    <row r="172" s="259" customFormat="1" ht="12.75">
      <c r="B172" s="330"/>
    </row>
    <row r="173" s="259" customFormat="1" ht="12.75">
      <c r="B173" s="330"/>
    </row>
    <row r="174" s="259" customFormat="1" ht="12.75">
      <c r="B174" s="330"/>
    </row>
    <row r="175" s="259" customFormat="1" ht="12.75">
      <c r="B175" s="330"/>
    </row>
    <row r="176" s="259" customFormat="1" ht="12.75">
      <c r="B176" s="330"/>
    </row>
    <row r="177" s="259" customFormat="1" ht="12.75">
      <c r="B177" s="330"/>
    </row>
    <row r="178" s="259" customFormat="1" ht="12.75">
      <c r="B178" s="330"/>
    </row>
    <row r="179" s="259" customFormat="1" ht="12.75">
      <c r="B179" s="330"/>
    </row>
    <row r="180" s="259" customFormat="1" ht="12.75">
      <c r="B180" s="330"/>
    </row>
    <row r="181" s="259" customFormat="1" ht="12.75">
      <c r="B181" s="330"/>
    </row>
    <row r="182" s="259" customFormat="1" ht="12.75">
      <c r="B182" s="330"/>
    </row>
    <row r="183" s="259" customFormat="1" ht="12.75">
      <c r="B183" s="330"/>
    </row>
    <row r="184" s="259" customFormat="1" ht="12.75">
      <c r="B184" s="330"/>
    </row>
    <row r="185" s="259" customFormat="1" ht="12.75">
      <c r="B185" s="330"/>
    </row>
    <row r="186" s="259" customFormat="1" ht="12.75">
      <c r="B186" s="330"/>
    </row>
    <row r="187" s="259" customFormat="1" ht="12.75">
      <c r="B187" s="330"/>
    </row>
    <row r="188" s="259" customFormat="1" ht="12.75">
      <c r="B188" s="330"/>
    </row>
    <row r="189" s="259" customFormat="1" ht="12.75">
      <c r="B189" s="330"/>
    </row>
    <row r="190" s="259" customFormat="1" ht="12.75">
      <c r="B190" s="330"/>
    </row>
    <row r="191" s="259" customFormat="1" ht="12.75">
      <c r="B191" s="330"/>
    </row>
    <row r="192" s="259" customFormat="1" ht="12.75">
      <c r="B192" s="330"/>
    </row>
    <row r="193" s="259" customFormat="1" ht="12.75">
      <c r="B193" s="330"/>
    </row>
    <row r="194" s="259" customFormat="1" ht="12.75">
      <c r="B194" s="330"/>
    </row>
    <row r="195" s="259" customFormat="1" ht="12.75">
      <c r="B195" s="330"/>
    </row>
    <row r="196" s="259" customFormat="1" ht="12.75">
      <c r="B196" s="330"/>
    </row>
    <row r="197" s="259" customFormat="1" ht="12.75">
      <c r="B197" s="330"/>
    </row>
    <row r="198" s="259" customFormat="1" ht="12.75">
      <c r="B198" s="330"/>
    </row>
    <row r="199" s="259" customFormat="1" ht="12.75">
      <c r="B199" s="330"/>
    </row>
    <row r="200" s="259" customFormat="1" ht="12.75">
      <c r="B200" s="330"/>
    </row>
    <row r="201" s="259" customFormat="1" ht="12.75">
      <c r="B201" s="330"/>
    </row>
    <row r="202" s="259" customFormat="1" ht="12.75">
      <c r="B202" s="330"/>
    </row>
    <row r="203" s="259" customFormat="1" ht="12.75">
      <c r="B203" s="330"/>
    </row>
    <row r="204" s="259" customFormat="1" ht="12.75">
      <c r="B204" s="330"/>
    </row>
    <row r="205" s="259" customFormat="1" ht="12.75">
      <c r="B205" s="330"/>
    </row>
    <row r="206" s="259" customFormat="1" ht="12.75">
      <c r="B206" s="330"/>
    </row>
    <row r="207" s="259" customFormat="1" ht="12.75">
      <c r="B207" s="330"/>
    </row>
    <row r="208" s="259" customFormat="1" ht="12.75">
      <c r="B208" s="330"/>
    </row>
    <row r="209" s="259" customFormat="1" ht="12.75">
      <c r="B209" s="330"/>
    </row>
  </sheetData>
  <sheetProtection/>
  <mergeCells count="83">
    <mergeCell ref="A4:Q4"/>
    <mergeCell ref="M40:Q40"/>
    <mergeCell ref="H26:I26"/>
    <mergeCell ref="H15:I15"/>
    <mergeCell ref="H16:I16"/>
    <mergeCell ref="H17:I17"/>
    <mergeCell ref="K37:L37"/>
    <mergeCell ref="M39:Q39"/>
    <mergeCell ref="B7:B8"/>
    <mergeCell ref="C7:G7"/>
    <mergeCell ref="O1:Q1"/>
    <mergeCell ref="H7:L7"/>
    <mergeCell ref="M7:Q7"/>
    <mergeCell ref="A2:Q2"/>
    <mergeCell ref="A3:Q3"/>
    <mergeCell ref="H32:I32"/>
    <mergeCell ref="A6:B6"/>
    <mergeCell ref="N6:Q6"/>
    <mergeCell ref="H19:I19"/>
    <mergeCell ref="A7:A8"/>
    <mergeCell ref="M29:N29"/>
    <mergeCell ref="M30:N30"/>
    <mergeCell ref="M31:N31"/>
    <mergeCell ref="M32:N32"/>
    <mergeCell ref="H27:I27"/>
    <mergeCell ref="H28:I28"/>
    <mergeCell ref="H29:I29"/>
    <mergeCell ref="H30:I30"/>
    <mergeCell ref="H31:I31"/>
    <mergeCell ref="M23:N23"/>
    <mergeCell ref="M24:N24"/>
    <mergeCell ref="M25:N25"/>
    <mergeCell ref="M26:N26"/>
    <mergeCell ref="M27:N27"/>
    <mergeCell ref="M28:N28"/>
    <mergeCell ref="M10:N10"/>
    <mergeCell ref="M11:N11"/>
    <mergeCell ref="M12:N12"/>
    <mergeCell ref="M19:N19"/>
    <mergeCell ref="M20:N20"/>
    <mergeCell ref="M21:N21"/>
    <mergeCell ref="M13:N13"/>
    <mergeCell ref="M14:N14"/>
    <mergeCell ref="M15:N15"/>
    <mergeCell ref="M16:N16"/>
    <mergeCell ref="H22:I22"/>
    <mergeCell ref="M22:N22"/>
    <mergeCell ref="H23:I23"/>
    <mergeCell ref="H24:I24"/>
    <mergeCell ref="H25:I25"/>
    <mergeCell ref="H10:I10"/>
    <mergeCell ref="H11:I11"/>
    <mergeCell ref="H12:I12"/>
    <mergeCell ref="H13:I13"/>
    <mergeCell ref="H14:I14"/>
    <mergeCell ref="M17:N17"/>
    <mergeCell ref="H20:I20"/>
    <mergeCell ref="M18:N18"/>
    <mergeCell ref="H18:I18"/>
    <mergeCell ref="H21:I21"/>
    <mergeCell ref="C16:D16"/>
    <mergeCell ref="C17:D17"/>
    <mergeCell ref="C18:D18"/>
    <mergeCell ref="C19:D19"/>
    <mergeCell ref="C20:D20"/>
    <mergeCell ref="C10:D10"/>
    <mergeCell ref="C11:D11"/>
    <mergeCell ref="C12:D12"/>
    <mergeCell ref="C13:D13"/>
    <mergeCell ref="C14:D14"/>
    <mergeCell ref="C15:D15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7"/>
  <sheetViews>
    <sheetView zoomScale="85" zoomScaleNormal="85" zoomScaleSheetLayoutView="80" zoomScalePageLayoutView="0" workbookViewId="0" topLeftCell="A15">
      <selection activeCell="A38" sqref="A38"/>
    </sheetView>
  </sheetViews>
  <sheetFormatPr defaultColWidth="9.140625" defaultRowHeight="12.75"/>
  <cols>
    <col min="1" max="1" width="7.140625" style="14" customWidth="1"/>
    <col min="2" max="2" width="19.28125" style="329" customWidth="1"/>
    <col min="3" max="3" width="7.00390625" style="14" customWidth="1"/>
    <col min="4" max="4" width="6.57421875" style="14" customWidth="1"/>
    <col min="5" max="6" width="9.140625" style="14" customWidth="1"/>
    <col min="7" max="7" width="10.8515625" style="14" customWidth="1"/>
    <col min="8" max="8" width="7.57421875" style="14" customWidth="1"/>
    <col min="9" max="9" width="5.00390625" style="14" customWidth="1"/>
    <col min="10" max="10" width="10.28125" style="14" customWidth="1"/>
    <col min="11" max="11" width="11.28125" style="14" customWidth="1"/>
    <col min="12" max="12" width="11.7109375" style="14" customWidth="1"/>
    <col min="13" max="13" width="7.00390625" style="14" customWidth="1"/>
    <col min="14" max="14" width="5.7109375" style="14" customWidth="1"/>
    <col min="15" max="15" width="8.8515625" style="14" customWidth="1"/>
    <col min="16" max="16" width="9.140625" style="14" customWidth="1"/>
    <col min="17" max="17" width="11.00390625" style="14" customWidth="1"/>
    <col min="18" max="18" width="9.140625" style="14" hidden="1" customWidth="1"/>
    <col min="19" max="16384" width="9.140625" style="14" customWidth="1"/>
  </cols>
  <sheetData>
    <row r="1" spans="15:17" ht="12.75" customHeight="1">
      <c r="O1" s="740" t="s">
        <v>57</v>
      </c>
      <c r="P1" s="740"/>
      <c r="Q1" s="740"/>
    </row>
    <row r="2" spans="1:16" ht="15.75">
      <c r="A2" s="639" t="s">
        <v>0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40"/>
      <c r="N2" s="40"/>
      <c r="O2" s="40"/>
      <c r="P2" s="40"/>
    </row>
    <row r="3" spans="1:16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39"/>
      <c r="N3" s="39"/>
      <c r="O3" s="39"/>
      <c r="P3" s="39"/>
    </row>
    <row r="4" ht="11.25" customHeight="1"/>
    <row r="5" spans="1:12" ht="15.75">
      <c r="A5" s="741" t="s">
        <v>643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</row>
    <row r="7" spans="1:17" s="317" customFormat="1" ht="17.25" customHeight="1">
      <c r="A7" s="669" t="s">
        <v>862</v>
      </c>
      <c r="B7" s="669"/>
      <c r="N7" s="737" t="s">
        <v>795</v>
      </c>
      <c r="O7" s="737"/>
      <c r="P7" s="737"/>
      <c r="Q7" s="737"/>
    </row>
    <row r="8" spans="1:17" s="317" customFormat="1" ht="24" customHeight="1">
      <c r="A8" s="732" t="s">
        <v>2</v>
      </c>
      <c r="B8" s="739" t="s">
        <v>3</v>
      </c>
      <c r="C8" s="732" t="s">
        <v>642</v>
      </c>
      <c r="D8" s="732"/>
      <c r="E8" s="732"/>
      <c r="F8" s="732"/>
      <c r="G8" s="732"/>
      <c r="H8" s="731" t="s">
        <v>676</v>
      </c>
      <c r="I8" s="732"/>
      <c r="J8" s="732"/>
      <c r="K8" s="732"/>
      <c r="L8" s="732"/>
      <c r="M8" s="733" t="s">
        <v>107</v>
      </c>
      <c r="N8" s="734"/>
      <c r="O8" s="734"/>
      <c r="P8" s="734"/>
      <c r="Q8" s="731"/>
    </row>
    <row r="9" spans="1:18" s="289" customFormat="1" ht="60" customHeight="1">
      <c r="A9" s="732"/>
      <c r="B9" s="739"/>
      <c r="C9" s="248" t="s">
        <v>204</v>
      </c>
      <c r="D9" s="248" t="s">
        <v>205</v>
      </c>
      <c r="E9" s="248" t="s">
        <v>355</v>
      </c>
      <c r="F9" s="248" t="s">
        <v>212</v>
      </c>
      <c r="G9" s="248" t="s">
        <v>113</v>
      </c>
      <c r="H9" s="318" t="s">
        <v>204</v>
      </c>
      <c r="I9" s="248" t="s">
        <v>205</v>
      </c>
      <c r="J9" s="248" t="s">
        <v>355</v>
      </c>
      <c r="K9" s="319" t="s">
        <v>212</v>
      </c>
      <c r="L9" s="248" t="s">
        <v>358</v>
      </c>
      <c r="M9" s="248" t="s">
        <v>204</v>
      </c>
      <c r="N9" s="248" t="s">
        <v>205</v>
      </c>
      <c r="O9" s="248" t="s">
        <v>355</v>
      </c>
      <c r="P9" s="319" t="s">
        <v>212</v>
      </c>
      <c r="Q9" s="248" t="s">
        <v>114</v>
      </c>
      <c r="R9" s="320"/>
    </row>
    <row r="10" spans="1:17" s="317" customFormat="1" ht="12.75">
      <c r="A10" s="379">
        <v>1</v>
      </c>
      <c r="B10" s="326">
        <v>2</v>
      </c>
      <c r="C10" s="379">
        <v>3</v>
      </c>
      <c r="D10" s="379">
        <v>4</v>
      </c>
      <c r="E10" s="379">
        <v>5</v>
      </c>
      <c r="F10" s="379">
        <v>6</v>
      </c>
      <c r="G10" s="379">
        <v>7</v>
      </c>
      <c r="H10" s="379">
        <v>8</v>
      </c>
      <c r="I10" s="379">
        <v>9</v>
      </c>
      <c r="J10" s="379">
        <v>10</v>
      </c>
      <c r="K10" s="379">
        <v>11</v>
      </c>
      <c r="L10" s="379">
        <v>12</v>
      </c>
      <c r="M10" s="379">
        <v>13</v>
      </c>
      <c r="N10" s="379">
        <v>14</v>
      </c>
      <c r="O10" s="379">
        <v>15</v>
      </c>
      <c r="P10" s="379">
        <v>16</v>
      </c>
      <c r="Q10" s="379">
        <v>17</v>
      </c>
    </row>
    <row r="11" spans="1:20" s="317" customFormat="1" ht="15">
      <c r="A11" s="379">
        <v>1</v>
      </c>
      <c r="B11" s="327" t="s">
        <v>833</v>
      </c>
      <c r="C11" s="728">
        <v>57985</v>
      </c>
      <c r="D11" s="729"/>
      <c r="E11" s="321">
        <v>0</v>
      </c>
      <c r="F11" s="321">
        <v>0</v>
      </c>
      <c r="G11" s="321">
        <f>SUM(C11:F11)</f>
        <v>57985</v>
      </c>
      <c r="H11" s="728">
        <v>51937</v>
      </c>
      <c r="I11" s="729"/>
      <c r="J11" s="321">
        <v>0</v>
      </c>
      <c r="K11" s="321">
        <v>0</v>
      </c>
      <c r="L11" s="321">
        <f>SUM(H11:K11)</f>
        <v>51937</v>
      </c>
      <c r="M11" s="728">
        <v>11997565</v>
      </c>
      <c r="N11" s="729"/>
      <c r="O11" s="321">
        <v>0</v>
      </c>
      <c r="P11" s="321">
        <v>0</v>
      </c>
      <c r="Q11" s="321">
        <f>SUM(M11:P11)</f>
        <v>11997565</v>
      </c>
      <c r="T11" s="381"/>
    </row>
    <row r="12" spans="1:20" s="317" customFormat="1" ht="15">
      <c r="A12" s="379">
        <v>2</v>
      </c>
      <c r="B12" s="327" t="s">
        <v>945</v>
      </c>
      <c r="C12" s="728">
        <v>16886</v>
      </c>
      <c r="D12" s="729"/>
      <c r="E12" s="321">
        <v>0</v>
      </c>
      <c r="F12" s="321">
        <v>0</v>
      </c>
      <c r="G12" s="321">
        <f aca="true" t="shared" si="0" ref="G12:G32">SUM(C12:F12)</f>
        <v>16886</v>
      </c>
      <c r="H12" s="728">
        <v>13827</v>
      </c>
      <c r="I12" s="729"/>
      <c r="J12" s="321">
        <v>0</v>
      </c>
      <c r="K12" s="321">
        <v>0</v>
      </c>
      <c r="L12" s="321">
        <f aca="true" t="shared" si="1" ref="L12:L32">SUM(H12:K12)</f>
        <v>13827</v>
      </c>
      <c r="M12" s="728">
        <v>3194141</v>
      </c>
      <c r="N12" s="729"/>
      <c r="O12" s="321">
        <v>0</v>
      </c>
      <c r="P12" s="321">
        <v>0</v>
      </c>
      <c r="Q12" s="321">
        <f aca="true" t="shared" si="2" ref="Q12:Q32">SUM(M12:P12)</f>
        <v>3194141</v>
      </c>
      <c r="T12" s="381"/>
    </row>
    <row r="13" spans="1:20" s="317" customFormat="1" ht="15">
      <c r="A13" s="379">
        <v>3</v>
      </c>
      <c r="B13" s="327" t="s">
        <v>835</v>
      </c>
      <c r="C13" s="728">
        <v>38856</v>
      </c>
      <c r="D13" s="729"/>
      <c r="E13" s="321">
        <v>0</v>
      </c>
      <c r="F13" s="321">
        <v>0</v>
      </c>
      <c r="G13" s="321">
        <f t="shared" si="0"/>
        <v>38856</v>
      </c>
      <c r="H13" s="728">
        <v>30132</v>
      </c>
      <c r="I13" s="729"/>
      <c r="J13" s="321">
        <v>0</v>
      </c>
      <c r="K13" s="321">
        <v>0</v>
      </c>
      <c r="L13" s="321">
        <f t="shared" si="1"/>
        <v>30132</v>
      </c>
      <c r="M13" s="728">
        <v>6960534</v>
      </c>
      <c r="N13" s="729"/>
      <c r="O13" s="321">
        <v>0</v>
      </c>
      <c r="P13" s="321">
        <v>0</v>
      </c>
      <c r="Q13" s="321">
        <f t="shared" si="2"/>
        <v>6960534</v>
      </c>
      <c r="T13" s="381"/>
    </row>
    <row r="14" spans="1:20" s="317" customFormat="1" ht="15">
      <c r="A14" s="379">
        <v>4</v>
      </c>
      <c r="B14" s="327" t="s">
        <v>836</v>
      </c>
      <c r="C14" s="728">
        <v>19248</v>
      </c>
      <c r="D14" s="729"/>
      <c r="E14" s="321">
        <v>0</v>
      </c>
      <c r="F14" s="321">
        <v>0</v>
      </c>
      <c r="G14" s="321">
        <f t="shared" si="0"/>
        <v>19248</v>
      </c>
      <c r="H14" s="728">
        <v>15022</v>
      </c>
      <c r="I14" s="729"/>
      <c r="J14" s="321">
        <v>0</v>
      </c>
      <c r="K14" s="321">
        <v>0</v>
      </c>
      <c r="L14" s="321">
        <f t="shared" si="1"/>
        <v>15022</v>
      </c>
      <c r="M14" s="728">
        <v>3470080</v>
      </c>
      <c r="N14" s="729"/>
      <c r="O14" s="321">
        <v>0</v>
      </c>
      <c r="P14" s="321">
        <v>0</v>
      </c>
      <c r="Q14" s="321">
        <f t="shared" si="2"/>
        <v>3470080</v>
      </c>
      <c r="T14" s="381"/>
    </row>
    <row r="15" spans="1:20" s="317" customFormat="1" ht="15">
      <c r="A15" s="379">
        <v>5</v>
      </c>
      <c r="B15" s="327" t="s">
        <v>837</v>
      </c>
      <c r="C15" s="728">
        <v>15247</v>
      </c>
      <c r="D15" s="729"/>
      <c r="E15" s="321">
        <v>0</v>
      </c>
      <c r="F15" s="321">
        <v>0</v>
      </c>
      <c r="G15" s="321">
        <f t="shared" si="0"/>
        <v>15247</v>
      </c>
      <c r="H15" s="728">
        <v>13099</v>
      </c>
      <c r="I15" s="729"/>
      <c r="J15" s="321">
        <v>0</v>
      </c>
      <c r="K15" s="321">
        <v>0</v>
      </c>
      <c r="L15" s="321">
        <f t="shared" si="1"/>
        <v>13099</v>
      </c>
      <c r="M15" s="728">
        <v>3025934</v>
      </c>
      <c r="N15" s="729"/>
      <c r="O15" s="321">
        <v>0</v>
      </c>
      <c r="P15" s="321">
        <v>0</v>
      </c>
      <c r="Q15" s="321">
        <f t="shared" si="2"/>
        <v>3025934</v>
      </c>
      <c r="T15" s="381"/>
    </row>
    <row r="16" spans="1:20" s="317" customFormat="1" ht="15">
      <c r="A16" s="379">
        <v>6</v>
      </c>
      <c r="B16" s="327" t="s">
        <v>838</v>
      </c>
      <c r="C16" s="728">
        <v>35502</v>
      </c>
      <c r="D16" s="729"/>
      <c r="E16" s="321">
        <v>0</v>
      </c>
      <c r="F16" s="321">
        <v>0</v>
      </c>
      <c r="G16" s="321">
        <f t="shared" si="0"/>
        <v>35502</v>
      </c>
      <c r="H16" s="728">
        <v>29851</v>
      </c>
      <c r="I16" s="729"/>
      <c r="J16" s="321">
        <v>0</v>
      </c>
      <c r="K16" s="321">
        <v>0</v>
      </c>
      <c r="L16" s="321">
        <f t="shared" si="1"/>
        <v>29851</v>
      </c>
      <c r="M16" s="728">
        <v>6895653</v>
      </c>
      <c r="N16" s="729"/>
      <c r="O16" s="321">
        <v>0</v>
      </c>
      <c r="P16" s="321">
        <v>0</v>
      </c>
      <c r="Q16" s="321">
        <f t="shared" si="2"/>
        <v>6895653</v>
      </c>
      <c r="T16" s="381"/>
    </row>
    <row r="17" spans="1:20" s="317" customFormat="1" ht="15">
      <c r="A17" s="379">
        <v>7</v>
      </c>
      <c r="B17" s="327" t="s">
        <v>839</v>
      </c>
      <c r="C17" s="728">
        <v>28204</v>
      </c>
      <c r="D17" s="729"/>
      <c r="E17" s="321">
        <v>0</v>
      </c>
      <c r="F17" s="321">
        <v>0</v>
      </c>
      <c r="G17" s="321">
        <f t="shared" si="0"/>
        <v>28204</v>
      </c>
      <c r="H17" s="728">
        <v>23057</v>
      </c>
      <c r="I17" s="729"/>
      <c r="J17" s="321">
        <v>0</v>
      </c>
      <c r="K17" s="321">
        <v>0</v>
      </c>
      <c r="L17" s="321">
        <f t="shared" si="1"/>
        <v>23057</v>
      </c>
      <c r="M17" s="728">
        <v>5326200</v>
      </c>
      <c r="N17" s="729"/>
      <c r="O17" s="321">
        <v>0</v>
      </c>
      <c r="P17" s="321">
        <v>0</v>
      </c>
      <c r="Q17" s="321">
        <f t="shared" si="2"/>
        <v>5326200</v>
      </c>
      <c r="T17" s="381"/>
    </row>
    <row r="18" spans="1:20" s="317" customFormat="1" ht="15">
      <c r="A18" s="379">
        <v>8</v>
      </c>
      <c r="B18" s="327" t="s">
        <v>840</v>
      </c>
      <c r="C18" s="728">
        <v>40436</v>
      </c>
      <c r="D18" s="729"/>
      <c r="E18" s="321">
        <v>0</v>
      </c>
      <c r="F18" s="321">
        <v>0</v>
      </c>
      <c r="G18" s="321">
        <f t="shared" si="0"/>
        <v>40436</v>
      </c>
      <c r="H18" s="728">
        <v>37342</v>
      </c>
      <c r="I18" s="729"/>
      <c r="J18" s="321">
        <v>0</v>
      </c>
      <c r="K18" s="321">
        <v>0</v>
      </c>
      <c r="L18" s="321">
        <f t="shared" si="1"/>
        <v>37342</v>
      </c>
      <c r="M18" s="728">
        <v>8625934</v>
      </c>
      <c r="N18" s="729"/>
      <c r="O18" s="321">
        <v>0</v>
      </c>
      <c r="P18" s="321">
        <v>0</v>
      </c>
      <c r="Q18" s="321">
        <f t="shared" si="2"/>
        <v>8625934</v>
      </c>
      <c r="T18" s="381"/>
    </row>
    <row r="19" spans="1:20" s="317" customFormat="1" ht="15">
      <c r="A19" s="379">
        <v>9</v>
      </c>
      <c r="B19" s="327" t="s">
        <v>841</v>
      </c>
      <c r="C19" s="728">
        <v>14402</v>
      </c>
      <c r="D19" s="729"/>
      <c r="E19" s="321">
        <v>0</v>
      </c>
      <c r="F19" s="321">
        <v>0</v>
      </c>
      <c r="G19" s="321">
        <f t="shared" si="0"/>
        <v>14402</v>
      </c>
      <c r="H19" s="728">
        <v>12496</v>
      </c>
      <c r="I19" s="729"/>
      <c r="J19" s="321">
        <v>0</v>
      </c>
      <c r="K19" s="321">
        <v>0</v>
      </c>
      <c r="L19" s="321">
        <f t="shared" si="1"/>
        <v>12496</v>
      </c>
      <c r="M19" s="728">
        <v>2886667</v>
      </c>
      <c r="N19" s="729"/>
      <c r="O19" s="321">
        <v>0</v>
      </c>
      <c r="P19" s="321">
        <v>0</v>
      </c>
      <c r="Q19" s="321">
        <f t="shared" si="2"/>
        <v>2886667</v>
      </c>
      <c r="T19" s="381"/>
    </row>
    <row r="20" spans="1:20" s="317" customFormat="1" ht="15">
      <c r="A20" s="379">
        <v>10</v>
      </c>
      <c r="B20" s="327" t="s">
        <v>842</v>
      </c>
      <c r="C20" s="728">
        <v>40149</v>
      </c>
      <c r="D20" s="729"/>
      <c r="E20" s="321">
        <v>0</v>
      </c>
      <c r="F20" s="321">
        <v>0</v>
      </c>
      <c r="G20" s="321">
        <f t="shared" si="0"/>
        <v>40149</v>
      </c>
      <c r="H20" s="728">
        <v>33386</v>
      </c>
      <c r="I20" s="729"/>
      <c r="J20" s="321">
        <v>0</v>
      </c>
      <c r="K20" s="321">
        <v>0</v>
      </c>
      <c r="L20" s="321">
        <f t="shared" si="1"/>
        <v>33386</v>
      </c>
      <c r="M20" s="728">
        <v>7712214</v>
      </c>
      <c r="N20" s="729"/>
      <c r="O20" s="321">
        <v>0</v>
      </c>
      <c r="P20" s="321">
        <v>0</v>
      </c>
      <c r="Q20" s="321">
        <f t="shared" si="2"/>
        <v>7712214</v>
      </c>
      <c r="T20" s="381"/>
    </row>
    <row r="21" spans="1:20" s="317" customFormat="1" ht="15">
      <c r="A21" s="379">
        <v>11</v>
      </c>
      <c r="B21" s="327" t="s">
        <v>843</v>
      </c>
      <c r="C21" s="728">
        <v>50002</v>
      </c>
      <c r="D21" s="729"/>
      <c r="E21" s="321">
        <v>0</v>
      </c>
      <c r="F21" s="321">
        <v>0</v>
      </c>
      <c r="G21" s="321">
        <f t="shared" si="0"/>
        <v>50002</v>
      </c>
      <c r="H21" s="728">
        <v>40731</v>
      </c>
      <c r="I21" s="729"/>
      <c r="J21" s="321">
        <v>0</v>
      </c>
      <c r="K21" s="321">
        <v>0</v>
      </c>
      <c r="L21" s="321">
        <f t="shared" si="1"/>
        <v>40731</v>
      </c>
      <c r="M21" s="728">
        <v>9408724</v>
      </c>
      <c r="N21" s="729"/>
      <c r="O21" s="321">
        <v>0</v>
      </c>
      <c r="P21" s="321">
        <v>0</v>
      </c>
      <c r="Q21" s="321">
        <f t="shared" si="2"/>
        <v>9408724</v>
      </c>
      <c r="T21" s="381"/>
    </row>
    <row r="22" spans="1:20" s="317" customFormat="1" ht="15">
      <c r="A22" s="379">
        <v>12</v>
      </c>
      <c r="B22" s="327" t="s">
        <v>844</v>
      </c>
      <c r="C22" s="728">
        <v>20244</v>
      </c>
      <c r="D22" s="729"/>
      <c r="E22" s="321">
        <v>0</v>
      </c>
      <c r="F22" s="321">
        <v>0</v>
      </c>
      <c r="G22" s="321">
        <f t="shared" si="0"/>
        <v>20244</v>
      </c>
      <c r="H22" s="728">
        <v>17063</v>
      </c>
      <c r="I22" s="729"/>
      <c r="J22" s="321">
        <v>0</v>
      </c>
      <c r="K22" s="321">
        <v>0</v>
      </c>
      <c r="L22" s="321">
        <f t="shared" si="1"/>
        <v>17063</v>
      </c>
      <c r="M22" s="728">
        <v>3941400</v>
      </c>
      <c r="N22" s="729"/>
      <c r="O22" s="321">
        <v>0</v>
      </c>
      <c r="P22" s="321">
        <v>0</v>
      </c>
      <c r="Q22" s="321">
        <f t="shared" si="2"/>
        <v>3941400</v>
      </c>
      <c r="T22" s="381"/>
    </row>
    <row r="23" spans="1:20" s="317" customFormat="1" ht="15">
      <c r="A23" s="379">
        <v>13</v>
      </c>
      <c r="B23" s="327" t="s">
        <v>845</v>
      </c>
      <c r="C23" s="728">
        <v>70176</v>
      </c>
      <c r="D23" s="729"/>
      <c r="E23" s="321">
        <v>0</v>
      </c>
      <c r="F23" s="321">
        <v>0</v>
      </c>
      <c r="G23" s="321">
        <f t="shared" si="0"/>
        <v>70176</v>
      </c>
      <c r="H23" s="728">
        <v>56069</v>
      </c>
      <c r="I23" s="729"/>
      <c r="J23" s="321">
        <v>0</v>
      </c>
      <c r="K23" s="321">
        <v>0</v>
      </c>
      <c r="L23" s="321">
        <f t="shared" si="1"/>
        <v>56069</v>
      </c>
      <c r="M23" s="728">
        <v>12951872</v>
      </c>
      <c r="N23" s="729"/>
      <c r="O23" s="321">
        <v>0</v>
      </c>
      <c r="P23" s="321">
        <v>0</v>
      </c>
      <c r="Q23" s="321">
        <f t="shared" si="2"/>
        <v>12951872</v>
      </c>
      <c r="T23" s="381"/>
    </row>
    <row r="24" spans="1:20" s="317" customFormat="1" ht="15">
      <c r="A24" s="379">
        <v>14</v>
      </c>
      <c r="B24" s="327" t="s">
        <v>846</v>
      </c>
      <c r="C24" s="728">
        <v>25676</v>
      </c>
      <c r="D24" s="729"/>
      <c r="E24" s="321">
        <v>0</v>
      </c>
      <c r="F24" s="321">
        <v>0</v>
      </c>
      <c r="G24" s="321">
        <f t="shared" si="0"/>
        <v>25676</v>
      </c>
      <c r="H24" s="728">
        <v>22335</v>
      </c>
      <c r="I24" s="729"/>
      <c r="J24" s="321">
        <v>0</v>
      </c>
      <c r="K24" s="321">
        <v>0</v>
      </c>
      <c r="L24" s="321">
        <f t="shared" si="1"/>
        <v>22335</v>
      </c>
      <c r="M24" s="728">
        <v>5159334</v>
      </c>
      <c r="N24" s="729"/>
      <c r="O24" s="321">
        <v>0</v>
      </c>
      <c r="P24" s="321">
        <v>0</v>
      </c>
      <c r="Q24" s="321">
        <f t="shared" si="2"/>
        <v>5159334</v>
      </c>
      <c r="T24" s="381"/>
    </row>
    <row r="25" spans="1:20" s="317" customFormat="1" ht="15">
      <c r="A25" s="379">
        <v>15</v>
      </c>
      <c r="B25" s="327" t="s">
        <v>847</v>
      </c>
      <c r="C25" s="728">
        <v>30746</v>
      </c>
      <c r="D25" s="729"/>
      <c r="E25" s="321">
        <v>0</v>
      </c>
      <c r="F25" s="321">
        <v>0</v>
      </c>
      <c r="G25" s="321">
        <f t="shared" si="0"/>
        <v>30746</v>
      </c>
      <c r="H25" s="728">
        <v>24790</v>
      </c>
      <c r="I25" s="729"/>
      <c r="J25" s="321">
        <v>0</v>
      </c>
      <c r="K25" s="321">
        <v>0</v>
      </c>
      <c r="L25" s="321">
        <f t="shared" si="1"/>
        <v>24790</v>
      </c>
      <c r="M25" s="728">
        <v>5726434</v>
      </c>
      <c r="N25" s="729"/>
      <c r="O25" s="321">
        <v>0</v>
      </c>
      <c r="P25" s="321">
        <v>0</v>
      </c>
      <c r="Q25" s="321">
        <f t="shared" si="2"/>
        <v>5726434</v>
      </c>
      <c r="T25" s="381"/>
    </row>
    <row r="26" spans="1:20" s="317" customFormat="1" ht="15">
      <c r="A26" s="379">
        <v>16</v>
      </c>
      <c r="B26" s="327" t="s">
        <v>848</v>
      </c>
      <c r="C26" s="728">
        <v>27180</v>
      </c>
      <c r="D26" s="729"/>
      <c r="E26" s="321">
        <v>0</v>
      </c>
      <c r="F26" s="321">
        <v>0</v>
      </c>
      <c r="G26" s="321">
        <f t="shared" si="0"/>
        <v>27180</v>
      </c>
      <c r="H26" s="728">
        <v>21539</v>
      </c>
      <c r="I26" s="729"/>
      <c r="J26" s="321">
        <v>0</v>
      </c>
      <c r="K26" s="321">
        <v>0</v>
      </c>
      <c r="L26" s="321">
        <f t="shared" si="1"/>
        <v>21539</v>
      </c>
      <c r="M26" s="728">
        <v>4975534</v>
      </c>
      <c r="N26" s="729"/>
      <c r="O26" s="321">
        <v>0</v>
      </c>
      <c r="P26" s="321">
        <v>0</v>
      </c>
      <c r="Q26" s="321">
        <f t="shared" si="2"/>
        <v>4975534</v>
      </c>
      <c r="T26" s="381"/>
    </row>
    <row r="27" spans="1:20" s="317" customFormat="1" ht="15">
      <c r="A27" s="379">
        <v>17</v>
      </c>
      <c r="B27" s="327" t="s">
        <v>854</v>
      </c>
      <c r="C27" s="728">
        <v>16525</v>
      </c>
      <c r="D27" s="729"/>
      <c r="E27" s="321">
        <v>0</v>
      </c>
      <c r="F27" s="321">
        <v>0</v>
      </c>
      <c r="G27" s="321">
        <f t="shared" si="0"/>
        <v>16525</v>
      </c>
      <c r="H27" s="728">
        <v>14762</v>
      </c>
      <c r="I27" s="729"/>
      <c r="J27" s="321">
        <v>0</v>
      </c>
      <c r="K27" s="321">
        <v>0</v>
      </c>
      <c r="L27" s="321">
        <f t="shared" si="1"/>
        <v>14762</v>
      </c>
      <c r="M27" s="728">
        <v>3410000</v>
      </c>
      <c r="N27" s="729"/>
      <c r="O27" s="321">
        <v>0</v>
      </c>
      <c r="P27" s="321">
        <v>0</v>
      </c>
      <c r="Q27" s="321">
        <f t="shared" si="2"/>
        <v>3410000</v>
      </c>
      <c r="T27" s="381"/>
    </row>
    <row r="28" spans="1:20" s="317" customFormat="1" ht="15">
      <c r="A28" s="379">
        <v>18</v>
      </c>
      <c r="B28" s="327" t="s">
        <v>849</v>
      </c>
      <c r="C28" s="728">
        <v>49134</v>
      </c>
      <c r="D28" s="729"/>
      <c r="E28" s="321">
        <v>0</v>
      </c>
      <c r="F28" s="321">
        <v>0</v>
      </c>
      <c r="G28" s="321">
        <f t="shared" si="0"/>
        <v>49134</v>
      </c>
      <c r="H28" s="728">
        <v>39978</v>
      </c>
      <c r="I28" s="729"/>
      <c r="J28" s="321">
        <v>0</v>
      </c>
      <c r="K28" s="321">
        <v>0</v>
      </c>
      <c r="L28" s="321">
        <f t="shared" si="1"/>
        <v>39978</v>
      </c>
      <c r="M28" s="728">
        <v>9234860</v>
      </c>
      <c r="N28" s="729"/>
      <c r="O28" s="321">
        <v>0</v>
      </c>
      <c r="P28" s="321">
        <v>0</v>
      </c>
      <c r="Q28" s="321">
        <f t="shared" si="2"/>
        <v>9234860</v>
      </c>
      <c r="T28" s="381"/>
    </row>
    <row r="29" spans="1:20" s="317" customFormat="1" ht="15">
      <c r="A29" s="379">
        <v>19</v>
      </c>
      <c r="B29" s="327" t="s">
        <v>850</v>
      </c>
      <c r="C29" s="728">
        <v>18184</v>
      </c>
      <c r="D29" s="729"/>
      <c r="E29" s="321">
        <v>0</v>
      </c>
      <c r="F29" s="321">
        <v>0</v>
      </c>
      <c r="G29" s="321">
        <f t="shared" si="0"/>
        <v>18184</v>
      </c>
      <c r="H29" s="728">
        <v>15993</v>
      </c>
      <c r="I29" s="729"/>
      <c r="J29" s="321">
        <v>0</v>
      </c>
      <c r="K29" s="321">
        <v>0</v>
      </c>
      <c r="L29" s="321">
        <f t="shared" si="1"/>
        <v>15993</v>
      </c>
      <c r="M29" s="728">
        <v>3694467</v>
      </c>
      <c r="N29" s="729"/>
      <c r="O29" s="321">
        <v>0</v>
      </c>
      <c r="P29" s="321">
        <v>0</v>
      </c>
      <c r="Q29" s="321">
        <f t="shared" si="2"/>
        <v>3694467</v>
      </c>
      <c r="T29" s="381"/>
    </row>
    <row r="30" spans="1:20" s="317" customFormat="1" ht="15">
      <c r="A30" s="379">
        <v>20</v>
      </c>
      <c r="B30" s="327" t="s">
        <v>851</v>
      </c>
      <c r="C30" s="728">
        <v>44124</v>
      </c>
      <c r="D30" s="729"/>
      <c r="E30" s="321">
        <v>0</v>
      </c>
      <c r="F30" s="321">
        <v>0</v>
      </c>
      <c r="G30" s="321">
        <f t="shared" si="0"/>
        <v>44124</v>
      </c>
      <c r="H30" s="728">
        <v>37345</v>
      </c>
      <c r="I30" s="729"/>
      <c r="J30" s="321">
        <v>0</v>
      </c>
      <c r="K30" s="321">
        <v>0</v>
      </c>
      <c r="L30" s="321">
        <f t="shared" si="1"/>
        <v>37345</v>
      </c>
      <c r="M30" s="728">
        <v>8626734</v>
      </c>
      <c r="N30" s="729"/>
      <c r="O30" s="321">
        <v>0</v>
      </c>
      <c r="P30" s="321">
        <v>0</v>
      </c>
      <c r="Q30" s="321">
        <f t="shared" si="2"/>
        <v>8626734</v>
      </c>
      <c r="T30" s="381"/>
    </row>
    <row r="31" spans="1:20" s="317" customFormat="1" ht="15">
      <c r="A31" s="379">
        <v>21</v>
      </c>
      <c r="B31" s="327" t="s">
        <v>852</v>
      </c>
      <c r="C31" s="728">
        <v>20841</v>
      </c>
      <c r="D31" s="729"/>
      <c r="E31" s="321">
        <v>0</v>
      </c>
      <c r="F31" s="321">
        <v>0</v>
      </c>
      <c r="G31" s="321">
        <f t="shared" si="0"/>
        <v>20841</v>
      </c>
      <c r="H31" s="728">
        <v>17305</v>
      </c>
      <c r="I31" s="729"/>
      <c r="J31" s="321">
        <v>0</v>
      </c>
      <c r="K31" s="321">
        <v>0</v>
      </c>
      <c r="L31" s="321">
        <f t="shared" si="1"/>
        <v>17305</v>
      </c>
      <c r="M31" s="728">
        <v>3997340</v>
      </c>
      <c r="N31" s="729"/>
      <c r="O31" s="321">
        <v>0</v>
      </c>
      <c r="P31" s="321">
        <v>0</v>
      </c>
      <c r="Q31" s="321">
        <f t="shared" si="2"/>
        <v>3997340</v>
      </c>
      <c r="T31" s="381"/>
    </row>
    <row r="32" spans="1:20" s="317" customFormat="1" ht="15">
      <c r="A32" s="379">
        <v>22</v>
      </c>
      <c r="B32" s="327" t="s">
        <v>853</v>
      </c>
      <c r="C32" s="728">
        <v>32174</v>
      </c>
      <c r="D32" s="729"/>
      <c r="E32" s="321">
        <v>0</v>
      </c>
      <c r="F32" s="321">
        <v>0</v>
      </c>
      <c r="G32" s="321">
        <f t="shared" si="0"/>
        <v>32174</v>
      </c>
      <c r="H32" s="728">
        <v>28175</v>
      </c>
      <c r="I32" s="729"/>
      <c r="J32" s="321">
        <v>0</v>
      </c>
      <c r="K32" s="321">
        <v>0</v>
      </c>
      <c r="L32" s="321">
        <f t="shared" si="1"/>
        <v>28175</v>
      </c>
      <c r="M32" s="728">
        <v>6508467</v>
      </c>
      <c r="N32" s="729"/>
      <c r="O32" s="321">
        <v>0</v>
      </c>
      <c r="P32" s="321">
        <v>0</v>
      </c>
      <c r="Q32" s="321">
        <f t="shared" si="2"/>
        <v>6508467</v>
      </c>
      <c r="T32" s="381"/>
    </row>
    <row r="33" spans="1:17" s="289" customFormat="1" ht="12.75">
      <c r="A33" s="335"/>
      <c r="B33" s="336" t="s">
        <v>871</v>
      </c>
      <c r="C33" s="728">
        <f>SUM(C11:D32)</f>
        <v>711921</v>
      </c>
      <c r="D33" s="729"/>
      <c r="E33" s="321">
        <f aca="true" t="shared" si="3" ref="E33:Q33">SUM(E11:E32)</f>
        <v>0</v>
      </c>
      <c r="F33" s="321">
        <f t="shared" si="3"/>
        <v>0</v>
      </c>
      <c r="G33" s="321">
        <f t="shared" si="3"/>
        <v>711921</v>
      </c>
      <c r="H33" s="728">
        <f>SUM(H11:I32)</f>
        <v>596234</v>
      </c>
      <c r="I33" s="729"/>
      <c r="J33" s="321">
        <f t="shared" si="3"/>
        <v>0</v>
      </c>
      <c r="K33" s="321">
        <f t="shared" si="3"/>
        <v>0</v>
      </c>
      <c r="L33" s="321">
        <f t="shared" si="3"/>
        <v>596234</v>
      </c>
      <c r="M33" s="728">
        <f>SUM(M11:N32)</f>
        <v>137730088</v>
      </c>
      <c r="N33" s="729"/>
      <c r="O33" s="321">
        <f>SUM(O11:O32)</f>
        <v>0</v>
      </c>
      <c r="P33" s="321">
        <f>SUM(P11:P32)</f>
        <v>0</v>
      </c>
      <c r="Q33" s="321">
        <f t="shared" si="3"/>
        <v>137730088</v>
      </c>
    </row>
    <row r="34" spans="1:17" s="317" customFormat="1" ht="12.75">
      <c r="A34" s="322"/>
      <c r="B34" s="324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</row>
    <row r="35" spans="1:2" s="259" customFormat="1" ht="12.75">
      <c r="A35" s="332" t="s">
        <v>872</v>
      </c>
      <c r="B35" s="330"/>
    </row>
    <row r="36" spans="1:12" s="259" customFormat="1" ht="12.75">
      <c r="A36" s="259" t="s">
        <v>423</v>
      </c>
      <c r="B36" s="330"/>
      <c r="J36" s="331"/>
      <c r="K36" s="331"/>
      <c r="L36" s="331"/>
    </row>
    <row r="37" spans="2:13" s="259" customFormat="1" ht="12.75">
      <c r="B37" s="330"/>
      <c r="C37" s="259" t="s">
        <v>424</v>
      </c>
      <c r="E37" s="380"/>
      <c r="F37" s="380"/>
      <c r="G37" s="380"/>
      <c r="H37" s="380"/>
      <c r="I37" s="380"/>
      <c r="J37" s="380"/>
      <c r="K37" s="380"/>
      <c r="L37" s="380"/>
      <c r="M37" s="380"/>
    </row>
    <row r="38" spans="1:15" ht="15" customHeight="1">
      <c r="A38" s="12" t="s">
        <v>947</v>
      </c>
      <c r="B38" s="246"/>
      <c r="C38" s="12"/>
      <c r="D38" s="12"/>
      <c r="E38" s="12"/>
      <c r="F38" s="12"/>
      <c r="G38" s="12"/>
      <c r="J38" s="13"/>
      <c r="K38" s="719"/>
      <c r="L38" s="720"/>
      <c r="M38" s="245"/>
      <c r="N38" s="245"/>
      <c r="O38" s="245"/>
    </row>
    <row r="39" spans="1:14" ht="15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</row>
    <row r="40" spans="1:17" ht="16.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317"/>
      <c r="K40" s="313"/>
      <c r="L40" s="313"/>
      <c r="M40" s="711" t="s">
        <v>944</v>
      </c>
      <c r="N40" s="711"/>
      <c r="O40" s="711"/>
      <c r="P40" s="711"/>
      <c r="Q40" s="711"/>
    </row>
    <row r="41" spans="10:17" ht="16.5">
      <c r="J41" s="317"/>
      <c r="K41" s="313"/>
      <c r="L41" s="313"/>
      <c r="M41" s="711" t="s">
        <v>860</v>
      </c>
      <c r="N41" s="711"/>
      <c r="O41" s="711"/>
      <c r="P41" s="711"/>
      <c r="Q41" s="711"/>
    </row>
    <row r="43" s="259" customFormat="1" ht="12.75">
      <c r="B43" s="330"/>
    </row>
    <row r="44" s="259" customFormat="1" ht="12.75">
      <c r="B44" s="330"/>
    </row>
    <row r="45" s="259" customFormat="1" ht="12.75">
      <c r="B45" s="330"/>
    </row>
    <row r="46" s="259" customFormat="1" ht="12.75">
      <c r="B46" s="330"/>
    </row>
    <row r="47" s="259" customFormat="1" ht="12.75">
      <c r="B47" s="330"/>
    </row>
    <row r="48" s="259" customFormat="1" ht="12.75">
      <c r="B48" s="330"/>
    </row>
    <row r="49" s="259" customFormat="1" ht="12.75">
      <c r="B49" s="330"/>
    </row>
    <row r="50" s="259" customFormat="1" ht="12.75">
      <c r="B50" s="330"/>
    </row>
    <row r="51" s="259" customFormat="1" ht="12.75">
      <c r="B51" s="330"/>
    </row>
    <row r="52" s="259" customFormat="1" ht="12.75">
      <c r="B52" s="330"/>
    </row>
    <row r="53" s="259" customFormat="1" ht="12.75">
      <c r="B53" s="330"/>
    </row>
    <row r="54" s="259" customFormat="1" ht="12.75">
      <c r="B54" s="330"/>
    </row>
    <row r="55" s="259" customFormat="1" ht="12.75">
      <c r="B55" s="330"/>
    </row>
    <row r="56" s="259" customFormat="1" ht="12.75">
      <c r="B56" s="330"/>
    </row>
    <row r="57" s="259" customFormat="1" ht="12.75">
      <c r="B57" s="330"/>
    </row>
    <row r="58" s="259" customFormat="1" ht="12.75">
      <c r="B58" s="330"/>
    </row>
    <row r="59" s="259" customFormat="1" ht="12.75">
      <c r="B59" s="330"/>
    </row>
    <row r="60" s="259" customFormat="1" ht="12.75">
      <c r="B60" s="330"/>
    </row>
    <row r="61" s="259" customFormat="1" ht="12.75">
      <c r="B61" s="330"/>
    </row>
    <row r="62" s="259" customFormat="1" ht="12.75">
      <c r="B62" s="330"/>
    </row>
    <row r="63" s="259" customFormat="1" ht="12.75">
      <c r="B63" s="330"/>
    </row>
    <row r="64" s="259" customFormat="1" ht="12.75">
      <c r="B64" s="330"/>
    </row>
    <row r="65" s="259" customFormat="1" ht="12.75">
      <c r="B65" s="330"/>
    </row>
    <row r="66" s="259" customFormat="1" ht="12.75">
      <c r="B66" s="330"/>
    </row>
    <row r="67" s="259" customFormat="1" ht="12.75">
      <c r="B67" s="330"/>
    </row>
  </sheetData>
  <sheetProtection/>
  <mergeCells count="83">
    <mergeCell ref="M30:N30"/>
    <mergeCell ref="M31:N31"/>
    <mergeCell ref="M32:N32"/>
    <mergeCell ref="M33:N33"/>
    <mergeCell ref="M24:N24"/>
    <mergeCell ref="M25:N25"/>
    <mergeCell ref="M26:N26"/>
    <mergeCell ref="M27:N27"/>
    <mergeCell ref="M28:N28"/>
    <mergeCell ref="M29:N29"/>
    <mergeCell ref="M18:N18"/>
    <mergeCell ref="M19:N19"/>
    <mergeCell ref="M20:N20"/>
    <mergeCell ref="M21:N21"/>
    <mergeCell ref="M22:N22"/>
    <mergeCell ref="M23:N23"/>
    <mergeCell ref="H31:I31"/>
    <mergeCell ref="H32:I32"/>
    <mergeCell ref="H33:I33"/>
    <mergeCell ref="M11:N11"/>
    <mergeCell ref="M12:N12"/>
    <mergeCell ref="M13:N13"/>
    <mergeCell ref="M14:N14"/>
    <mergeCell ref="M15:N15"/>
    <mergeCell ref="M16:N16"/>
    <mergeCell ref="M17:N17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3:I13"/>
    <mergeCell ref="H14:I14"/>
    <mergeCell ref="H15:I15"/>
    <mergeCell ref="H16:I16"/>
    <mergeCell ref="H17:I17"/>
    <mergeCell ref="H18:I18"/>
    <mergeCell ref="B8:B9"/>
    <mergeCell ref="A7:B7"/>
    <mergeCell ref="C8:G8"/>
    <mergeCell ref="H8:L8"/>
    <mergeCell ref="H11:I11"/>
    <mergeCell ref="H12:I12"/>
    <mergeCell ref="C11:D11"/>
    <mergeCell ref="C12:D12"/>
    <mergeCell ref="N7:Q7"/>
    <mergeCell ref="K38:L38"/>
    <mergeCell ref="M40:Q40"/>
    <mergeCell ref="M41:Q41"/>
    <mergeCell ref="O1:Q1"/>
    <mergeCell ref="A2:L2"/>
    <mergeCell ref="A3:L3"/>
    <mergeCell ref="A5:L5"/>
    <mergeCell ref="M8:Q8"/>
    <mergeCell ref="A8:A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1:D31"/>
    <mergeCell ref="C32:D32"/>
    <mergeCell ref="C33:D33"/>
    <mergeCell ref="C25:D25"/>
    <mergeCell ref="C26:D26"/>
    <mergeCell ref="C27:D27"/>
    <mergeCell ref="C28:D28"/>
    <mergeCell ref="C29:D29"/>
    <mergeCell ref="C30:D3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9"/>
  <sheetViews>
    <sheetView view="pageBreakPreview" zoomScale="145" zoomScaleSheetLayoutView="145" zoomScalePageLayoutView="0" workbookViewId="0" topLeftCell="A4">
      <selection activeCell="C36" sqref="C36"/>
    </sheetView>
  </sheetViews>
  <sheetFormatPr defaultColWidth="9.140625" defaultRowHeight="12.75"/>
  <cols>
    <col min="1" max="1" width="6.00390625" style="0" customWidth="1"/>
    <col min="2" max="2" width="15.57421875" style="329" customWidth="1"/>
    <col min="3" max="3" width="17.28125" style="139" customWidth="1"/>
    <col min="4" max="4" width="19.00390625" style="139" customWidth="1"/>
    <col min="5" max="5" width="19.7109375" style="139" customWidth="1"/>
    <col min="6" max="6" width="18.8515625" style="139" customWidth="1"/>
    <col min="7" max="7" width="18.7109375" style="139" customWidth="1"/>
  </cols>
  <sheetData>
    <row r="1" spans="1:7" ht="18">
      <c r="A1" s="713" t="s">
        <v>0</v>
      </c>
      <c r="B1" s="713"/>
      <c r="C1" s="713"/>
      <c r="D1" s="713"/>
      <c r="E1" s="713"/>
      <c r="G1" s="150" t="s">
        <v>677</v>
      </c>
    </row>
    <row r="2" spans="1:6" ht="21">
      <c r="A2" s="714" t="s">
        <v>633</v>
      </c>
      <c r="B2" s="714"/>
      <c r="C2" s="714"/>
      <c r="D2" s="714"/>
      <c r="E2" s="714"/>
      <c r="F2" s="714"/>
    </row>
    <row r="3" spans="1:2" ht="15">
      <c r="A3" s="152"/>
      <c r="B3" s="305"/>
    </row>
    <row r="4" spans="1:6" ht="18" customHeight="1">
      <c r="A4" s="715" t="s">
        <v>678</v>
      </c>
      <c r="B4" s="715"/>
      <c r="C4" s="715"/>
      <c r="D4" s="715"/>
      <c r="E4" s="715"/>
      <c r="F4" s="715"/>
    </row>
    <row r="5" spans="1:2" ht="15">
      <c r="A5" s="153" t="s">
        <v>869</v>
      </c>
      <c r="B5" s="306"/>
    </row>
    <row r="6" spans="1:7" ht="15">
      <c r="A6" s="153"/>
      <c r="B6" s="306"/>
      <c r="F6" s="112" t="s">
        <v>794</v>
      </c>
      <c r="G6" s="119"/>
    </row>
    <row r="7" spans="1:7" ht="42" customHeight="1">
      <c r="A7" s="154" t="s">
        <v>2</v>
      </c>
      <c r="B7" s="307" t="s">
        <v>3</v>
      </c>
      <c r="C7" s="223" t="s">
        <v>679</v>
      </c>
      <c r="D7" s="223" t="s">
        <v>680</v>
      </c>
      <c r="E7" s="223" t="s">
        <v>681</v>
      </c>
      <c r="F7" s="223" t="s">
        <v>682</v>
      </c>
      <c r="G7" s="211" t="s">
        <v>683</v>
      </c>
    </row>
    <row r="8" spans="1:7" s="150" customFormat="1" ht="15">
      <c r="A8" s="155" t="s">
        <v>259</v>
      </c>
      <c r="B8" s="310" t="s">
        <v>260</v>
      </c>
      <c r="C8" s="155" t="s">
        <v>261</v>
      </c>
      <c r="D8" s="155" t="s">
        <v>262</v>
      </c>
      <c r="E8" s="155" t="s">
        <v>263</v>
      </c>
      <c r="F8" s="155" t="s">
        <v>264</v>
      </c>
      <c r="G8" s="155" t="s">
        <v>265</v>
      </c>
    </row>
    <row r="9" spans="1:7" ht="15">
      <c r="A9" s="7">
        <v>1</v>
      </c>
      <c r="B9" s="310" t="s">
        <v>833</v>
      </c>
      <c r="C9" s="337">
        <f>'enrolment vs availed_PY'!G10+'enrolment vs availed_UPY'!G11</f>
        <v>148489</v>
      </c>
      <c r="D9" s="337">
        <v>143733</v>
      </c>
      <c r="E9" s="238">
        <v>0</v>
      </c>
      <c r="F9" s="337">
        <v>4756</v>
      </c>
      <c r="G9" s="7">
        <v>0</v>
      </c>
    </row>
    <row r="10" spans="1:7" ht="15">
      <c r="A10" s="7">
        <v>2</v>
      </c>
      <c r="B10" s="310" t="s">
        <v>945</v>
      </c>
      <c r="C10" s="337">
        <f>'enrolment vs availed_PY'!G11+'enrolment vs availed_UPY'!G12</f>
        <v>36365</v>
      </c>
      <c r="D10" s="337">
        <v>36160</v>
      </c>
      <c r="E10" s="238">
        <v>0</v>
      </c>
      <c r="F10" s="337">
        <v>205</v>
      </c>
      <c r="G10" s="7">
        <v>0</v>
      </c>
    </row>
    <row r="11" spans="1:7" ht="15">
      <c r="A11" s="7">
        <v>3</v>
      </c>
      <c r="B11" s="310" t="s">
        <v>835</v>
      </c>
      <c r="C11" s="337">
        <f>'enrolment vs availed_PY'!G12+'enrolment vs availed_UPY'!G13</f>
        <v>89736</v>
      </c>
      <c r="D11" s="337">
        <v>88381</v>
      </c>
      <c r="E11" s="238">
        <v>0</v>
      </c>
      <c r="F11" s="337">
        <v>1355</v>
      </c>
      <c r="G11" s="7">
        <v>0</v>
      </c>
    </row>
    <row r="12" spans="1:7" ht="15">
      <c r="A12" s="7">
        <v>4</v>
      </c>
      <c r="B12" s="310" t="s">
        <v>836</v>
      </c>
      <c r="C12" s="337">
        <f>'enrolment vs availed_PY'!G13+'enrolment vs availed_UPY'!G14</f>
        <v>45555</v>
      </c>
      <c r="D12" s="337">
        <v>45071</v>
      </c>
      <c r="E12" s="238">
        <v>0</v>
      </c>
      <c r="F12" s="337">
        <v>484</v>
      </c>
      <c r="G12" s="7">
        <v>0</v>
      </c>
    </row>
    <row r="13" spans="1:7" ht="14.25" customHeight="1">
      <c r="A13" s="7">
        <v>5</v>
      </c>
      <c r="B13" s="310" t="s">
        <v>837</v>
      </c>
      <c r="C13" s="337">
        <f>'enrolment vs availed_PY'!G14+'enrolment vs availed_UPY'!G15</f>
        <v>35843</v>
      </c>
      <c r="D13" s="337">
        <v>35012</v>
      </c>
      <c r="E13" s="238">
        <v>0</v>
      </c>
      <c r="F13" s="337">
        <v>831</v>
      </c>
      <c r="G13" s="7">
        <v>0</v>
      </c>
    </row>
    <row r="14" spans="1:7" ht="15">
      <c r="A14" s="7">
        <v>6</v>
      </c>
      <c r="B14" s="310" t="s">
        <v>838</v>
      </c>
      <c r="C14" s="337">
        <f>'enrolment vs availed_PY'!G15+'enrolment vs availed_UPY'!G16</f>
        <v>87552</v>
      </c>
      <c r="D14" s="337">
        <v>86556</v>
      </c>
      <c r="E14" s="238">
        <v>0</v>
      </c>
      <c r="F14" s="337">
        <v>996</v>
      </c>
      <c r="G14" s="7">
        <v>0</v>
      </c>
    </row>
    <row r="15" spans="1:7" ht="15">
      <c r="A15" s="7">
        <v>7</v>
      </c>
      <c r="B15" s="310" t="s">
        <v>839</v>
      </c>
      <c r="C15" s="337">
        <f>'enrolment vs availed_PY'!G16+'enrolment vs availed_UPY'!G17</f>
        <v>72778</v>
      </c>
      <c r="D15" s="337">
        <v>72536</v>
      </c>
      <c r="E15" s="238">
        <v>0</v>
      </c>
      <c r="F15" s="337">
        <v>242</v>
      </c>
      <c r="G15" s="7">
        <v>0</v>
      </c>
    </row>
    <row r="16" spans="1:7" ht="15">
      <c r="A16" s="7">
        <v>8</v>
      </c>
      <c r="B16" s="310" t="s">
        <v>840</v>
      </c>
      <c r="C16" s="337">
        <f>'enrolment vs availed_PY'!G17+'enrolment vs availed_UPY'!G18</f>
        <v>93171</v>
      </c>
      <c r="D16" s="337">
        <v>90559</v>
      </c>
      <c r="E16" s="238">
        <v>0</v>
      </c>
      <c r="F16" s="337">
        <v>2612</v>
      </c>
      <c r="G16" s="7">
        <v>0</v>
      </c>
    </row>
    <row r="17" spans="1:7" ht="15">
      <c r="A17" s="7">
        <v>9</v>
      </c>
      <c r="B17" s="310" t="s">
        <v>841</v>
      </c>
      <c r="C17" s="337">
        <f>'enrolment vs availed_PY'!G18+'enrolment vs availed_UPY'!G19</f>
        <v>31122</v>
      </c>
      <c r="D17" s="337">
        <v>30492</v>
      </c>
      <c r="E17" s="238">
        <v>0</v>
      </c>
      <c r="F17" s="337">
        <v>630</v>
      </c>
      <c r="G17" s="7">
        <v>0</v>
      </c>
    </row>
    <row r="18" spans="1:7" ht="15">
      <c r="A18" s="7">
        <v>10</v>
      </c>
      <c r="B18" s="310" t="s">
        <v>842</v>
      </c>
      <c r="C18" s="337">
        <f>'enrolment vs availed_PY'!G19+'enrolment vs availed_UPY'!G20</f>
        <v>96178</v>
      </c>
      <c r="D18" s="337">
        <v>94532</v>
      </c>
      <c r="E18" s="238">
        <v>0</v>
      </c>
      <c r="F18" s="337">
        <v>1646</v>
      </c>
      <c r="G18" s="7">
        <v>0</v>
      </c>
    </row>
    <row r="19" spans="1:7" ht="15">
      <c r="A19" s="7">
        <v>11</v>
      </c>
      <c r="B19" s="310" t="s">
        <v>843</v>
      </c>
      <c r="C19" s="337">
        <f>'enrolment vs availed_PY'!G20+'enrolment vs availed_UPY'!G21</f>
        <v>120828</v>
      </c>
      <c r="D19" s="337">
        <v>114751</v>
      </c>
      <c r="E19" s="238">
        <v>0</v>
      </c>
      <c r="F19" s="337">
        <v>6077</v>
      </c>
      <c r="G19" s="7">
        <v>0</v>
      </c>
    </row>
    <row r="20" spans="1:7" ht="15">
      <c r="A20" s="7">
        <v>12</v>
      </c>
      <c r="B20" s="310" t="s">
        <v>844</v>
      </c>
      <c r="C20" s="337">
        <f>'enrolment vs availed_PY'!G21+'enrolment vs availed_UPY'!G22</f>
        <v>50385</v>
      </c>
      <c r="D20" s="337">
        <v>48903</v>
      </c>
      <c r="E20" s="238">
        <v>0</v>
      </c>
      <c r="F20" s="337">
        <v>1482</v>
      </c>
      <c r="G20" s="7">
        <v>0</v>
      </c>
    </row>
    <row r="21" spans="1:7" ht="15">
      <c r="A21" s="7">
        <v>13</v>
      </c>
      <c r="B21" s="310" t="s">
        <v>845</v>
      </c>
      <c r="C21" s="337">
        <f>'enrolment vs availed_PY'!G22+'enrolment vs availed_UPY'!G23</f>
        <v>172302</v>
      </c>
      <c r="D21" s="337">
        <v>168879</v>
      </c>
      <c r="E21" s="238">
        <v>0</v>
      </c>
      <c r="F21" s="337">
        <v>3423</v>
      </c>
      <c r="G21" s="7">
        <v>0</v>
      </c>
    </row>
    <row r="22" spans="1:7" ht="15">
      <c r="A22" s="7">
        <v>14</v>
      </c>
      <c r="B22" s="310" t="s">
        <v>846</v>
      </c>
      <c r="C22" s="337">
        <f>'enrolment vs availed_PY'!G23+'enrolment vs availed_UPY'!G24</f>
        <v>57286</v>
      </c>
      <c r="D22" s="337">
        <v>56245</v>
      </c>
      <c r="E22" s="238">
        <v>0</v>
      </c>
      <c r="F22" s="337">
        <v>1041</v>
      </c>
      <c r="G22" s="7">
        <v>0</v>
      </c>
    </row>
    <row r="23" spans="1:7" ht="15">
      <c r="A23" s="7">
        <v>15</v>
      </c>
      <c r="B23" s="310" t="s">
        <v>847</v>
      </c>
      <c r="C23" s="337">
        <f>'enrolment vs availed_PY'!G24+'enrolment vs availed_UPY'!G25</f>
        <v>69675</v>
      </c>
      <c r="D23" s="337">
        <v>67979</v>
      </c>
      <c r="E23" s="238">
        <v>0</v>
      </c>
      <c r="F23" s="337">
        <v>1696</v>
      </c>
      <c r="G23" s="7">
        <v>0</v>
      </c>
    </row>
    <row r="24" spans="1:7" ht="15">
      <c r="A24" s="7">
        <v>16</v>
      </c>
      <c r="B24" s="310" t="s">
        <v>848</v>
      </c>
      <c r="C24" s="337">
        <f>'enrolment vs availed_PY'!G25+'enrolment vs availed_UPY'!G26</f>
        <v>65258</v>
      </c>
      <c r="D24" s="337">
        <v>64942</v>
      </c>
      <c r="E24" s="238">
        <v>0</v>
      </c>
      <c r="F24" s="337">
        <v>316</v>
      </c>
      <c r="G24" s="7">
        <v>0</v>
      </c>
    </row>
    <row r="25" spans="1:7" ht="15">
      <c r="A25" s="7">
        <v>17</v>
      </c>
      <c r="B25" s="310" t="s">
        <v>854</v>
      </c>
      <c r="C25" s="337">
        <f>'enrolment vs availed_PY'!G26+'enrolment vs availed_UPY'!G27</f>
        <v>38588</v>
      </c>
      <c r="D25" s="337">
        <v>37893</v>
      </c>
      <c r="E25" s="238">
        <v>0</v>
      </c>
      <c r="F25" s="337">
        <v>695</v>
      </c>
      <c r="G25" s="7">
        <v>0</v>
      </c>
    </row>
    <row r="26" spans="1:7" ht="15">
      <c r="A26" s="7">
        <v>18</v>
      </c>
      <c r="B26" s="310" t="s">
        <v>849</v>
      </c>
      <c r="C26" s="337">
        <f>'enrolment vs availed_PY'!G27+'enrolment vs availed_UPY'!G28</f>
        <v>115641</v>
      </c>
      <c r="D26" s="337">
        <v>112761</v>
      </c>
      <c r="E26" s="238">
        <v>0</v>
      </c>
      <c r="F26" s="337">
        <v>2880</v>
      </c>
      <c r="G26" s="7">
        <v>0</v>
      </c>
    </row>
    <row r="27" spans="1:7" ht="15">
      <c r="A27" s="7">
        <v>19</v>
      </c>
      <c r="B27" s="310" t="s">
        <v>850</v>
      </c>
      <c r="C27" s="337">
        <f>'enrolment vs availed_PY'!G28+'enrolment vs availed_UPY'!G29</f>
        <v>43525</v>
      </c>
      <c r="D27" s="337">
        <v>42310</v>
      </c>
      <c r="E27" s="238">
        <v>0</v>
      </c>
      <c r="F27" s="337">
        <v>1215</v>
      </c>
      <c r="G27" s="7">
        <v>0</v>
      </c>
    </row>
    <row r="28" spans="1:7" ht="15">
      <c r="A28" s="7">
        <v>20</v>
      </c>
      <c r="B28" s="310" t="s">
        <v>851</v>
      </c>
      <c r="C28" s="337">
        <f>'enrolment vs availed_PY'!G29+'enrolment vs availed_UPY'!G30</f>
        <v>100854</v>
      </c>
      <c r="D28" s="337">
        <v>99164</v>
      </c>
      <c r="E28" s="238">
        <v>0</v>
      </c>
      <c r="F28" s="337">
        <v>1690</v>
      </c>
      <c r="G28" s="7">
        <v>0</v>
      </c>
    </row>
    <row r="29" spans="1:7" ht="15">
      <c r="A29" s="7">
        <v>21</v>
      </c>
      <c r="B29" s="310" t="s">
        <v>852</v>
      </c>
      <c r="C29" s="337">
        <f>'enrolment vs availed_PY'!G30+'enrolment vs availed_UPY'!G31</f>
        <v>56144</v>
      </c>
      <c r="D29" s="337">
        <v>53451</v>
      </c>
      <c r="E29" s="238">
        <v>0</v>
      </c>
      <c r="F29" s="337">
        <v>2693</v>
      </c>
      <c r="G29" s="7">
        <v>0</v>
      </c>
    </row>
    <row r="30" spans="1:7" ht="15">
      <c r="A30" s="7">
        <v>22</v>
      </c>
      <c r="B30" s="310" t="s">
        <v>853</v>
      </c>
      <c r="C30" s="337">
        <f>'enrolment vs availed_PY'!G31+'enrolment vs availed_UPY'!G32</f>
        <v>80606</v>
      </c>
      <c r="D30" s="337">
        <v>77749</v>
      </c>
      <c r="E30" s="238">
        <v>0</v>
      </c>
      <c r="F30" s="337">
        <v>2857</v>
      </c>
      <c r="G30" s="7">
        <v>0</v>
      </c>
    </row>
    <row r="31" spans="1:7" s="13" customFormat="1" ht="12.75">
      <c r="A31" s="26"/>
      <c r="B31" s="244" t="s">
        <v>16</v>
      </c>
      <c r="C31" s="239">
        <f>SUM(C9:C30)</f>
        <v>1707881</v>
      </c>
      <c r="D31" s="239">
        <f>SUM(D9:D30)</f>
        <v>1668059</v>
      </c>
      <c r="E31" s="239">
        <f>SUM(E9:E30)</f>
        <v>0</v>
      </c>
      <c r="F31" s="239">
        <f>SUM(F9:F30)</f>
        <v>39822</v>
      </c>
      <c r="G31" s="3">
        <f>SUM(G9:G30)</f>
        <v>0</v>
      </c>
    </row>
    <row r="34" spans="1:9" ht="15" customHeight="1">
      <c r="A34" s="12" t="s">
        <v>947</v>
      </c>
      <c r="B34" s="246"/>
      <c r="C34" s="12"/>
      <c r="D34" s="12"/>
      <c r="E34" s="12"/>
      <c r="F34" s="12"/>
      <c r="G34" s="12"/>
      <c r="H34" s="245"/>
      <c r="I34" s="245"/>
    </row>
    <row r="35" spans="1:8" ht="15" customHeight="1">
      <c r="A35" s="245"/>
      <c r="B35" s="245"/>
      <c r="C35" s="245"/>
      <c r="D35" s="711" t="s">
        <v>944</v>
      </c>
      <c r="E35" s="711"/>
      <c r="F35" s="711"/>
      <c r="G35" s="711"/>
      <c r="H35" s="245"/>
    </row>
    <row r="36" spans="1:7" ht="16.5" customHeight="1">
      <c r="A36" s="245"/>
      <c r="B36" s="245"/>
      <c r="C36" s="245"/>
      <c r="D36" s="711" t="s">
        <v>860</v>
      </c>
      <c r="E36" s="711"/>
      <c r="F36" s="711"/>
      <c r="G36" s="711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1:7" ht="12.75">
      <c r="A39" s="224"/>
      <c r="B39" s="334"/>
      <c r="C39" s="226"/>
      <c r="D39" s="226"/>
      <c r="E39" s="226"/>
      <c r="F39" s="226"/>
      <c r="G39" s="226"/>
    </row>
  </sheetData>
  <sheetProtection/>
  <mergeCells count="5">
    <mergeCell ref="D35:G35"/>
    <mergeCell ref="D36:G36"/>
    <mergeCell ref="A1:E1"/>
    <mergeCell ref="A2:F2"/>
    <mergeCell ref="A4:F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6"/>
  <sheetViews>
    <sheetView zoomScaleSheetLayoutView="90" zoomScalePageLayoutView="0" workbookViewId="0" topLeftCell="A5">
      <selection activeCell="C39" sqref="C39"/>
    </sheetView>
  </sheetViews>
  <sheetFormatPr defaultColWidth="9.140625" defaultRowHeight="12.75"/>
  <cols>
    <col min="1" max="1" width="7.421875" style="14" customWidth="1"/>
    <col min="2" max="2" width="17.140625" style="329" customWidth="1"/>
    <col min="3" max="3" width="11.00390625" style="14" customWidth="1"/>
    <col min="4" max="4" width="10.00390625" style="14" customWidth="1"/>
    <col min="5" max="5" width="13.140625" style="14" customWidth="1"/>
    <col min="6" max="6" width="15.1406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2:10" ht="14.25">
      <c r="B1" s="94"/>
      <c r="E1" s="634"/>
      <c r="F1" s="634"/>
      <c r="G1" s="634"/>
      <c r="H1" s="634"/>
      <c r="I1" s="634"/>
      <c r="J1" s="338" t="s">
        <v>58</v>
      </c>
    </row>
    <row r="2" spans="1:10" ht="15.75">
      <c r="A2" s="639" t="s">
        <v>0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0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</row>
    <row r="4" spans="1:10" ht="15" customHeight="1">
      <c r="A4" s="741" t="s">
        <v>644</v>
      </c>
      <c r="B4" s="741"/>
      <c r="C4" s="741"/>
      <c r="D4" s="741"/>
      <c r="E4" s="741"/>
      <c r="F4" s="741"/>
      <c r="G4" s="741"/>
      <c r="H4" s="741"/>
      <c r="I4" s="741"/>
      <c r="J4" s="741"/>
    </row>
    <row r="5" spans="1:10" ht="13.5" customHeight="1">
      <c r="A5" s="1"/>
      <c r="B5" s="28"/>
      <c r="C5" s="1"/>
      <c r="D5" s="1"/>
      <c r="E5" s="1"/>
      <c r="F5" s="1"/>
      <c r="G5" s="1"/>
      <c r="H5" s="1"/>
      <c r="I5" s="1"/>
      <c r="J5" s="1"/>
    </row>
    <row r="6" ht="0.75" customHeight="1"/>
    <row r="7" spans="1:10" ht="12.75">
      <c r="A7" s="636" t="s">
        <v>862</v>
      </c>
      <c r="B7" s="636"/>
      <c r="C7" s="28"/>
      <c r="H7" s="716" t="s">
        <v>795</v>
      </c>
      <c r="I7" s="716"/>
      <c r="J7" s="716"/>
    </row>
    <row r="8" spans="1:11" ht="12.75">
      <c r="A8" s="603" t="s">
        <v>2</v>
      </c>
      <c r="B8" s="743" t="s">
        <v>3</v>
      </c>
      <c r="C8" s="600" t="s">
        <v>645</v>
      </c>
      <c r="D8" s="651"/>
      <c r="E8" s="651"/>
      <c r="F8" s="601"/>
      <c r="G8" s="600" t="s">
        <v>98</v>
      </c>
      <c r="H8" s="651"/>
      <c r="I8" s="651"/>
      <c r="J8" s="601"/>
      <c r="K8" s="20"/>
    </row>
    <row r="9" spans="1:10" ht="50.25" customHeight="1">
      <c r="A9" s="603"/>
      <c r="B9" s="743"/>
      <c r="C9" s="5" t="s">
        <v>175</v>
      </c>
      <c r="D9" s="5" t="s">
        <v>14</v>
      </c>
      <c r="E9" s="6" t="s">
        <v>810</v>
      </c>
      <c r="F9" s="6" t="s">
        <v>192</v>
      </c>
      <c r="G9" s="5" t="s">
        <v>175</v>
      </c>
      <c r="H9" s="24" t="s">
        <v>15</v>
      </c>
      <c r="I9" s="96" t="s">
        <v>108</v>
      </c>
      <c r="J9" s="5" t="s">
        <v>193</v>
      </c>
    </row>
    <row r="10" spans="1:10" ht="12.75">
      <c r="A10" s="5">
        <v>1</v>
      </c>
      <c r="B10" s="315">
        <v>2</v>
      </c>
      <c r="C10" s="5">
        <v>3</v>
      </c>
      <c r="D10" s="5">
        <v>4</v>
      </c>
      <c r="E10" s="5">
        <v>5</v>
      </c>
      <c r="F10" s="6">
        <v>6</v>
      </c>
      <c r="G10" s="5">
        <v>7</v>
      </c>
      <c r="H10" s="93">
        <v>8</v>
      </c>
      <c r="I10" s="5">
        <v>9</v>
      </c>
      <c r="J10" s="5">
        <v>10</v>
      </c>
    </row>
    <row r="11" spans="1:10" ht="15">
      <c r="A11" s="16">
        <v>1</v>
      </c>
      <c r="B11" s="308" t="s">
        <v>833</v>
      </c>
      <c r="C11" s="16">
        <v>920</v>
      </c>
      <c r="D11" s="16">
        <v>86132</v>
      </c>
      <c r="E11" s="16">
        <v>243</v>
      </c>
      <c r="F11" s="339">
        <f>D11*E11</f>
        <v>20930076</v>
      </c>
      <c r="G11" s="16">
        <v>920</v>
      </c>
      <c r="H11" s="243">
        <v>19217800</v>
      </c>
      <c r="I11" s="243">
        <v>231</v>
      </c>
      <c r="J11" s="377">
        <v>83194</v>
      </c>
    </row>
    <row r="12" spans="1:10" ht="15">
      <c r="A12" s="16">
        <v>2</v>
      </c>
      <c r="B12" s="308" t="s">
        <v>945</v>
      </c>
      <c r="C12" s="16">
        <v>187</v>
      </c>
      <c r="D12" s="16">
        <v>17944</v>
      </c>
      <c r="E12" s="16">
        <v>243</v>
      </c>
      <c r="F12" s="339">
        <f aca="true" t="shared" si="0" ref="F12:F32">D12*E12</f>
        <v>4360392</v>
      </c>
      <c r="G12" s="16">
        <v>187</v>
      </c>
      <c r="H12" s="243">
        <v>3882080</v>
      </c>
      <c r="I12" s="243">
        <v>231</v>
      </c>
      <c r="J12" s="377">
        <v>16806</v>
      </c>
    </row>
    <row r="13" spans="1:10" ht="15">
      <c r="A13" s="16">
        <v>3</v>
      </c>
      <c r="B13" s="308" t="s">
        <v>835</v>
      </c>
      <c r="C13" s="16">
        <v>413</v>
      </c>
      <c r="D13" s="16">
        <v>43060</v>
      </c>
      <c r="E13" s="16">
        <v>243</v>
      </c>
      <c r="F13" s="339">
        <f t="shared" si="0"/>
        <v>10463580</v>
      </c>
      <c r="G13" s="16">
        <v>413</v>
      </c>
      <c r="H13" s="243">
        <v>9378600</v>
      </c>
      <c r="I13" s="243">
        <v>231</v>
      </c>
      <c r="J13" s="377">
        <v>40600</v>
      </c>
    </row>
    <row r="14" spans="1:10" ht="15">
      <c r="A14" s="16">
        <v>4</v>
      </c>
      <c r="B14" s="308" t="s">
        <v>836</v>
      </c>
      <c r="C14" s="16">
        <v>257</v>
      </c>
      <c r="D14" s="16">
        <v>23717</v>
      </c>
      <c r="E14" s="16">
        <v>243</v>
      </c>
      <c r="F14" s="339">
        <f t="shared" si="0"/>
        <v>5763231</v>
      </c>
      <c r="G14" s="16">
        <v>257</v>
      </c>
      <c r="H14" s="243">
        <v>4892200</v>
      </c>
      <c r="I14" s="243">
        <v>231</v>
      </c>
      <c r="J14" s="377">
        <v>21178</v>
      </c>
    </row>
    <row r="15" spans="1:10" ht="15">
      <c r="A15" s="16">
        <v>5</v>
      </c>
      <c r="B15" s="308" t="s">
        <v>837</v>
      </c>
      <c r="C15" s="16">
        <v>449</v>
      </c>
      <c r="D15" s="16">
        <v>19243</v>
      </c>
      <c r="E15" s="16">
        <v>243</v>
      </c>
      <c r="F15" s="339">
        <f t="shared" si="0"/>
        <v>4676049</v>
      </c>
      <c r="G15" s="16">
        <v>449</v>
      </c>
      <c r="H15" s="243">
        <v>4220200</v>
      </c>
      <c r="I15" s="243">
        <v>231</v>
      </c>
      <c r="J15" s="377">
        <v>18269</v>
      </c>
    </row>
    <row r="16" spans="1:10" ht="15">
      <c r="A16" s="16">
        <v>6</v>
      </c>
      <c r="B16" s="308" t="s">
        <v>838</v>
      </c>
      <c r="C16" s="16">
        <v>481</v>
      </c>
      <c r="D16" s="16">
        <v>47824</v>
      </c>
      <c r="E16" s="16">
        <v>243</v>
      </c>
      <c r="F16" s="339">
        <f t="shared" si="0"/>
        <v>11621232</v>
      </c>
      <c r="G16" s="16">
        <v>481</v>
      </c>
      <c r="H16" s="243">
        <v>10476710</v>
      </c>
      <c r="I16" s="243">
        <v>231</v>
      </c>
      <c r="J16" s="377">
        <v>45354</v>
      </c>
    </row>
    <row r="17" spans="1:10" ht="15">
      <c r="A17" s="16">
        <v>7</v>
      </c>
      <c r="B17" s="308" t="s">
        <v>839</v>
      </c>
      <c r="C17" s="16">
        <v>632</v>
      </c>
      <c r="D17" s="16">
        <v>39992</v>
      </c>
      <c r="E17" s="16">
        <v>243</v>
      </c>
      <c r="F17" s="339">
        <f t="shared" si="0"/>
        <v>9718056</v>
      </c>
      <c r="G17" s="16">
        <v>632</v>
      </c>
      <c r="H17" s="243">
        <v>8678100</v>
      </c>
      <c r="I17" s="243">
        <v>231</v>
      </c>
      <c r="J17" s="377">
        <v>37568</v>
      </c>
    </row>
    <row r="18" spans="1:10" ht="15">
      <c r="A18" s="16">
        <v>8</v>
      </c>
      <c r="B18" s="308" t="s">
        <v>840</v>
      </c>
      <c r="C18" s="16">
        <v>1133</v>
      </c>
      <c r="D18" s="16">
        <v>47986</v>
      </c>
      <c r="E18" s="16">
        <v>243</v>
      </c>
      <c r="F18" s="339">
        <f t="shared" si="0"/>
        <v>11660598</v>
      </c>
      <c r="G18" s="16">
        <v>1133</v>
      </c>
      <c r="H18" s="243">
        <v>10884400</v>
      </c>
      <c r="I18" s="243">
        <v>231</v>
      </c>
      <c r="J18" s="377">
        <v>47119</v>
      </c>
    </row>
    <row r="19" spans="1:10" ht="15">
      <c r="A19" s="16">
        <v>9</v>
      </c>
      <c r="B19" s="308" t="s">
        <v>841</v>
      </c>
      <c r="C19" s="16">
        <v>390</v>
      </c>
      <c r="D19" s="16">
        <v>15041</v>
      </c>
      <c r="E19" s="16">
        <v>243</v>
      </c>
      <c r="F19" s="339">
        <f t="shared" si="0"/>
        <v>3654963</v>
      </c>
      <c r="G19" s="16">
        <v>390</v>
      </c>
      <c r="H19" s="243">
        <v>3266500</v>
      </c>
      <c r="I19" s="243">
        <v>231</v>
      </c>
      <c r="J19" s="377">
        <v>14141</v>
      </c>
    </row>
    <row r="20" spans="1:10" ht="15">
      <c r="A20" s="16">
        <v>10</v>
      </c>
      <c r="B20" s="308" t="s">
        <v>842</v>
      </c>
      <c r="C20" s="16">
        <v>1273</v>
      </c>
      <c r="D20" s="16">
        <v>51468</v>
      </c>
      <c r="E20" s="16">
        <v>243</v>
      </c>
      <c r="F20" s="339">
        <f t="shared" si="0"/>
        <v>12506724</v>
      </c>
      <c r="G20" s="16">
        <v>1273</v>
      </c>
      <c r="H20" s="243">
        <v>11045140</v>
      </c>
      <c r="I20" s="243">
        <v>231</v>
      </c>
      <c r="J20" s="377">
        <v>47814</v>
      </c>
    </row>
    <row r="21" spans="1:10" ht="15">
      <c r="A21" s="16">
        <v>11</v>
      </c>
      <c r="B21" s="308" t="s">
        <v>843</v>
      </c>
      <c r="C21" s="16">
        <v>1019</v>
      </c>
      <c r="D21" s="16">
        <v>60695</v>
      </c>
      <c r="E21" s="16">
        <v>243</v>
      </c>
      <c r="F21" s="339">
        <f t="shared" si="0"/>
        <v>14748885</v>
      </c>
      <c r="G21" s="16">
        <v>1019</v>
      </c>
      <c r="H21" s="243">
        <v>13474076</v>
      </c>
      <c r="I21" s="243">
        <v>231</v>
      </c>
      <c r="J21" s="377">
        <v>58329</v>
      </c>
    </row>
    <row r="22" spans="1:10" ht="15">
      <c r="A22" s="16">
        <v>12</v>
      </c>
      <c r="B22" s="308" t="s">
        <v>844</v>
      </c>
      <c r="C22" s="16">
        <v>549</v>
      </c>
      <c r="D22" s="16">
        <v>26799</v>
      </c>
      <c r="E22" s="16">
        <v>243</v>
      </c>
      <c r="F22" s="339">
        <f t="shared" si="0"/>
        <v>6512157</v>
      </c>
      <c r="G22" s="16">
        <v>549</v>
      </c>
      <c r="H22" s="243">
        <v>5646000</v>
      </c>
      <c r="I22" s="243">
        <v>231</v>
      </c>
      <c r="J22" s="377">
        <v>24442</v>
      </c>
    </row>
    <row r="23" spans="1:10" ht="15">
      <c r="A23" s="16">
        <v>13</v>
      </c>
      <c r="B23" s="308" t="s">
        <v>845</v>
      </c>
      <c r="C23" s="16">
        <v>1072</v>
      </c>
      <c r="D23" s="16">
        <v>89132</v>
      </c>
      <c r="E23" s="16">
        <v>243</v>
      </c>
      <c r="F23" s="339">
        <f t="shared" si="0"/>
        <v>21659076</v>
      </c>
      <c r="G23" s="16">
        <v>1072</v>
      </c>
      <c r="H23" s="243">
        <v>19328240</v>
      </c>
      <c r="I23" s="243">
        <v>231</v>
      </c>
      <c r="J23" s="377">
        <v>83672</v>
      </c>
    </row>
    <row r="24" spans="1:10" ht="15">
      <c r="A24" s="16">
        <v>14</v>
      </c>
      <c r="B24" s="308" t="s">
        <v>846</v>
      </c>
      <c r="C24" s="16">
        <v>301</v>
      </c>
      <c r="D24" s="16">
        <v>30180</v>
      </c>
      <c r="E24" s="16">
        <v>243</v>
      </c>
      <c r="F24" s="339">
        <f t="shared" si="0"/>
        <v>7333740</v>
      </c>
      <c r="G24" s="16">
        <v>301</v>
      </c>
      <c r="H24" s="243">
        <v>6372200</v>
      </c>
      <c r="I24" s="243">
        <v>231</v>
      </c>
      <c r="J24" s="377">
        <v>27585</v>
      </c>
    </row>
    <row r="25" spans="1:10" ht="15">
      <c r="A25" s="16">
        <v>15</v>
      </c>
      <c r="B25" s="308" t="s">
        <v>847</v>
      </c>
      <c r="C25" s="16">
        <v>374</v>
      </c>
      <c r="D25" s="16">
        <v>34597</v>
      </c>
      <c r="E25" s="16">
        <v>243</v>
      </c>
      <c r="F25" s="339">
        <f t="shared" si="0"/>
        <v>8407071</v>
      </c>
      <c r="G25" s="16">
        <v>374</v>
      </c>
      <c r="H25" s="243">
        <v>7694688</v>
      </c>
      <c r="I25" s="243">
        <v>231</v>
      </c>
      <c r="J25" s="377">
        <v>33310</v>
      </c>
    </row>
    <row r="26" spans="1:10" ht="15">
      <c r="A26" s="16">
        <v>16</v>
      </c>
      <c r="B26" s="308" t="s">
        <v>848</v>
      </c>
      <c r="C26" s="16">
        <v>338</v>
      </c>
      <c r="D26" s="16">
        <v>32222</v>
      </c>
      <c r="E26" s="16">
        <v>243</v>
      </c>
      <c r="F26" s="339">
        <f t="shared" si="0"/>
        <v>7829946</v>
      </c>
      <c r="G26" s="16">
        <v>338</v>
      </c>
      <c r="H26" s="243">
        <v>7054300</v>
      </c>
      <c r="I26" s="243">
        <v>231</v>
      </c>
      <c r="J26" s="377">
        <v>30538</v>
      </c>
    </row>
    <row r="27" spans="1:10" ht="15">
      <c r="A27" s="16">
        <v>17</v>
      </c>
      <c r="B27" s="308" t="s">
        <v>854</v>
      </c>
      <c r="C27" s="16">
        <v>430</v>
      </c>
      <c r="D27" s="16">
        <v>21813</v>
      </c>
      <c r="E27" s="16">
        <v>243</v>
      </c>
      <c r="F27" s="339">
        <f t="shared" si="0"/>
        <v>5300559</v>
      </c>
      <c r="G27" s="16">
        <v>430</v>
      </c>
      <c r="H27" s="243">
        <v>4793300</v>
      </c>
      <c r="I27" s="243">
        <v>231</v>
      </c>
      <c r="J27" s="377">
        <v>20750</v>
      </c>
    </row>
    <row r="28" spans="1:10" ht="15">
      <c r="A28" s="16">
        <v>18</v>
      </c>
      <c r="B28" s="308" t="s">
        <v>849</v>
      </c>
      <c r="C28" s="16">
        <v>976</v>
      </c>
      <c r="D28" s="16">
        <v>62070</v>
      </c>
      <c r="E28" s="16">
        <v>243</v>
      </c>
      <c r="F28" s="339">
        <f t="shared" si="0"/>
        <v>15083010</v>
      </c>
      <c r="G28" s="16">
        <v>976</v>
      </c>
      <c r="H28" s="243">
        <v>13339470</v>
      </c>
      <c r="I28" s="243">
        <v>231</v>
      </c>
      <c r="J28" s="377">
        <v>57747</v>
      </c>
    </row>
    <row r="29" spans="1:10" ht="15">
      <c r="A29" s="16">
        <v>19</v>
      </c>
      <c r="B29" s="308" t="s">
        <v>850</v>
      </c>
      <c r="C29" s="16">
        <v>571</v>
      </c>
      <c r="D29" s="16">
        <v>23836</v>
      </c>
      <c r="E29" s="16">
        <v>243</v>
      </c>
      <c r="F29" s="339">
        <f t="shared" si="0"/>
        <v>5792148</v>
      </c>
      <c r="G29" s="16">
        <v>571</v>
      </c>
      <c r="H29" s="243">
        <v>5134300</v>
      </c>
      <c r="I29" s="243">
        <v>231</v>
      </c>
      <c r="J29" s="377">
        <v>22226</v>
      </c>
    </row>
    <row r="30" spans="1:10" ht="15">
      <c r="A30" s="16">
        <v>20</v>
      </c>
      <c r="B30" s="308" t="s">
        <v>851</v>
      </c>
      <c r="C30" s="16">
        <v>685</v>
      </c>
      <c r="D30" s="16">
        <v>55205</v>
      </c>
      <c r="E30" s="16">
        <v>243</v>
      </c>
      <c r="F30" s="339">
        <f t="shared" si="0"/>
        <v>13414815</v>
      </c>
      <c r="G30" s="16">
        <v>685</v>
      </c>
      <c r="H30" s="243">
        <v>11445400</v>
      </c>
      <c r="I30" s="243">
        <v>231</v>
      </c>
      <c r="J30" s="377">
        <v>49547</v>
      </c>
    </row>
    <row r="31" spans="1:10" ht="15">
      <c r="A31" s="16">
        <v>21</v>
      </c>
      <c r="B31" s="308" t="s">
        <v>852</v>
      </c>
      <c r="C31" s="16">
        <v>454</v>
      </c>
      <c r="D31" s="16">
        <v>31283</v>
      </c>
      <c r="E31" s="16">
        <v>243</v>
      </c>
      <c r="F31" s="339">
        <f t="shared" si="0"/>
        <v>7601769</v>
      </c>
      <c r="G31" s="16">
        <v>454</v>
      </c>
      <c r="H31" s="243">
        <v>6874666</v>
      </c>
      <c r="I31" s="243">
        <v>231</v>
      </c>
      <c r="J31" s="377">
        <v>29760</v>
      </c>
    </row>
    <row r="32" spans="1:10" ht="15">
      <c r="A32" s="16">
        <v>22</v>
      </c>
      <c r="B32" s="308" t="s">
        <v>853</v>
      </c>
      <c r="C32" s="16">
        <v>521</v>
      </c>
      <c r="D32" s="16">
        <v>44761</v>
      </c>
      <c r="E32" s="16">
        <v>243</v>
      </c>
      <c r="F32" s="339">
        <f t="shared" si="0"/>
        <v>10876923</v>
      </c>
      <c r="G32" s="16">
        <v>521</v>
      </c>
      <c r="H32" s="243">
        <v>9728000</v>
      </c>
      <c r="I32" s="243">
        <v>231</v>
      </c>
      <c r="J32" s="377">
        <v>42113</v>
      </c>
    </row>
    <row r="33" spans="1:10" ht="12.75">
      <c r="A33" s="3"/>
      <c r="B33" s="244" t="s">
        <v>16</v>
      </c>
      <c r="C33" s="3">
        <f aca="true" t="shared" si="1" ref="C33:J33">SUM(C11:C32)</f>
        <v>13425</v>
      </c>
      <c r="D33" s="16">
        <f t="shared" si="1"/>
        <v>905000</v>
      </c>
      <c r="E33" s="16"/>
      <c r="F33" s="237">
        <f t="shared" si="1"/>
        <v>219915000</v>
      </c>
      <c r="G33" s="16">
        <f t="shared" si="1"/>
        <v>13425</v>
      </c>
      <c r="H33" s="243">
        <f t="shared" si="1"/>
        <v>196826370</v>
      </c>
      <c r="I33" s="243"/>
      <c r="J33" s="377">
        <f t="shared" si="1"/>
        <v>852062</v>
      </c>
    </row>
    <row r="34" spans="1:10" ht="12.75">
      <c r="A34" s="10"/>
      <c r="B34" s="189"/>
      <c r="C34" s="27"/>
      <c r="D34" s="20"/>
      <c r="E34" s="20"/>
      <c r="F34" s="20"/>
      <c r="G34" s="20"/>
      <c r="H34" s="20"/>
      <c r="I34" s="20"/>
      <c r="J34" s="20"/>
    </row>
    <row r="35" spans="1:10" ht="12.75">
      <c r="A35" s="10"/>
      <c r="B35" s="189"/>
      <c r="C35" s="27"/>
      <c r="D35" s="20"/>
      <c r="E35" s="20"/>
      <c r="F35" s="20"/>
      <c r="G35" s="20"/>
      <c r="H35" s="20"/>
      <c r="I35" s="20"/>
      <c r="J35" s="20"/>
    </row>
    <row r="36" spans="1:10" ht="15" customHeight="1">
      <c r="A36" s="12" t="s">
        <v>947</v>
      </c>
      <c r="B36" s="246"/>
      <c r="C36" s="12"/>
      <c r="D36" s="12"/>
      <c r="E36" s="12"/>
      <c r="F36" s="12"/>
      <c r="G36" s="12"/>
      <c r="J36" s="13"/>
    </row>
    <row r="37" spans="1:10" ht="15" customHeight="1">
      <c r="A37" s="245"/>
      <c r="B37" s="245"/>
      <c r="C37" s="245"/>
      <c r="D37" s="245"/>
      <c r="E37" s="245"/>
      <c r="F37" s="245"/>
      <c r="G37" s="711" t="s">
        <v>944</v>
      </c>
      <c r="H37" s="711"/>
      <c r="I37" s="711"/>
      <c r="J37" s="711"/>
    </row>
    <row r="38" spans="1:10" ht="16.5" customHeight="1">
      <c r="A38" s="245"/>
      <c r="B38" s="245"/>
      <c r="C38" s="245"/>
      <c r="D38" s="245"/>
      <c r="E38" s="245"/>
      <c r="F38" s="245"/>
      <c r="G38" s="711" t="s">
        <v>860</v>
      </c>
      <c r="H38" s="711"/>
      <c r="I38" s="711"/>
      <c r="J38" s="711"/>
    </row>
    <row r="39" ht="12.75">
      <c r="B39" s="94"/>
    </row>
    <row r="40" ht="12.75">
      <c r="B40" s="94"/>
    </row>
    <row r="44" spans="1:10" ht="12.75">
      <c r="A44" s="742"/>
      <c r="B44" s="742"/>
      <c r="C44" s="742"/>
      <c r="D44" s="742"/>
      <c r="E44" s="742"/>
      <c r="F44" s="742"/>
      <c r="G44" s="742"/>
      <c r="H44" s="742"/>
      <c r="I44" s="742"/>
      <c r="J44" s="742"/>
    </row>
    <row r="46" spans="1:10" ht="12.75">
      <c r="A46" s="742"/>
      <c r="B46" s="742"/>
      <c r="C46" s="742"/>
      <c r="D46" s="742"/>
      <c r="E46" s="742"/>
      <c r="F46" s="742"/>
      <c r="G46" s="742"/>
      <c r="H46" s="742"/>
      <c r="I46" s="742"/>
      <c r="J46" s="742"/>
    </row>
  </sheetData>
  <sheetProtection/>
  <mergeCells count="14">
    <mergeCell ref="A4:J4"/>
    <mergeCell ref="A8:A9"/>
    <mergeCell ref="B8:B9"/>
    <mergeCell ref="A7:B7"/>
    <mergeCell ref="G37:J37"/>
    <mergeCell ref="G38:J38"/>
    <mergeCell ref="A46:J46"/>
    <mergeCell ref="A44:J44"/>
    <mergeCell ref="E1:I1"/>
    <mergeCell ref="A2:J2"/>
    <mergeCell ref="A3:J3"/>
    <mergeCell ref="G8:J8"/>
    <mergeCell ref="C8:F8"/>
    <mergeCell ref="H7:J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9"/>
  <sheetViews>
    <sheetView zoomScaleSheetLayoutView="90" zoomScalePageLayoutView="0" workbookViewId="0" topLeftCell="A10">
      <selection activeCell="B44" sqref="B44"/>
    </sheetView>
  </sheetViews>
  <sheetFormatPr defaultColWidth="9.140625" defaultRowHeight="12.75"/>
  <cols>
    <col min="1" max="1" width="7.421875" style="14" customWidth="1"/>
    <col min="2" max="2" width="17.140625" style="329" customWidth="1"/>
    <col min="3" max="3" width="11.00390625" style="14" customWidth="1"/>
    <col min="4" max="4" width="10.00390625" style="14" customWidth="1"/>
    <col min="5" max="5" width="14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2:10" ht="12.75">
      <c r="B1" s="94"/>
      <c r="E1" s="634"/>
      <c r="F1" s="634"/>
      <c r="G1" s="634"/>
      <c r="H1" s="634"/>
      <c r="I1" s="634"/>
      <c r="J1" s="123" t="s">
        <v>359</v>
      </c>
    </row>
    <row r="2" spans="1:10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10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</row>
    <row r="4" ht="14.25" customHeight="1">
      <c r="B4" s="94"/>
    </row>
    <row r="5" spans="1:10" ht="15.75">
      <c r="A5" s="741" t="s">
        <v>674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1:10" ht="13.5" customHeight="1">
      <c r="A6" s="1"/>
      <c r="B6" s="28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636" t="s">
        <v>862</v>
      </c>
      <c r="B8" s="636"/>
      <c r="C8" s="28"/>
      <c r="H8" s="716" t="s">
        <v>795</v>
      </c>
      <c r="I8" s="716"/>
      <c r="J8" s="716"/>
      <c r="K8" s="92"/>
      <c r="L8" s="92"/>
    </row>
    <row r="9" spans="1:18" ht="12.75">
      <c r="A9" s="603" t="s">
        <v>2</v>
      </c>
      <c r="B9" s="743" t="s">
        <v>3</v>
      </c>
      <c r="C9" s="600" t="s">
        <v>645</v>
      </c>
      <c r="D9" s="651"/>
      <c r="E9" s="651"/>
      <c r="F9" s="601"/>
      <c r="G9" s="600" t="s">
        <v>98</v>
      </c>
      <c r="H9" s="651"/>
      <c r="I9" s="651"/>
      <c r="J9" s="601"/>
      <c r="Q9" s="17"/>
      <c r="R9" s="20"/>
    </row>
    <row r="10" spans="1:10" ht="50.25" customHeight="1">
      <c r="A10" s="603"/>
      <c r="B10" s="743"/>
      <c r="C10" s="5" t="s">
        <v>175</v>
      </c>
      <c r="D10" s="5" t="s">
        <v>14</v>
      </c>
      <c r="E10" s="6" t="s">
        <v>810</v>
      </c>
      <c r="F10" s="6" t="s">
        <v>192</v>
      </c>
      <c r="G10" s="5" t="s">
        <v>175</v>
      </c>
      <c r="H10" s="24" t="s">
        <v>15</v>
      </c>
      <c r="I10" s="96" t="s">
        <v>108</v>
      </c>
      <c r="J10" s="5" t="s">
        <v>193</v>
      </c>
    </row>
    <row r="11" spans="1:10" ht="12.75">
      <c r="A11" s="5">
        <v>1</v>
      </c>
      <c r="B11" s="315">
        <v>2</v>
      </c>
      <c r="C11" s="5">
        <v>3</v>
      </c>
      <c r="D11" s="5">
        <v>4</v>
      </c>
      <c r="E11" s="5">
        <v>5</v>
      </c>
      <c r="F11" s="6">
        <v>6</v>
      </c>
      <c r="G11" s="5">
        <v>7</v>
      </c>
      <c r="H11" s="93">
        <v>8</v>
      </c>
      <c r="I11" s="5">
        <v>9</v>
      </c>
      <c r="J11" s="5">
        <v>10</v>
      </c>
    </row>
    <row r="12" spans="1:10" ht="15">
      <c r="A12" s="16">
        <v>1</v>
      </c>
      <c r="B12" s="308" t="s">
        <v>833</v>
      </c>
      <c r="C12" s="16">
        <v>466</v>
      </c>
      <c r="D12" s="16">
        <v>56552</v>
      </c>
      <c r="E12" s="16">
        <v>243</v>
      </c>
      <c r="F12" s="339">
        <f>D12*E12</f>
        <v>13742136</v>
      </c>
      <c r="G12" s="16">
        <f>C12</f>
        <v>466</v>
      </c>
      <c r="H12" s="377">
        <v>11997565</v>
      </c>
      <c r="I12" s="243">
        <v>231</v>
      </c>
      <c r="J12" s="377">
        <v>51937</v>
      </c>
    </row>
    <row r="13" spans="1:10" ht="15">
      <c r="A13" s="16">
        <v>2</v>
      </c>
      <c r="B13" s="308" t="s">
        <v>945</v>
      </c>
      <c r="C13" s="16">
        <v>119</v>
      </c>
      <c r="D13" s="16">
        <v>14885</v>
      </c>
      <c r="E13" s="16">
        <v>243</v>
      </c>
      <c r="F13" s="339">
        <f aca="true" t="shared" si="0" ref="F13:F33">D13*E13</f>
        <v>3617055</v>
      </c>
      <c r="G13" s="16">
        <f aca="true" t="shared" si="1" ref="G13:G33">C13</f>
        <v>119</v>
      </c>
      <c r="H13" s="377">
        <v>3194141</v>
      </c>
      <c r="I13" s="243">
        <v>231</v>
      </c>
      <c r="J13" s="377">
        <v>13827</v>
      </c>
    </row>
    <row r="14" spans="1:10" ht="15">
      <c r="A14" s="16">
        <v>3</v>
      </c>
      <c r="B14" s="308" t="s">
        <v>835</v>
      </c>
      <c r="C14" s="16">
        <v>289</v>
      </c>
      <c r="D14" s="16">
        <v>32866</v>
      </c>
      <c r="E14" s="16">
        <v>243</v>
      </c>
      <c r="F14" s="339">
        <f t="shared" si="0"/>
        <v>7986438</v>
      </c>
      <c r="G14" s="16">
        <f t="shared" si="1"/>
        <v>289</v>
      </c>
      <c r="H14" s="377">
        <v>6960534</v>
      </c>
      <c r="I14" s="243">
        <v>231</v>
      </c>
      <c r="J14" s="377">
        <v>30132</v>
      </c>
    </row>
    <row r="15" spans="1:10" ht="15">
      <c r="A15" s="16">
        <v>4</v>
      </c>
      <c r="B15" s="308" t="s">
        <v>836</v>
      </c>
      <c r="C15" s="16">
        <v>163</v>
      </c>
      <c r="D15" s="16">
        <v>16020</v>
      </c>
      <c r="E15" s="16">
        <v>243</v>
      </c>
      <c r="F15" s="339">
        <f t="shared" si="0"/>
        <v>3892860</v>
      </c>
      <c r="G15" s="16">
        <f t="shared" si="1"/>
        <v>163</v>
      </c>
      <c r="H15" s="377">
        <v>3470080</v>
      </c>
      <c r="I15" s="243">
        <v>231</v>
      </c>
      <c r="J15" s="377">
        <v>15022</v>
      </c>
    </row>
    <row r="16" spans="1:10" ht="15">
      <c r="A16" s="16">
        <v>5</v>
      </c>
      <c r="B16" s="308" t="s">
        <v>837</v>
      </c>
      <c r="C16" s="16">
        <v>225</v>
      </c>
      <c r="D16" s="16">
        <v>14271</v>
      </c>
      <c r="E16" s="16">
        <v>243</v>
      </c>
      <c r="F16" s="339">
        <f t="shared" si="0"/>
        <v>3467853</v>
      </c>
      <c r="G16" s="16">
        <f t="shared" si="1"/>
        <v>225</v>
      </c>
      <c r="H16" s="377">
        <v>3025934</v>
      </c>
      <c r="I16" s="243">
        <v>231</v>
      </c>
      <c r="J16" s="377">
        <v>13099</v>
      </c>
    </row>
    <row r="17" spans="1:10" ht="15">
      <c r="A17" s="16">
        <v>6</v>
      </c>
      <c r="B17" s="308" t="s">
        <v>838</v>
      </c>
      <c r="C17" s="16">
        <v>236</v>
      </c>
      <c r="D17" s="16">
        <v>32706</v>
      </c>
      <c r="E17" s="16">
        <v>243</v>
      </c>
      <c r="F17" s="339">
        <f t="shared" si="0"/>
        <v>7947558</v>
      </c>
      <c r="G17" s="16">
        <f t="shared" si="1"/>
        <v>236</v>
      </c>
      <c r="H17" s="377">
        <v>6895653</v>
      </c>
      <c r="I17" s="243">
        <v>231</v>
      </c>
      <c r="J17" s="377">
        <v>29851</v>
      </c>
    </row>
    <row r="18" spans="1:10" ht="15">
      <c r="A18" s="16">
        <v>7</v>
      </c>
      <c r="B18" s="308" t="s">
        <v>839</v>
      </c>
      <c r="C18" s="16">
        <v>240</v>
      </c>
      <c r="D18" s="16">
        <v>23703</v>
      </c>
      <c r="E18" s="16">
        <v>243</v>
      </c>
      <c r="F18" s="339">
        <f t="shared" si="0"/>
        <v>5759829</v>
      </c>
      <c r="G18" s="16">
        <f t="shared" si="1"/>
        <v>240</v>
      </c>
      <c r="H18" s="377">
        <v>5326200</v>
      </c>
      <c r="I18" s="243">
        <v>231</v>
      </c>
      <c r="J18" s="377">
        <v>23057</v>
      </c>
    </row>
    <row r="19" spans="1:10" ht="15">
      <c r="A19" s="16">
        <v>8</v>
      </c>
      <c r="B19" s="308" t="s">
        <v>840</v>
      </c>
      <c r="C19" s="16">
        <v>465</v>
      </c>
      <c r="D19" s="16">
        <v>39116</v>
      </c>
      <c r="E19" s="16">
        <v>243</v>
      </c>
      <c r="F19" s="339">
        <f t="shared" si="0"/>
        <v>9505188</v>
      </c>
      <c r="G19" s="16">
        <f t="shared" si="1"/>
        <v>465</v>
      </c>
      <c r="H19" s="377">
        <v>8625934</v>
      </c>
      <c r="I19" s="243">
        <v>231</v>
      </c>
      <c r="J19" s="377">
        <v>37342</v>
      </c>
    </row>
    <row r="20" spans="1:10" ht="15">
      <c r="A20" s="16">
        <v>9</v>
      </c>
      <c r="B20" s="308" t="s">
        <v>841</v>
      </c>
      <c r="C20" s="16">
        <v>166</v>
      </c>
      <c r="D20" s="16">
        <v>13209</v>
      </c>
      <c r="E20" s="16">
        <v>243</v>
      </c>
      <c r="F20" s="339">
        <f t="shared" si="0"/>
        <v>3209787</v>
      </c>
      <c r="G20" s="16">
        <f t="shared" si="1"/>
        <v>166</v>
      </c>
      <c r="H20" s="377">
        <v>2886667</v>
      </c>
      <c r="I20" s="243">
        <v>231</v>
      </c>
      <c r="J20" s="377">
        <v>12496</v>
      </c>
    </row>
    <row r="21" spans="1:10" ht="15">
      <c r="A21" s="16">
        <v>10</v>
      </c>
      <c r="B21" s="308" t="s">
        <v>842</v>
      </c>
      <c r="C21" s="16">
        <v>530</v>
      </c>
      <c r="D21" s="16">
        <v>36285</v>
      </c>
      <c r="E21" s="16">
        <v>243</v>
      </c>
      <c r="F21" s="339">
        <f t="shared" si="0"/>
        <v>8817255</v>
      </c>
      <c r="G21" s="16">
        <f t="shared" si="1"/>
        <v>530</v>
      </c>
      <c r="H21" s="377">
        <v>7712214</v>
      </c>
      <c r="I21" s="243">
        <v>231</v>
      </c>
      <c r="J21" s="377">
        <v>33386</v>
      </c>
    </row>
    <row r="22" spans="1:10" ht="15">
      <c r="A22" s="16">
        <v>11</v>
      </c>
      <c r="B22" s="308" t="s">
        <v>843</v>
      </c>
      <c r="C22" s="16">
        <v>491</v>
      </c>
      <c r="D22" s="16">
        <v>43570</v>
      </c>
      <c r="E22" s="16">
        <v>243</v>
      </c>
      <c r="F22" s="339">
        <f t="shared" si="0"/>
        <v>10587510</v>
      </c>
      <c r="G22" s="16">
        <f t="shared" si="1"/>
        <v>491</v>
      </c>
      <c r="H22" s="377">
        <v>9408724</v>
      </c>
      <c r="I22" s="243">
        <v>231</v>
      </c>
      <c r="J22" s="377">
        <v>40731</v>
      </c>
    </row>
    <row r="23" spans="1:10" ht="15">
      <c r="A23" s="16">
        <v>12</v>
      </c>
      <c r="B23" s="308" t="s">
        <v>844</v>
      </c>
      <c r="C23" s="16">
        <v>273</v>
      </c>
      <c r="D23" s="16">
        <v>18591</v>
      </c>
      <c r="E23" s="16">
        <v>243</v>
      </c>
      <c r="F23" s="339">
        <f t="shared" si="0"/>
        <v>4517613</v>
      </c>
      <c r="G23" s="16">
        <f t="shared" si="1"/>
        <v>273</v>
      </c>
      <c r="H23" s="377">
        <v>3941400</v>
      </c>
      <c r="I23" s="243">
        <v>231</v>
      </c>
      <c r="J23" s="377">
        <v>17063</v>
      </c>
    </row>
    <row r="24" spans="1:10" ht="15">
      <c r="A24" s="16">
        <v>13</v>
      </c>
      <c r="B24" s="308" t="s">
        <v>845</v>
      </c>
      <c r="C24" s="16">
        <v>584</v>
      </c>
      <c r="D24" s="16">
        <v>58371</v>
      </c>
      <c r="E24" s="16">
        <v>243</v>
      </c>
      <c r="F24" s="339">
        <f t="shared" si="0"/>
        <v>14184153</v>
      </c>
      <c r="G24" s="16">
        <f t="shared" si="1"/>
        <v>584</v>
      </c>
      <c r="H24" s="377">
        <v>12951872</v>
      </c>
      <c r="I24" s="243">
        <v>231</v>
      </c>
      <c r="J24" s="377">
        <v>56069</v>
      </c>
    </row>
    <row r="25" spans="1:10" ht="15">
      <c r="A25" s="16">
        <v>14</v>
      </c>
      <c r="B25" s="308" t="s">
        <v>846</v>
      </c>
      <c r="C25" s="16">
        <v>198</v>
      </c>
      <c r="D25" s="16">
        <v>24541</v>
      </c>
      <c r="E25" s="16">
        <v>243</v>
      </c>
      <c r="F25" s="339">
        <f t="shared" si="0"/>
        <v>5963463</v>
      </c>
      <c r="G25" s="16">
        <f t="shared" si="1"/>
        <v>198</v>
      </c>
      <c r="H25" s="377">
        <v>5159334</v>
      </c>
      <c r="I25" s="243">
        <v>231</v>
      </c>
      <c r="J25" s="377">
        <v>22335</v>
      </c>
    </row>
    <row r="26" spans="1:10" ht="15">
      <c r="A26" s="16">
        <v>15</v>
      </c>
      <c r="B26" s="308" t="s">
        <v>847</v>
      </c>
      <c r="C26" s="16">
        <v>252</v>
      </c>
      <c r="D26" s="16">
        <v>26290</v>
      </c>
      <c r="E26" s="16">
        <v>243</v>
      </c>
      <c r="F26" s="339">
        <f t="shared" si="0"/>
        <v>6388470</v>
      </c>
      <c r="G26" s="16">
        <f t="shared" si="1"/>
        <v>252</v>
      </c>
      <c r="H26" s="377">
        <v>5726434</v>
      </c>
      <c r="I26" s="243">
        <v>231</v>
      </c>
      <c r="J26" s="377">
        <v>24790</v>
      </c>
    </row>
    <row r="27" spans="1:10" ht="15">
      <c r="A27" s="16">
        <v>16</v>
      </c>
      <c r="B27" s="308" t="s">
        <v>848</v>
      </c>
      <c r="C27" s="16">
        <v>229</v>
      </c>
      <c r="D27" s="16">
        <v>23641</v>
      </c>
      <c r="E27" s="16">
        <v>243</v>
      </c>
      <c r="F27" s="339">
        <f t="shared" si="0"/>
        <v>5744763</v>
      </c>
      <c r="G27" s="16">
        <f t="shared" si="1"/>
        <v>229</v>
      </c>
      <c r="H27" s="377">
        <v>4975534</v>
      </c>
      <c r="I27" s="243">
        <v>231</v>
      </c>
      <c r="J27" s="377">
        <v>21539</v>
      </c>
    </row>
    <row r="28" spans="1:10" ht="15">
      <c r="A28" s="16">
        <v>17</v>
      </c>
      <c r="B28" s="308" t="s">
        <v>854</v>
      </c>
      <c r="C28" s="16">
        <v>228</v>
      </c>
      <c r="D28" s="16">
        <v>15631</v>
      </c>
      <c r="E28" s="16">
        <v>243</v>
      </c>
      <c r="F28" s="339">
        <f t="shared" si="0"/>
        <v>3798333</v>
      </c>
      <c r="G28" s="16">
        <f t="shared" si="1"/>
        <v>228</v>
      </c>
      <c r="H28" s="377">
        <v>3410000</v>
      </c>
      <c r="I28" s="243">
        <v>231</v>
      </c>
      <c r="J28" s="377">
        <v>14762</v>
      </c>
    </row>
    <row r="29" spans="1:10" ht="15">
      <c r="A29" s="16">
        <v>18</v>
      </c>
      <c r="B29" s="308" t="s">
        <v>849</v>
      </c>
      <c r="C29" s="16">
        <v>404</v>
      </c>
      <c r="D29" s="16">
        <v>42915</v>
      </c>
      <c r="E29" s="16">
        <v>243</v>
      </c>
      <c r="F29" s="339">
        <f t="shared" si="0"/>
        <v>10428345</v>
      </c>
      <c r="G29" s="16">
        <f t="shared" si="1"/>
        <v>404</v>
      </c>
      <c r="H29" s="377">
        <v>9234860</v>
      </c>
      <c r="I29" s="243">
        <v>231</v>
      </c>
      <c r="J29" s="377">
        <v>39978</v>
      </c>
    </row>
    <row r="30" spans="1:10" ht="15">
      <c r="A30" s="16">
        <v>19</v>
      </c>
      <c r="B30" s="308" t="s">
        <v>850</v>
      </c>
      <c r="C30" s="16">
        <v>292</v>
      </c>
      <c r="D30" s="16">
        <v>17641</v>
      </c>
      <c r="E30" s="16">
        <v>243</v>
      </c>
      <c r="F30" s="339">
        <f t="shared" si="0"/>
        <v>4286763</v>
      </c>
      <c r="G30" s="16">
        <f t="shared" si="1"/>
        <v>292</v>
      </c>
      <c r="H30" s="377">
        <v>3694467</v>
      </c>
      <c r="I30" s="243">
        <v>231</v>
      </c>
      <c r="J30" s="377">
        <v>15993</v>
      </c>
    </row>
    <row r="31" spans="1:10" ht="15">
      <c r="A31" s="16">
        <v>20</v>
      </c>
      <c r="B31" s="308" t="s">
        <v>851</v>
      </c>
      <c r="C31" s="16">
        <v>382</v>
      </c>
      <c r="D31" s="16">
        <v>41195</v>
      </c>
      <c r="E31" s="16">
        <v>243</v>
      </c>
      <c r="F31" s="339">
        <f t="shared" si="0"/>
        <v>10010385</v>
      </c>
      <c r="G31" s="16">
        <f t="shared" si="1"/>
        <v>382</v>
      </c>
      <c r="H31" s="377">
        <v>8626734</v>
      </c>
      <c r="I31" s="243">
        <v>231</v>
      </c>
      <c r="J31" s="377">
        <v>37345</v>
      </c>
    </row>
    <row r="32" spans="1:10" ht="15">
      <c r="A32" s="16">
        <v>21</v>
      </c>
      <c r="B32" s="308" t="s">
        <v>852</v>
      </c>
      <c r="C32" s="16">
        <v>222</v>
      </c>
      <c r="D32" s="16">
        <v>18130</v>
      </c>
      <c r="E32" s="16">
        <v>243</v>
      </c>
      <c r="F32" s="339">
        <f t="shared" si="0"/>
        <v>4405590</v>
      </c>
      <c r="G32" s="16">
        <f t="shared" si="1"/>
        <v>222</v>
      </c>
      <c r="H32" s="377">
        <v>3997340</v>
      </c>
      <c r="I32" s="243">
        <v>231</v>
      </c>
      <c r="J32" s="377">
        <v>17305</v>
      </c>
    </row>
    <row r="33" spans="1:10" ht="15">
      <c r="A33" s="16">
        <v>22</v>
      </c>
      <c r="B33" s="308" t="s">
        <v>853</v>
      </c>
      <c r="C33" s="16">
        <v>278</v>
      </c>
      <c r="D33" s="16">
        <v>29871</v>
      </c>
      <c r="E33" s="16">
        <v>243</v>
      </c>
      <c r="F33" s="339">
        <f t="shared" si="0"/>
        <v>7258653</v>
      </c>
      <c r="G33" s="16">
        <f t="shared" si="1"/>
        <v>278</v>
      </c>
      <c r="H33" s="377">
        <v>6508467</v>
      </c>
      <c r="I33" s="243">
        <v>231</v>
      </c>
      <c r="J33" s="377">
        <v>28175</v>
      </c>
    </row>
    <row r="34" spans="1:10" s="13" customFormat="1" ht="12.75">
      <c r="A34" s="3"/>
      <c r="B34" s="244" t="s">
        <v>16</v>
      </c>
      <c r="C34" s="3">
        <f aca="true" t="shared" si="2" ref="C34:J34">SUM(C12:C33)</f>
        <v>6732</v>
      </c>
      <c r="D34" s="3">
        <f t="shared" si="2"/>
        <v>640000</v>
      </c>
      <c r="E34" s="3">
        <f t="shared" si="2"/>
        <v>5346</v>
      </c>
      <c r="F34" s="241">
        <f t="shared" si="2"/>
        <v>155520000</v>
      </c>
      <c r="G34" s="3">
        <f t="shared" si="2"/>
        <v>6732</v>
      </c>
      <c r="H34" s="378">
        <f t="shared" si="2"/>
        <v>137730088</v>
      </c>
      <c r="I34" s="242"/>
      <c r="J34" s="378">
        <f t="shared" si="2"/>
        <v>596234</v>
      </c>
    </row>
    <row r="35" spans="1:10" ht="12.75">
      <c r="A35" s="10"/>
      <c r="B35" s="189"/>
      <c r="C35" s="27"/>
      <c r="D35" s="20"/>
      <c r="E35" s="20"/>
      <c r="F35" s="20"/>
      <c r="G35" s="20"/>
      <c r="H35" s="20"/>
      <c r="I35" s="20"/>
      <c r="J35" s="20"/>
    </row>
    <row r="36" spans="1:10" ht="12.75">
      <c r="A36" s="10"/>
      <c r="B36" s="189"/>
      <c r="C36" s="27"/>
      <c r="D36" s="20"/>
      <c r="E36" s="20"/>
      <c r="F36" s="20"/>
      <c r="G36" s="20"/>
      <c r="H36" s="20"/>
      <c r="I36" s="20"/>
      <c r="J36" s="20"/>
    </row>
    <row r="37" spans="1:15" ht="15" customHeight="1">
      <c r="A37" s="12" t="s">
        <v>947</v>
      </c>
      <c r="B37" s="246"/>
      <c r="C37" s="12"/>
      <c r="D37" s="12"/>
      <c r="E37" s="12"/>
      <c r="F37" s="12"/>
      <c r="G37" s="12"/>
      <c r="J37" s="13"/>
      <c r="K37" s="719"/>
      <c r="L37" s="720"/>
      <c r="M37" s="245"/>
      <c r="N37" s="245"/>
      <c r="O37" s="245"/>
    </row>
    <row r="38" spans="1:14" ht="15" customHeight="1">
      <c r="A38" s="245"/>
      <c r="B38" s="245"/>
      <c r="C38" s="245"/>
      <c r="D38" s="245"/>
      <c r="E38" s="245"/>
      <c r="F38" s="245"/>
      <c r="G38" s="711" t="s">
        <v>944</v>
      </c>
      <c r="H38" s="711"/>
      <c r="I38" s="711"/>
      <c r="J38" s="711"/>
      <c r="K38" s="711"/>
      <c r="L38" s="245"/>
      <c r="M38" s="245"/>
      <c r="N38" s="245"/>
    </row>
    <row r="39" spans="1:12" ht="16.5" customHeight="1">
      <c r="A39" s="245"/>
      <c r="B39" s="245"/>
      <c r="C39" s="245"/>
      <c r="D39" s="245"/>
      <c r="E39" s="245"/>
      <c r="F39" s="245"/>
      <c r="G39" s="711" t="s">
        <v>860</v>
      </c>
      <c r="H39" s="711"/>
      <c r="I39" s="711"/>
      <c r="J39" s="711"/>
      <c r="K39" s="711"/>
      <c r="L39" s="313"/>
    </row>
  </sheetData>
  <sheetProtection/>
  <mergeCells count="13">
    <mergeCell ref="E1:I1"/>
    <mergeCell ref="A2:J2"/>
    <mergeCell ref="A3:J3"/>
    <mergeCell ref="A5:J5"/>
    <mergeCell ref="A8:B8"/>
    <mergeCell ref="H8:J8"/>
    <mergeCell ref="K37:L37"/>
    <mergeCell ref="G38:K38"/>
    <mergeCell ref="G39:K39"/>
    <mergeCell ref="A9:A10"/>
    <mergeCell ref="B9:B10"/>
    <mergeCell ref="C9:F9"/>
    <mergeCell ref="G9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0"/>
  <sheetViews>
    <sheetView zoomScaleSheetLayoutView="90" zoomScalePageLayoutView="0" workbookViewId="0" topLeftCell="A4">
      <selection activeCell="A37" sqref="A37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634"/>
      <c r="F1" s="634"/>
      <c r="G1" s="634"/>
      <c r="H1" s="634"/>
      <c r="I1" s="634"/>
      <c r="J1" s="123" t="s">
        <v>361</v>
      </c>
    </row>
    <row r="2" spans="1:10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10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</row>
    <row r="4" ht="14.25" customHeight="1"/>
    <row r="5" spans="1:10" ht="19.5" customHeight="1">
      <c r="A5" s="741" t="s">
        <v>675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636" t="s">
        <v>862</v>
      </c>
      <c r="B8" s="636"/>
      <c r="C8" s="28"/>
      <c r="H8" s="716" t="s">
        <v>795</v>
      </c>
      <c r="I8" s="716"/>
      <c r="J8" s="716"/>
      <c r="K8" s="100"/>
      <c r="L8" s="100"/>
    </row>
    <row r="9" spans="1:18" ht="12.75">
      <c r="A9" s="603" t="s">
        <v>2</v>
      </c>
      <c r="B9" s="743" t="s">
        <v>3</v>
      </c>
      <c r="C9" s="600" t="s">
        <v>645</v>
      </c>
      <c r="D9" s="651"/>
      <c r="E9" s="651"/>
      <c r="F9" s="601"/>
      <c r="G9" s="600" t="s">
        <v>98</v>
      </c>
      <c r="H9" s="651"/>
      <c r="I9" s="651"/>
      <c r="J9" s="601"/>
      <c r="Q9" s="17"/>
      <c r="R9" s="20"/>
    </row>
    <row r="10" spans="1:10" ht="50.25" customHeight="1">
      <c r="A10" s="603"/>
      <c r="B10" s="743"/>
      <c r="C10" s="5" t="s">
        <v>175</v>
      </c>
      <c r="D10" s="5" t="s">
        <v>14</v>
      </c>
      <c r="E10" s="6" t="s">
        <v>810</v>
      </c>
      <c r="F10" s="6" t="s">
        <v>192</v>
      </c>
      <c r="G10" s="5" t="s">
        <v>175</v>
      </c>
      <c r="H10" s="24" t="s">
        <v>15</v>
      </c>
      <c r="I10" s="96" t="s">
        <v>108</v>
      </c>
      <c r="J10" s="5" t="s">
        <v>193</v>
      </c>
    </row>
    <row r="11" spans="1:10" ht="12.75">
      <c r="A11" s="5">
        <v>1</v>
      </c>
      <c r="B11" s="315">
        <v>2</v>
      </c>
      <c r="C11" s="5">
        <v>3</v>
      </c>
      <c r="D11" s="5">
        <v>4</v>
      </c>
      <c r="E11" s="5">
        <v>5</v>
      </c>
      <c r="F11" s="6">
        <v>6</v>
      </c>
      <c r="G11" s="5">
        <v>7</v>
      </c>
      <c r="H11" s="93">
        <v>8</v>
      </c>
      <c r="I11" s="5">
        <v>9</v>
      </c>
      <c r="J11" s="5">
        <v>10</v>
      </c>
    </row>
    <row r="12" spans="1:10" ht="15">
      <c r="A12" s="16">
        <v>1</v>
      </c>
      <c r="B12" s="308" t="s">
        <v>833</v>
      </c>
      <c r="C12" s="16">
        <v>38</v>
      </c>
      <c r="D12" s="16">
        <v>1900</v>
      </c>
      <c r="E12" s="16">
        <v>313</v>
      </c>
      <c r="F12" s="339">
        <f>D12*E12</f>
        <v>594700</v>
      </c>
      <c r="G12" s="16">
        <f>C12</f>
        <v>38</v>
      </c>
      <c r="H12" s="243">
        <v>535769</v>
      </c>
      <c r="I12" s="243">
        <v>300</v>
      </c>
      <c r="J12" s="243">
        <v>1786</v>
      </c>
    </row>
    <row r="13" spans="1:10" ht="15">
      <c r="A13" s="16">
        <v>2</v>
      </c>
      <c r="B13" s="308" t="s">
        <v>945</v>
      </c>
      <c r="C13" s="16">
        <v>0</v>
      </c>
      <c r="D13" s="16">
        <v>0</v>
      </c>
      <c r="E13" s="16">
        <v>0</v>
      </c>
      <c r="F13" s="339">
        <f aca="true" t="shared" si="0" ref="F13:F33">D13*E13</f>
        <v>0</v>
      </c>
      <c r="G13" s="16">
        <f aca="true" t="shared" si="1" ref="G13:G33">C13</f>
        <v>0</v>
      </c>
      <c r="H13" s="243">
        <v>0</v>
      </c>
      <c r="I13" s="243">
        <v>0</v>
      </c>
      <c r="J13" s="243">
        <v>0</v>
      </c>
    </row>
    <row r="14" spans="1:10" ht="15">
      <c r="A14" s="16">
        <v>3</v>
      </c>
      <c r="B14" s="308" t="s">
        <v>835</v>
      </c>
      <c r="C14" s="16">
        <v>0</v>
      </c>
      <c r="D14" s="16">
        <v>0</v>
      </c>
      <c r="E14" s="16">
        <v>0</v>
      </c>
      <c r="F14" s="339">
        <f t="shared" si="0"/>
        <v>0</v>
      </c>
      <c r="G14" s="16">
        <f t="shared" si="1"/>
        <v>0</v>
      </c>
      <c r="H14" s="243">
        <v>0</v>
      </c>
      <c r="I14" s="243">
        <v>0</v>
      </c>
      <c r="J14" s="243">
        <v>0</v>
      </c>
    </row>
    <row r="15" spans="1:10" ht="15">
      <c r="A15" s="16">
        <v>4</v>
      </c>
      <c r="B15" s="308" t="s">
        <v>836</v>
      </c>
      <c r="C15" s="16">
        <v>0</v>
      </c>
      <c r="D15" s="16">
        <v>0</v>
      </c>
      <c r="E15" s="16">
        <v>0</v>
      </c>
      <c r="F15" s="339">
        <f t="shared" si="0"/>
        <v>0</v>
      </c>
      <c r="G15" s="16">
        <f t="shared" si="1"/>
        <v>0</v>
      </c>
      <c r="H15" s="243">
        <v>0</v>
      </c>
      <c r="I15" s="243">
        <v>0</v>
      </c>
      <c r="J15" s="243">
        <v>0</v>
      </c>
    </row>
    <row r="16" spans="1:10" ht="15">
      <c r="A16" s="16">
        <v>5</v>
      </c>
      <c r="B16" s="308" t="s">
        <v>837</v>
      </c>
      <c r="C16" s="16">
        <v>0</v>
      </c>
      <c r="D16" s="16">
        <v>0</v>
      </c>
      <c r="E16" s="16">
        <v>0</v>
      </c>
      <c r="F16" s="339">
        <f t="shared" si="0"/>
        <v>0</v>
      </c>
      <c r="G16" s="16">
        <f t="shared" si="1"/>
        <v>0</v>
      </c>
      <c r="H16" s="243">
        <v>0</v>
      </c>
      <c r="I16" s="243">
        <v>0</v>
      </c>
      <c r="J16" s="243">
        <v>0</v>
      </c>
    </row>
    <row r="17" spans="1:10" ht="15">
      <c r="A17" s="16">
        <v>6</v>
      </c>
      <c r="B17" s="308" t="s">
        <v>838</v>
      </c>
      <c r="C17" s="16">
        <v>0</v>
      </c>
      <c r="D17" s="16">
        <v>0</v>
      </c>
      <c r="E17" s="16">
        <v>0</v>
      </c>
      <c r="F17" s="339">
        <f t="shared" si="0"/>
        <v>0</v>
      </c>
      <c r="G17" s="16">
        <f t="shared" si="1"/>
        <v>0</v>
      </c>
      <c r="H17" s="243">
        <v>0</v>
      </c>
      <c r="I17" s="243">
        <v>0</v>
      </c>
      <c r="J17" s="243">
        <v>0</v>
      </c>
    </row>
    <row r="18" spans="1:10" ht="15">
      <c r="A18" s="16">
        <v>7</v>
      </c>
      <c r="B18" s="308" t="s">
        <v>839</v>
      </c>
      <c r="C18" s="16">
        <v>0</v>
      </c>
      <c r="D18" s="16">
        <v>0</v>
      </c>
      <c r="E18" s="16">
        <v>0</v>
      </c>
      <c r="F18" s="339">
        <f t="shared" si="0"/>
        <v>0</v>
      </c>
      <c r="G18" s="16">
        <f t="shared" si="1"/>
        <v>0</v>
      </c>
      <c r="H18" s="243">
        <v>0</v>
      </c>
      <c r="I18" s="243">
        <v>0</v>
      </c>
      <c r="J18" s="243">
        <v>0</v>
      </c>
    </row>
    <row r="19" spans="1:10" ht="15">
      <c r="A19" s="16">
        <v>8</v>
      </c>
      <c r="B19" s="308" t="s">
        <v>840</v>
      </c>
      <c r="C19" s="16">
        <v>0</v>
      </c>
      <c r="D19" s="16">
        <v>0</v>
      </c>
      <c r="E19" s="16">
        <v>0</v>
      </c>
      <c r="F19" s="339">
        <f t="shared" si="0"/>
        <v>0</v>
      </c>
      <c r="G19" s="16">
        <f t="shared" si="1"/>
        <v>0</v>
      </c>
      <c r="H19" s="243">
        <v>0</v>
      </c>
      <c r="I19" s="243">
        <v>0</v>
      </c>
      <c r="J19" s="243">
        <v>0</v>
      </c>
    </row>
    <row r="20" spans="1:10" ht="15">
      <c r="A20" s="16">
        <v>9</v>
      </c>
      <c r="B20" s="308" t="s">
        <v>841</v>
      </c>
      <c r="C20" s="16">
        <v>0</v>
      </c>
      <c r="D20" s="16">
        <v>0</v>
      </c>
      <c r="E20" s="16">
        <v>0</v>
      </c>
      <c r="F20" s="339">
        <f t="shared" si="0"/>
        <v>0</v>
      </c>
      <c r="G20" s="16">
        <f t="shared" si="1"/>
        <v>0</v>
      </c>
      <c r="H20" s="243">
        <v>0</v>
      </c>
      <c r="I20" s="243">
        <v>0</v>
      </c>
      <c r="J20" s="243">
        <v>0</v>
      </c>
    </row>
    <row r="21" spans="1:10" ht="15">
      <c r="A21" s="16">
        <v>10</v>
      </c>
      <c r="B21" s="308" t="s">
        <v>842</v>
      </c>
      <c r="C21" s="16">
        <v>0</v>
      </c>
      <c r="D21" s="16">
        <v>0</v>
      </c>
      <c r="E21" s="16">
        <v>0</v>
      </c>
      <c r="F21" s="339">
        <f t="shared" si="0"/>
        <v>0</v>
      </c>
      <c r="G21" s="16">
        <f t="shared" si="1"/>
        <v>0</v>
      </c>
      <c r="H21" s="243">
        <v>0</v>
      </c>
      <c r="I21" s="243">
        <v>0</v>
      </c>
      <c r="J21" s="243">
        <v>0</v>
      </c>
    </row>
    <row r="22" spans="1:10" ht="15">
      <c r="A22" s="16">
        <v>11</v>
      </c>
      <c r="B22" s="308" t="s">
        <v>843</v>
      </c>
      <c r="C22" s="16">
        <v>27</v>
      </c>
      <c r="D22" s="16">
        <v>1350</v>
      </c>
      <c r="E22" s="16">
        <v>313</v>
      </c>
      <c r="F22" s="339">
        <f t="shared" si="0"/>
        <v>422550</v>
      </c>
      <c r="G22" s="16">
        <f t="shared" si="1"/>
        <v>27</v>
      </c>
      <c r="H22" s="243">
        <v>368969</v>
      </c>
      <c r="I22" s="243">
        <v>300</v>
      </c>
      <c r="J22" s="243">
        <v>1230</v>
      </c>
    </row>
    <row r="23" spans="1:10" ht="15">
      <c r="A23" s="16">
        <v>12</v>
      </c>
      <c r="B23" s="308" t="s">
        <v>844</v>
      </c>
      <c r="C23" s="16">
        <v>0</v>
      </c>
      <c r="D23" s="16">
        <v>0</v>
      </c>
      <c r="E23" s="16">
        <v>0</v>
      </c>
      <c r="F23" s="339">
        <f t="shared" si="0"/>
        <v>0</v>
      </c>
      <c r="G23" s="16">
        <f t="shared" si="1"/>
        <v>0</v>
      </c>
      <c r="H23" s="243">
        <v>0</v>
      </c>
      <c r="I23" s="243">
        <v>0</v>
      </c>
      <c r="J23" s="243">
        <v>0</v>
      </c>
    </row>
    <row r="24" spans="1:10" ht="15">
      <c r="A24" s="16">
        <v>13</v>
      </c>
      <c r="B24" s="308" t="s">
        <v>845</v>
      </c>
      <c r="C24" s="16">
        <v>32</v>
      </c>
      <c r="D24" s="16">
        <v>1600</v>
      </c>
      <c r="E24" s="16">
        <v>313</v>
      </c>
      <c r="F24" s="339">
        <f t="shared" si="0"/>
        <v>500800</v>
      </c>
      <c r="G24" s="16">
        <f t="shared" si="1"/>
        <v>32</v>
      </c>
      <c r="H24" s="243">
        <v>419375</v>
      </c>
      <c r="I24" s="243">
        <v>300</v>
      </c>
      <c r="J24" s="243">
        <v>1398</v>
      </c>
    </row>
    <row r="25" spans="1:10" ht="15">
      <c r="A25" s="16">
        <v>14</v>
      </c>
      <c r="B25" s="308" t="s">
        <v>846</v>
      </c>
      <c r="C25" s="16">
        <v>0</v>
      </c>
      <c r="D25" s="16">
        <v>0</v>
      </c>
      <c r="E25" s="16">
        <v>0</v>
      </c>
      <c r="F25" s="339">
        <f t="shared" si="0"/>
        <v>0</v>
      </c>
      <c r="G25" s="16">
        <f t="shared" si="1"/>
        <v>0</v>
      </c>
      <c r="H25" s="243">
        <v>0</v>
      </c>
      <c r="I25" s="243">
        <v>0</v>
      </c>
      <c r="J25" s="243">
        <v>0</v>
      </c>
    </row>
    <row r="26" spans="1:10" ht="15">
      <c r="A26" s="16">
        <v>15</v>
      </c>
      <c r="B26" s="308" t="s">
        <v>847</v>
      </c>
      <c r="C26" s="16">
        <v>0</v>
      </c>
      <c r="D26" s="16">
        <v>0</v>
      </c>
      <c r="E26" s="16">
        <v>0</v>
      </c>
      <c r="F26" s="339">
        <f t="shared" si="0"/>
        <v>0</v>
      </c>
      <c r="G26" s="16">
        <f t="shared" si="1"/>
        <v>0</v>
      </c>
      <c r="H26" s="243">
        <v>0</v>
      </c>
      <c r="I26" s="243">
        <v>0</v>
      </c>
      <c r="J26" s="243">
        <v>0</v>
      </c>
    </row>
    <row r="27" spans="1:10" ht="15">
      <c r="A27" s="16">
        <v>16</v>
      </c>
      <c r="B27" s="308" t="s">
        <v>848</v>
      </c>
      <c r="C27" s="16">
        <v>0</v>
      </c>
      <c r="D27" s="16">
        <v>0</v>
      </c>
      <c r="E27" s="16">
        <v>0</v>
      </c>
      <c r="F27" s="339">
        <f t="shared" si="0"/>
        <v>0</v>
      </c>
      <c r="G27" s="16">
        <f t="shared" si="1"/>
        <v>0</v>
      </c>
      <c r="H27" s="243">
        <v>0</v>
      </c>
      <c r="I27" s="243">
        <v>0</v>
      </c>
      <c r="J27" s="243">
        <v>0</v>
      </c>
    </row>
    <row r="28" spans="1:10" ht="15">
      <c r="A28" s="16">
        <v>17</v>
      </c>
      <c r="B28" s="308" t="s">
        <v>854</v>
      </c>
      <c r="C28" s="16">
        <v>0</v>
      </c>
      <c r="D28" s="16">
        <v>0</v>
      </c>
      <c r="E28" s="16">
        <v>0</v>
      </c>
      <c r="F28" s="339">
        <f t="shared" si="0"/>
        <v>0</v>
      </c>
      <c r="G28" s="16">
        <f t="shared" si="1"/>
        <v>0</v>
      </c>
      <c r="H28" s="243">
        <v>0</v>
      </c>
      <c r="I28" s="243">
        <v>0</v>
      </c>
      <c r="J28" s="243">
        <v>0</v>
      </c>
    </row>
    <row r="29" spans="1:10" ht="15">
      <c r="A29" s="16">
        <v>18</v>
      </c>
      <c r="B29" s="308" t="s">
        <v>849</v>
      </c>
      <c r="C29" s="16">
        <v>0</v>
      </c>
      <c r="D29" s="16">
        <v>0</v>
      </c>
      <c r="E29" s="16">
        <v>0</v>
      </c>
      <c r="F29" s="339">
        <f t="shared" si="0"/>
        <v>0</v>
      </c>
      <c r="G29" s="16">
        <f t="shared" si="1"/>
        <v>0</v>
      </c>
      <c r="H29" s="243">
        <v>0</v>
      </c>
      <c r="I29" s="243">
        <v>0</v>
      </c>
      <c r="J29" s="243">
        <v>0</v>
      </c>
    </row>
    <row r="30" spans="1:10" ht="15">
      <c r="A30" s="16">
        <v>19</v>
      </c>
      <c r="B30" s="308" t="s">
        <v>850</v>
      </c>
      <c r="C30" s="16">
        <v>0</v>
      </c>
      <c r="D30" s="16">
        <v>0</v>
      </c>
      <c r="E30" s="16">
        <v>0</v>
      </c>
      <c r="F30" s="339">
        <f t="shared" si="0"/>
        <v>0</v>
      </c>
      <c r="G30" s="16">
        <f t="shared" si="1"/>
        <v>0</v>
      </c>
      <c r="H30" s="243">
        <v>0</v>
      </c>
      <c r="I30" s="243">
        <v>0</v>
      </c>
      <c r="J30" s="243">
        <v>0</v>
      </c>
    </row>
    <row r="31" spans="1:10" ht="15">
      <c r="A31" s="16">
        <v>20</v>
      </c>
      <c r="B31" s="308" t="s">
        <v>851</v>
      </c>
      <c r="C31" s="16">
        <v>0</v>
      </c>
      <c r="D31" s="16">
        <v>0</v>
      </c>
      <c r="E31" s="16">
        <v>0</v>
      </c>
      <c r="F31" s="339">
        <f t="shared" si="0"/>
        <v>0</v>
      </c>
      <c r="G31" s="16">
        <f t="shared" si="1"/>
        <v>0</v>
      </c>
      <c r="H31" s="243">
        <v>0</v>
      </c>
      <c r="I31" s="243">
        <v>0</v>
      </c>
      <c r="J31" s="243">
        <v>0</v>
      </c>
    </row>
    <row r="32" spans="1:10" ht="15">
      <c r="A32" s="16">
        <v>21</v>
      </c>
      <c r="B32" s="308" t="s">
        <v>852</v>
      </c>
      <c r="C32" s="16">
        <v>0</v>
      </c>
      <c r="D32" s="16">
        <v>0</v>
      </c>
      <c r="E32" s="16">
        <v>0</v>
      </c>
      <c r="F32" s="339">
        <f t="shared" si="0"/>
        <v>0</v>
      </c>
      <c r="G32" s="16">
        <f t="shared" si="1"/>
        <v>0</v>
      </c>
      <c r="H32" s="243">
        <v>0</v>
      </c>
      <c r="I32" s="243">
        <v>0</v>
      </c>
      <c r="J32" s="243">
        <v>0</v>
      </c>
    </row>
    <row r="33" spans="1:10" ht="15">
      <c r="A33" s="16">
        <v>22</v>
      </c>
      <c r="B33" s="308" t="s">
        <v>853</v>
      </c>
      <c r="C33" s="16">
        <v>0</v>
      </c>
      <c r="D33" s="16">
        <v>0</v>
      </c>
      <c r="E33" s="16">
        <v>0</v>
      </c>
      <c r="F33" s="339">
        <f t="shared" si="0"/>
        <v>0</v>
      </c>
      <c r="G33" s="16">
        <f t="shared" si="1"/>
        <v>0</v>
      </c>
      <c r="H33" s="243">
        <v>0</v>
      </c>
      <c r="I33" s="243">
        <v>0</v>
      </c>
      <c r="J33" s="243">
        <v>0</v>
      </c>
    </row>
    <row r="34" spans="1:10" s="13" customFormat="1" ht="12.75">
      <c r="A34" s="3"/>
      <c r="B34" s="244" t="s">
        <v>16</v>
      </c>
      <c r="C34" s="3">
        <f aca="true" t="shared" si="2" ref="C34:J34">SUM(C12:C33)</f>
        <v>97</v>
      </c>
      <c r="D34" s="3">
        <f t="shared" si="2"/>
        <v>4850</v>
      </c>
      <c r="E34" s="3"/>
      <c r="F34" s="241">
        <f t="shared" si="2"/>
        <v>1518050</v>
      </c>
      <c r="G34" s="3">
        <f t="shared" si="2"/>
        <v>97</v>
      </c>
      <c r="H34" s="242">
        <f t="shared" si="2"/>
        <v>1324113</v>
      </c>
      <c r="I34" s="242"/>
      <c r="J34" s="242">
        <f t="shared" si="2"/>
        <v>4414</v>
      </c>
    </row>
    <row r="35" spans="1:10" ht="12.75">
      <c r="A35" s="10"/>
      <c r="B35" s="189"/>
      <c r="C35" s="27"/>
      <c r="D35" s="20"/>
      <c r="E35" s="20"/>
      <c r="F35" s="20"/>
      <c r="G35" s="20"/>
      <c r="H35" s="20"/>
      <c r="I35" s="20"/>
      <c r="J35" s="20"/>
    </row>
    <row r="36" spans="1:10" ht="12.75">
      <c r="A36" s="10"/>
      <c r="B36" s="189"/>
      <c r="C36" s="27"/>
      <c r="D36" s="20"/>
      <c r="E36" s="20"/>
      <c r="F36" s="20"/>
      <c r="G36" s="20"/>
      <c r="H36" s="20"/>
      <c r="I36" s="20"/>
      <c r="J36" s="20"/>
    </row>
    <row r="37" spans="1:15" ht="15" customHeight="1">
      <c r="A37" s="12" t="s">
        <v>947</v>
      </c>
      <c r="B37" s="246"/>
      <c r="C37" s="12"/>
      <c r="D37" s="12"/>
      <c r="E37" s="12"/>
      <c r="F37" s="12"/>
      <c r="G37" s="12"/>
      <c r="J37" s="13"/>
      <c r="K37" s="719"/>
      <c r="L37" s="720"/>
      <c r="M37" s="245"/>
      <c r="N37" s="245"/>
      <c r="O37" s="245"/>
    </row>
    <row r="38" spans="1:14" ht="15" customHeight="1">
      <c r="A38" s="245"/>
      <c r="B38" s="245"/>
      <c r="C38" s="245"/>
      <c r="D38" s="245"/>
      <c r="E38" s="245"/>
      <c r="F38" s="245"/>
      <c r="G38" s="711" t="s">
        <v>944</v>
      </c>
      <c r="H38" s="711"/>
      <c r="I38" s="711"/>
      <c r="J38" s="711"/>
      <c r="K38" s="711"/>
      <c r="L38" s="245"/>
      <c r="M38" s="245"/>
      <c r="N38" s="245"/>
    </row>
    <row r="39" spans="1:12" ht="16.5" customHeight="1">
      <c r="A39" s="245"/>
      <c r="B39" s="245"/>
      <c r="C39" s="245"/>
      <c r="D39" s="245"/>
      <c r="E39" s="245"/>
      <c r="F39" s="245"/>
      <c r="G39" s="711" t="s">
        <v>860</v>
      </c>
      <c r="H39" s="711"/>
      <c r="I39" s="711"/>
      <c r="J39" s="711"/>
      <c r="K39" s="711"/>
      <c r="L39" s="313"/>
    </row>
    <row r="40" ht="12.75">
      <c r="B40" s="329"/>
    </row>
  </sheetData>
  <sheetProtection/>
  <mergeCells count="13">
    <mergeCell ref="A9:A10"/>
    <mergeCell ref="E1:I1"/>
    <mergeCell ref="A2:J2"/>
    <mergeCell ref="A3:J3"/>
    <mergeCell ref="A5:J5"/>
    <mergeCell ref="A8:B8"/>
    <mergeCell ref="H8:J8"/>
    <mergeCell ref="B9:B10"/>
    <mergeCell ref="C9:F9"/>
    <mergeCell ref="G9:J9"/>
    <mergeCell ref="K37:L37"/>
    <mergeCell ref="G38:K38"/>
    <mergeCell ref="G39:K3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7"/>
  <sheetViews>
    <sheetView zoomScaleSheetLayoutView="78" zoomScalePageLayoutView="0" workbookViewId="0" topLeftCell="A4">
      <selection activeCell="B40" sqref="B40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634"/>
      <c r="F1" s="634"/>
      <c r="G1" s="634"/>
      <c r="H1" s="634"/>
      <c r="I1" s="634"/>
      <c r="J1" s="123" t="s">
        <v>360</v>
      </c>
    </row>
    <row r="2" spans="1:10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10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</row>
    <row r="4" ht="14.25" customHeight="1"/>
    <row r="5" spans="1:10" ht="31.5" customHeight="1">
      <c r="A5" s="741" t="s">
        <v>874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636" t="s">
        <v>862</v>
      </c>
      <c r="B8" s="636"/>
      <c r="C8" s="28"/>
      <c r="H8" s="716" t="s">
        <v>795</v>
      </c>
      <c r="I8" s="716"/>
      <c r="J8" s="716"/>
      <c r="K8" s="100"/>
      <c r="L8" s="100"/>
    </row>
    <row r="9" spans="1:18" ht="12.75">
      <c r="A9" s="603" t="s">
        <v>2</v>
      </c>
      <c r="B9" s="743" t="s">
        <v>3</v>
      </c>
      <c r="C9" s="600" t="s">
        <v>645</v>
      </c>
      <c r="D9" s="651"/>
      <c r="E9" s="651"/>
      <c r="F9" s="601"/>
      <c r="G9" s="600" t="s">
        <v>98</v>
      </c>
      <c r="H9" s="651"/>
      <c r="I9" s="651"/>
      <c r="J9" s="601"/>
      <c r="Q9" s="17"/>
      <c r="R9" s="20"/>
    </row>
    <row r="10" spans="1:10" ht="50.25" customHeight="1">
      <c r="A10" s="603"/>
      <c r="B10" s="743"/>
      <c r="C10" s="5" t="s">
        <v>175</v>
      </c>
      <c r="D10" s="5" t="s">
        <v>14</v>
      </c>
      <c r="E10" s="6" t="s">
        <v>810</v>
      </c>
      <c r="F10" s="6" t="s">
        <v>192</v>
      </c>
      <c r="G10" s="5" t="s">
        <v>175</v>
      </c>
      <c r="H10" s="24" t="s">
        <v>15</v>
      </c>
      <c r="I10" s="96" t="s">
        <v>108</v>
      </c>
      <c r="J10" s="5" t="s">
        <v>193</v>
      </c>
    </row>
    <row r="11" spans="1:10" ht="12.75">
      <c r="A11" s="5">
        <v>1</v>
      </c>
      <c r="B11" s="315">
        <v>2</v>
      </c>
      <c r="C11" s="5">
        <v>3</v>
      </c>
      <c r="D11" s="5">
        <v>4</v>
      </c>
      <c r="E11" s="5">
        <v>5</v>
      </c>
      <c r="F11" s="6">
        <v>6</v>
      </c>
      <c r="G11" s="5">
        <v>7</v>
      </c>
      <c r="H11" s="93">
        <v>8</v>
      </c>
      <c r="I11" s="5">
        <v>9</v>
      </c>
      <c r="J11" s="5">
        <v>10</v>
      </c>
    </row>
    <row r="12" spans="1:10" ht="15">
      <c r="A12" s="16">
        <v>1</v>
      </c>
      <c r="B12" s="308" t="s">
        <v>833</v>
      </c>
      <c r="C12" s="744" t="s">
        <v>873</v>
      </c>
      <c r="D12" s="745"/>
      <c r="E12" s="745"/>
      <c r="F12" s="745"/>
      <c r="G12" s="745"/>
      <c r="H12" s="745"/>
      <c r="I12" s="745"/>
      <c r="J12" s="746"/>
    </row>
    <row r="13" spans="1:10" ht="15">
      <c r="A13" s="16">
        <v>2</v>
      </c>
      <c r="B13" s="308" t="s">
        <v>945</v>
      </c>
      <c r="C13" s="747"/>
      <c r="D13" s="748"/>
      <c r="E13" s="748"/>
      <c r="F13" s="748"/>
      <c r="G13" s="748"/>
      <c r="H13" s="748"/>
      <c r="I13" s="748"/>
      <c r="J13" s="749"/>
    </row>
    <row r="14" spans="1:10" ht="15">
      <c r="A14" s="16">
        <v>3</v>
      </c>
      <c r="B14" s="308" t="s">
        <v>835</v>
      </c>
      <c r="C14" s="747"/>
      <c r="D14" s="748"/>
      <c r="E14" s="748"/>
      <c r="F14" s="748"/>
      <c r="G14" s="748"/>
      <c r="H14" s="748"/>
      <c r="I14" s="748"/>
      <c r="J14" s="749"/>
    </row>
    <row r="15" spans="1:10" ht="15">
      <c r="A15" s="16">
        <v>4</v>
      </c>
      <c r="B15" s="308" t="s">
        <v>836</v>
      </c>
      <c r="C15" s="747"/>
      <c r="D15" s="748"/>
      <c r="E15" s="748"/>
      <c r="F15" s="748"/>
      <c r="G15" s="748"/>
      <c r="H15" s="748"/>
      <c r="I15" s="748"/>
      <c r="J15" s="749"/>
    </row>
    <row r="16" spans="1:10" ht="15">
      <c r="A16" s="16">
        <v>5</v>
      </c>
      <c r="B16" s="308" t="s">
        <v>837</v>
      </c>
      <c r="C16" s="747"/>
      <c r="D16" s="748"/>
      <c r="E16" s="748"/>
      <c r="F16" s="748"/>
      <c r="G16" s="748"/>
      <c r="H16" s="748"/>
      <c r="I16" s="748"/>
      <c r="J16" s="749"/>
    </row>
    <row r="17" spans="1:10" ht="15">
      <c r="A17" s="16">
        <v>6</v>
      </c>
      <c r="B17" s="308" t="s">
        <v>838</v>
      </c>
      <c r="C17" s="747"/>
      <c r="D17" s="748"/>
      <c r="E17" s="748"/>
      <c r="F17" s="748"/>
      <c r="G17" s="748"/>
      <c r="H17" s="748"/>
      <c r="I17" s="748"/>
      <c r="J17" s="749"/>
    </row>
    <row r="18" spans="1:10" ht="15">
      <c r="A18" s="16">
        <v>7</v>
      </c>
      <c r="B18" s="308" t="s">
        <v>839</v>
      </c>
      <c r="C18" s="747"/>
      <c r="D18" s="748"/>
      <c r="E18" s="748"/>
      <c r="F18" s="748"/>
      <c r="G18" s="748"/>
      <c r="H18" s="748"/>
      <c r="I18" s="748"/>
      <c r="J18" s="749"/>
    </row>
    <row r="19" spans="1:10" ht="15">
      <c r="A19" s="16">
        <v>8</v>
      </c>
      <c r="B19" s="308" t="s">
        <v>840</v>
      </c>
      <c r="C19" s="747"/>
      <c r="D19" s="748"/>
      <c r="E19" s="748"/>
      <c r="F19" s="748"/>
      <c r="G19" s="748"/>
      <c r="H19" s="748"/>
      <c r="I19" s="748"/>
      <c r="J19" s="749"/>
    </row>
    <row r="20" spans="1:10" ht="15">
      <c r="A20" s="16">
        <v>9</v>
      </c>
      <c r="B20" s="308" t="s">
        <v>841</v>
      </c>
      <c r="C20" s="747"/>
      <c r="D20" s="748"/>
      <c r="E20" s="748"/>
      <c r="F20" s="748"/>
      <c r="G20" s="748"/>
      <c r="H20" s="748"/>
      <c r="I20" s="748"/>
      <c r="J20" s="749"/>
    </row>
    <row r="21" spans="1:10" ht="15">
      <c r="A21" s="16">
        <v>10</v>
      </c>
      <c r="B21" s="308" t="s">
        <v>842</v>
      </c>
      <c r="C21" s="747"/>
      <c r="D21" s="748"/>
      <c r="E21" s="748"/>
      <c r="F21" s="748"/>
      <c r="G21" s="748"/>
      <c r="H21" s="748"/>
      <c r="I21" s="748"/>
      <c r="J21" s="749"/>
    </row>
    <row r="22" spans="1:10" ht="15">
      <c r="A22" s="16">
        <v>11</v>
      </c>
      <c r="B22" s="308" t="s">
        <v>843</v>
      </c>
      <c r="C22" s="747"/>
      <c r="D22" s="748"/>
      <c r="E22" s="748"/>
      <c r="F22" s="748"/>
      <c r="G22" s="748"/>
      <c r="H22" s="748"/>
      <c r="I22" s="748"/>
      <c r="J22" s="749"/>
    </row>
    <row r="23" spans="1:10" ht="15">
      <c r="A23" s="16">
        <v>12</v>
      </c>
      <c r="B23" s="308" t="s">
        <v>844</v>
      </c>
      <c r="C23" s="747"/>
      <c r="D23" s="748"/>
      <c r="E23" s="748"/>
      <c r="F23" s="748"/>
      <c r="G23" s="748"/>
      <c r="H23" s="748"/>
      <c r="I23" s="748"/>
      <c r="J23" s="749"/>
    </row>
    <row r="24" spans="1:10" ht="15">
      <c r="A24" s="16">
        <v>13</v>
      </c>
      <c r="B24" s="308" t="s">
        <v>845</v>
      </c>
      <c r="C24" s="747"/>
      <c r="D24" s="748"/>
      <c r="E24" s="748"/>
      <c r="F24" s="748"/>
      <c r="G24" s="748"/>
      <c r="H24" s="748"/>
      <c r="I24" s="748"/>
      <c r="J24" s="749"/>
    </row>
    <row r="25" spans="1:10" ht="15">
      <c r="A25" s="16">
        <v>14</v>
      </c>
      <c r="B25" s="308" t="s">
        <v>846</v>
      </c>
      <c r="C25" s="747"/>
      <c r="D25" s="748"/>
      <c r="E25" s="748"/>
      <c r="F25" s="748"/>
      <c r="G25" s="748"/>
      <c r="H25" s="748"/>
      <c r="I25" s="748"/>
      <c r="J25" s="749"/>
    </row>
    <row r="26" spans="1:10" ht="15">
      <c r="A26" s="16">
        <v>15</v>
      </c>
      <c r="B26" s="308" t="s">
        <v>847</v>
      </c>
      <c r="C26" s="747"/>
      <c r="D26" s="748"/>
      <c r="E26" s="748"/>
      <c r="F26" s="748"/>
      <c r="G26" s="748"/>
      <c r="H26" s="748"/>
      <c r="I26" s="748"/>
      <c r="J26" s="749"/>
    </row>
    <row r="27" spans="1:10" ht="15">
      <c r="A27" s="16">
        <v>16</v>
      </c>
      <c r="B27" s="308" t="s">
        <v>848</v>
      </c>
      <c r="C27" s="747"/>
      <c r="D27" s="748"/>
      <c r="E27" s="748"/>
      <c r="F27" s="748"/>
      <c r="G27" s="748"/>
      <c r="H27" s="748"/>
      <c r="I27" s="748"/>
      <c r="J27" s="749"/>
    </row>
    <row r="28" spans="1:10" ht="15">
      <c r="A28" s="16">
        <v>17</v>
      </c>
      <c r="B28" s="308" t="s">
        <v>854</v>
      </c>
      <c r="C28" s="747"/>
      <c r="D28" s="748"/>
      <c r="E28" s="748"/>
      <c r="F28" s="748"/>
      <c r="G28" s="748"/>
      <c r="H28" s="748"/>
      <c r="I28" s="748"/>
      <c r="J28" s="749"/>
    </row>
    <row r="29" spans="1:10" ht="15">
      <c r="A29" s="16">
        <v>18</v>
      </c>
      <c r="B29" s="308" t="s">
        <v>849</v>
      </c>
      <c r="C29" s="747"/>
      <c r="D29" s="748"/>
      <c r="E29" s="748"/>
      <c r="F29" s="748"/>
      <c r="G29" s="748"/>
      <c r="H29" s="748"/>
      <c r="I29" s="748"/>
      <c r="J29" s="749"/>
    </row>
    <row r="30" spans="1:10" ht="15">
      <c r="A30" s="16">
        <v>19</v>
      </c>
      <c r="B30" s="308" t="s">
        <v>850</v>
      </c>
      <c r="C30" s="747"/>
      <c r="D30" s="748"/>
      <c r="E30" s="748"/>
      <c r="F30" s="748"/>
      <c r="G30" s="748"/>
      <c r="H30" s="748"/>
      <c r="I30" s="748"/>
      <c r="J30" s="749"/>
    </row>
    <row r="31" spans="1:10" ht="15">
      <c r="A31" s="16">
        <v>20</v>
      </c>
      <c r="B31" s="308" t="s">
        <v>851</v>
      </c>
      <c r="C31" s="747"/>
      <c r="D31" s="748"/>
      <c r="E31" s="748"/>
      <c r="F31" s="748"/>
      <c r="G31" s="748"/>
      <c r="H31" s="748"/>
      <c r="I31" s="748"/>
      <c r="J31" s="749"/>
    </row>
    <row r="32" spans="1:10" ht="15">
      <c r="A32" s="16">
        <v>21</v>
      </c>
      <c r="B32" s="308" t="s">
        <v>852</v>
      </c>
      <c r="C32" s="747"/>
      <c r="D32" s="748"/>
      <c r="E32" s="748"/>
      <c r="F32" s="748"/>
      <c r="G32" s="748"/>
      <c r="H32" s="748"/>
      <c r="I32" s="748"/>
      <c r="J32" s="749"/>
    </row>
    <row r="33" spans="1:10" ht="15">
      <c r="A33" s="16">
        <v>22</v>
      </c>
      <c r="B33" s="308" t="s">
        <v>853</v>
      </c>
      <c r="C33" s="750"/>
      <c r="D33" s="751"/>
      <c r="E33" s="751"/>
      <c r="F33" s="751"/>
      <c r="G33" s="751"/>
      <c r="H33" s="751"/>
      <c r="I33" s="751"/>
      <c r="J33" s="752"/>
    </row>
    <row r="34" spans="1:10" s="13" customFormat="1" ht="12.75">
      <c r="A34" s="3"/>
      <c r="B34" s="244" t="s">
        <v>16</v>
      </c>
      <c r="C34" s="3">
        <f aca="true" t="shared" si="0" ref="C34:J34">SUM(C12:C33)</f>
        <v>0</v>
      </c>
      <c r="D34" s="3">
        <f t="shared" si="0"/>
        <v>0</v>
      </c>
      <c r="E34" s="3"/>
      <c r="F34" s="241">
        <f t="shared" si="0"/>
        <v>0</v>
      </c>
      <c r="G34" s="3">
        <f t="shared" si="0"/>
        <v>0</v>
      </c>
      <c r="H34" s="242">
        <f t="shared" si="0"/>
        <v>0</v>
      </c>
      <c r="I34" s="242">
        <f t="shared" si="0"/>
        <v>0</v>
      </c>
      <c r="J34" s="242">
        <f t="shared" si="0"/>
        <v>0</v>
      </c>
    </row>
    <row r="35" spans="1:10" ht="12.75">
      <c r="A35" s="10"/>
      <c r="B35" s="189"/>
      <c r="C35" s="27"/>
      <c r="D35" s="20"/>
      <c r="E35" s="20"/>
      <c r="F35" s="20"/>
      <c r="G35" s="20"/>
      <c r="H35" s="20"/>
      <c r="I35" s="20"/>
      <c r="J35" s="20"/>
    </row>
    <row r="36" spans="1:10" ht="12.75">
      <c r="A36" s="10"/>
      <c r="B36" s="189"/>
      <c r="C36" s="27"/>
      <c r="D36" s="20"/>
      <c r="E36" s="20"/>
      <c r="F36" s="20"/>
      <c r="G36" s="20"/>
      <c r="H36" s="20"/>
      <c r="I36" s="20"/>
      <c r="J36" s="20"/>
    </row>
    <row r="37" spans="1:15" ht="15" customHeight="1">
      <c r="A37" s="12" t="s">
        <v>947</v>
      </c>
      <c r="B37" s="246"/>
      <c r="C37" s="12"/>
      <c r="D37" s="12"/>
      <c r="E37" s="12"/>
      <c r="F37" s="12"/>
      <c r="G37" s="12"/>
      <c r="J37" s="13"/>
      <c r="K37" s="719"/>
      <c r="L37" s="720"/>
      <c r="M37" s="245"/>
      <c r="N37" s="245"/>
      <c r="O37" s="245"/>
    </row>
    <row r="38" spans="1:14" ht="15" customHeight="1">
      <c r="A38" s="245"/>
      <c r="B38" s="245"/>
      <c r="C38" s="245"/>
      <c r="D38" s="245"/>
      <c r="E38" s="245"/>
      <c r="F38" s="245"/>
      <c r="G38" s="711" t="s">
        <v>944</v>
      </c>
      <c r="H38" s="711"/>
      <c r="I38" s="711"/>
      <c r="J38" s="711"/>
      <c r="K38" s="711"/>
      <c r="L38" s="245"/>
      <c r="M38" s="245"/>
      <c r="N38" s="245"/>
    </row>
    <row r="39" spans="1:12" ht="16.5" customHeight="1">
      <c r="A39" s="245"/>
      <c r="B39" s="245"/>
      <c r="C39" s="245"/>
      <c r="D39" s="245"/>
      <c r="E39" s="245"/>
      <c r="F39" s="245"/>
      <c r="G39" s="711" t="s">
        <v>860</v>
      </c>
      <c r="H39" s="711"/>
      <c r="I39" s="711"/>
      <c r="J39" s="711"/>
      <c r="K39" s="711"/>
      <c r="L39" s="313"/>
    </row>
    <row r="40" ht="12.75">
      <c r="B40" s="329"/>
    </row>
    <row r="45" spans="1:10" ht="12.75">
      <c r="A45" s="742"/>
      <c r="B45" s="742"/>
      <c r="C45" s="742"/>
      <c r="D45" s="742"/>
      <c r="E45" s="742"/>
      <c r="F45" s="742"/>
      <c r="G45" s="742"/>
      <c r="H45" s="742"/>
      <c r="I45" s="742"/>
      <c r="J45" s="742"/>
    </row>
    <row r="47" spans="1:10" ht="12.75">
      <c r="A47" s="742"/>
      <c r="B47" s="742"/>
      <c r="C47" s="742"/>
      <c r="D47" s="742"/>
      <c r="E47" s="742"/>
      <c r="F47" s="742"/>
      <c r="G47" s="742"/>
      <c r="H47" s="742"/>
      <c r="I47" s="742"/>
      <c r="J47" s="742"/>
    </row>
  </sheetData>
  <sheetProtection/>
  <mergeCells count="16">
    <mergeCell ref="E1:I1"/>
    <mergeCell ref="A2:J2"/>
    <mergeCell ref="A3:J3"/>
    <mergeCell ref="A5:J5"/>
    <mergeCell ref="A8:B8"/>
    <mergeCell ref="H8:J8"/>
    <mergeCell ref="G38:K38"/>
    <mergeCell ref="G39:K39"/>
    <mergeCell ref="A45:J45"/>
    <mergeCell ref="A47:J47"/>
    <mergeCell ref="A9:A10"/>
    <mergeCell ref="B9:B10"/>
    <mergeCell ref="C9:F9"/>
    <mergeCell ref="G9:J9"/>
    <mergeCell ref="C12:J33"/>
    <mergeCell ref="K37:L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7"/>
  <sheetViews>
    <sheetView zoomScaleSheetLayoutView="90" zoomScalePageLayoutView="0" workbookViewId="0" topLeftCell="A12">
      <selection activeCell="A8" sqref="A8:IV41"/>
    </sheetView>
  </sheetViews>
  <sheetFormatPr defaultColWidth="9.140625" defaultRowHeight="12.75"/>
  <cols>
    <col min="1" max="1" width="7.421875" style="14" customWidth="1"/>
    <col min="2" max="2" width="17.140625" style="329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2:10" ht="12.75">
      <c r="B1" s="94"/>
      <c r="E1" s="634"/>
      <c r="F1" s="634"/>
      <c r="G1" s="634"/>
      <c r="H1" s="634"/>
      <c r="I1" s="634"/>
      <c r="J1" s="123" t="s">
        <v>360</v>
      </c>
    </row>
    <row r="2" spans="1:10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10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</row>
    <row r="4" ht="14.25" customHeight="1">
      <c r="B4" s="94"/>
    </row>
    <row r="5" spans="1:10" ht="31.5" customHeight="1">
      <c r="A5" s="741" t="s">
        <v>646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1:10" ht="13.5" customHeight="1">
      <c r="A6" s="1"/>
      <c r="B6" s="28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636" t="s">
        <v>862</v>
      </c>
      <c r="B8" s="636"/>
      <c r="C8" s="28"/>
      <c r="H8" s="716" t="s">
        <v>795</v>
      </c>
      <c r="I8" s="716"/>
      <c r="J8" s="716"/>
      <c r="K8" s="100"/>
      <c r="L8" s="100"/>
    </row>
    <row r="9" spans="1:18" ht="12.75">
      <c r="A9" s="603" t="s">
        <v>2</v>
      </c>
      <c r="B9" s="743" t="s">
        <v>3</v>
      </c>
      <c r="C9" s="600" t="s">
        <v>645</v>
      </c>
      <c r="D9" s="651"/>
      <c r="E9" s="651"/>
      <c r="F9" s="601"/>
      <c r="G9" s="600" t="s">
        <v>98</v>
      </c>
      <c r="H9" s="651"/>
      <c r="I9" s="651"/>
      <c r="J9" s="601"/>
      <c r="Q9" s="17"/>
      <c r="R9" s="20"/>
    </row>
    <row r="10" spans="1:10" ht="50.25" customHeight="1">
      <c r="A10" s="603"/>
      <c r="B10" s="743"/>
      <c r="C10" s="5" t="s">
        <v>175</v>
      </c>
      <c r="D10" s="5" t="s">
        <v>14</v>
      </c>
      <c r="E10" s="6" t="s">
        <v>810</v>
      </c>
      <c r="F10" s="6" t="s">
        <v>192</v>
      </c>
      <c r="G10" s="5" t="s">
        <v>175</v>
      </c>
      <c r="H10" s="24" t="s">
        <v>15</v>
      </c>
      <c r="I10" s="96" t="s">
        <v>108</v>
      </c>
      <c r="J10" s="5" t="s">
        <v>193</v>
      </c>
    </row>
    <row r="11" spans="1:10" ht="12.75">
      <c r="A11" s="5">
        <v>1</v>
      </c>
      <c r="B11" s="315">
        <v>2</v>
      </c>
      <c r="C11" s="5">
        <v>3</v>
      </c>
      <c r="D11" s="5">
        <v>4</v>
      </c>
      <c r="E11" s="5">
        <v>5</v>
      </c>
      <c r="F11" s="6">
        <v>6</v>
      </c>
      <c r="G11" s="5">
        <v>7</v>
      </c>
      <c r="H11" s="93">
        <v>8</v>
      </c>
      <c r="I11" s="5">
        <v>9</v>
      </c>
      <c r="J11" s="5">
        <v>10</v>
      </c>
    </row>
    <row r="12" spans="1:10" ht="15">
      <c r="A12" s="16">
        <v>1</v>
      </c>
      <c r="B12" s="308" t="s">
        <v>833</v>
      </c>
      <c r="C12" s="744" t="s">
        <v>873</v>
      </c>
      <c r="D12" s="745"/>
      <c r="E12" s="745"/>
      <c r="F12" s="745"/>
      <c r="G12" s="745"/>
      <c r="H12" s="745"/>
      <c r="I12" s="745"/>
      <c r="J12" s="746"/>
    </row>
    <row r="13" spans="1:10" ht="15">
      <c r="A13" s="16">
        <v>2</v>
      </c>
      <c r="B13" s="308" t="s">
        <v>834</v>
      </c>
      <c r="C13" s="747"/>
      <c r="D13" s="748"/>
      <c r="E13" s="748"/>
      <c r="F13" s="748"/>
      <c r="G13" s="748"/>
      <c r="H13" s="748"/>
      <c r="I13" s="748"/>
      <c r="J13" s="749"/>
    </row>
    <row r="14" spans="1:10" ht="15">
      <c r="A14" s="16">
        <v>3</v>
      </c>
      <c r="B14" s="308" t="s">
        <v>835</v>
      </c>
      <c r="C14" s="747"/>
      <c r="D14" s="748"/>
      <c r="E14" s="748"/>
      <c r="F14" s="748"/>
      <c r="G14" s="748"/>
      <c r="H14" s="748"/>
      <c r="I14" s="748"/>
      <c r="J14" s="749"/>
    </row>
    <row r="15" spans="1:10" ht="15">
      <c r="A15" s="16">
        <v>4</v>
      </c>
      <c r="B15" s="308" t="s">
        <v>836</v>
      </c>
      <c r="C15" s="747"/>
      <c r="D15" s="748"/>
      <c r="E15" s="748"/>
      <c r="F15" s="748"/>
      <c r="G15" s="748"/>
      <c r="H15" s="748"/>
      <c r="I15" s="748"/>
      <c r="J15" s="749"/>
    </row>
    <row r="16" spans="1:10" ht="15">
      <c r="A16" s="16">
        <v>5</v>
      </c>
      <c r="B16" s="308" t="s">
        <v>837</v>
      </c>
      <c r="C16" s="747"/>
      <c r="D16" s="748"/>
      <c r="E16" s="748"/>
      <c r="F16" s="748"/>
      <c r="G16" s="748"/>
      <c r="H16" s="748"/>
      <c r="I16" s="748"/>
      <c r="J16" s="749"/>
    </row>
    <row r="17" spans="1:10" ht="15">
      <c r="A17" s="16">
        <v>6</v>
      </c>
      <c r="B17" s="308" t="s">
        <v>838</v>
      </c>
      <c r="C17" s="747"/>
      <c r="D17" s="748"/>
      <c r="E17" s="748"/>
      <c r="F17" s="748"/>
      <c r="G17" s="748"/>
      <c r="H17" s="748"/>
      <c r="I17" s="748"/>
      <c r="J17" s="749"/>
    </row>
    <row r="18" spans="1:10" ht="15">
      <c r="A18" s="16">
        <v>7</v>
      </c>
      <c r="B18" s="308" t="s">
        <v>839</v>
      </c>
      <c r="C18" s="747"/>
      <c r="D18" s="748"/>
      <c r="E18" s="748"/>
      <c r="F18" s="748"/>
      <c r="G18" s="748"/>
      <c r="H18" s="748"/>
      <c r="I18" s="748"/>
      <c r="J18" s="749"/>
    </row>
    <row r="19" spans="1:10" ht="15">
      <c r="A19" s="16">
        <v>8</v>
      </c>
      <c r="B19" s="308" t="s">
        <v>840</v>
      </c>
      <c r="C19" s="747"/>
      <c r="D19" s="748"/>
      <c r="E19" s="748"/>
      <c r="F19" s="748"/>
      <c r="G19" s="748"/>
      <c r="H19" s="748"/>
      <c r="I19" s="748"/>
      <c r="J19" s="749"/>
    </row>
    <row r="20" spans="1:10" ht="15">
      <c r="A20" s="16">
        <v>9</v>
      </c>
      <c r="B20" s="308" t="s">
        <v>841</v>
      </c>
      <c r="C20" s="747"/>
      <c r="D20" s="748"/>
      <c r="E20" s="748"/>
      <c r="F20" s="748"/>
      <c r="G20" s="748"/>
      <c r="H20" s="748"/>
      <c r="I20" s="748"/>
      <c r="J20" s="749"/>
    </row>
    <row r="21" spans="1:10" ht="15">
      <c r="A21" s="16">
        <v>10</v>
      </c>
      <c r="B21" s="308" t="s">
        <v>842</v>
      </c>
      <c r="C21" s="747"/>
      <c r="D21" s="748"/>
      <c r="E21" s="748"/>
      <c r="F21" s="748"/>
      <c r="G21" s="748"/>
      <c r="H21" s="748"/>
      <c r="I21" s="748"/>
      <c r="J21" s="749"/>
    </row>
    <row r="22" spans="1:10" ht="15">
      <c r="A22" s="16">
        <v>11</v>
      </c>
      <c r="B22" s="308" t="s">
        <v>843</v>
      </c>
      <c r="C22" s="747"/>
      <c r="D22" s="748"/>
      <c r="E22" s="748"/>
      <c r="F22" s="748"/>
      <c r="G22" s="748"/>
      <c r="H22" s="748"/>
      <c r="I22" s="748"/>
      <c r="J22" s="749"/>
    </row>
    <row r="23" spans="1:10" ht="15">
      <c r="A23" s="16">
        <v>12</v>
      </c>
      <c r="B23" s="308" t="s">
        <v>844</v>
      </c>
      <c r="C23" s="747"/>
      <c r="D23" s="748"/>
      <c r="E23" s="748"/>
      <c r="F23" s="748"/>
      <c r="G23" s="748"/>
      <c r="H23" s="748"/>
      <c r="I23" s="748"/>
      <c r="J23" s="749"/>
    </row>
    <row r="24" spans="1:10" ht="15">
      <c r="A24" s="16">
        <v>13</v>
      </c>
      <c r="B24" s="308" t="s">
        <v>845</v>
      </c>
      <c r="C24" s="747"/>
      <c r="D24" s="748"/>
      <c r="E24" s="748"/>
      <c r="F24" s="748"/>
      <c r="G24" s="748"/>
      <c r="H24" s="748"/>
      <c r="I24" s="748"/>
      <c r="J24" s="749"/>
    </row>
    <row r="25" spans="1:10" ht="15">
      <c r="A25" s="16">
        <v>14</v>
      </c>
      <c r="B25" s="308" t="s">
        <v>846</v>
      </c>
      <c r="C25" s="747"/>
      <c r="D25" s="748"/>
      <c r="E25" s="748"/>
      <c r="F25" s="748"/>
      <c r="G25" s="748"/>
      <c r="H25" s="748"/>
      <c r="I25" s="748"/>
      <c r="J25" s="749"/>
    </row>
    <row r="26" spans="1:10" ht="15">
      <c r="A26" s="16">
        <v>15</v>
      </c>
      <c r="B26" s="308" t="s">
        <v>847</v>
      </c>
      <c r="C26" s="747"/>
      <c r="D26" s="748"/>
      <c r="E26" s="748"/>
      <c r="F26" s="748"/>
      <c r="G26" s="748"/>
      <c r="H26" s="748"/>
      <c r="I26" s="748"/>
      <c r="J26" s="749"/>
    </row>
    <row r="27" spans="1:10" ht="15">
      <c r="A27" s="16">
        <v>16</v>
      </c>
      <c r="B27" s="308" t="s">
        <v>848</v>
      </c>
      <c r="C27" s="747"/>
      <c r="D27" s="748"/>
      <c r="E27" s="748"/>
      <c r="F27" s="748"/>
      <c r="G27" s="748"/>
      <c r="H27" s="748"/>
      <c r="I27" s="748"/>
      <c r="J27" s="749"/>
    </row>
    <row r="28" spans="1:10" ht="15">
      <c r="A28" s="16">
        <v>17</v>
      </c>
      <c r="B28" s="308" t="s">
        <v>854</v>
      </c>
      <c r="C28" s="747"/>
      <c r="D28" s="748"/>
      <c r="E28" s="748"/>
      <c r="F28" s="748"/>
      <c r="G28" s="748"/>
      <c r="H28" s="748"/>
      <c r="I28" s="748"/>
      <c r="J28" s="749"/>
    </row>
    <row r="29" spans="1:10" ht="15">
      <c r="A29" s="16">
        <v>18</v>
      </c>
      <c r="B29" s="308" t="s">
        <v>849</v>
      </c>
      <c r="C29" s="747"/>
      <c r="D29" s="748"/>
      <c r="E29" s="748"/>
      <c r="F29" s="748"/>
      <c r="G29" s="748"/>
      <c r="H29" s="748"/>
      <c r="I29" s="748"/>
      <c r="J29" s="749"/>
    </row>
    <row r="30" spans="1:10" ht="15">
      <c r="A30" s="16">
        <v>19</v>
      </c>
      <c r="B30" s="308" t="s">
        <v>850</v>
      </c>
      <c r="C30" s="747"/>
      <c r="D30" s="748"/>
      <c r="E30" s="748"/>
      <c r="F30" s="748"/>
      <c r="G30" s="748"/>
      <c r="H30" s="748"/>
      <c r="I30" s="748"/>
      <c r="J30" s="749"/>
    </row>
    <row r="31" spans="1:10" ht="15">
      <c r="A31" s="16">
        <v>20</v>
      </c>
      <c r="B31" s="308" t="s">
        <v>851</v>
      </c>
      <c r="C31" s="747"/>
      <c r="D31" s="748"/>
      <c r="E31" s="748"/>
      <c r="F31" s="748"/>
      <c r="G31" s="748"/>
      <c r="H31" s="748"/>
      <c r="I31" s="748"/>
      <c r="J31" s="749"/>
    </row>
    <row r="32" spans="1:10" ht="15">
      <c r="A32" s="16">
        <v>21</v>
      </c>
      <c r="B32" s="308" t="s">
        <v>852</v>
      </c>
      <c r="C32" s="747"/>
      <c r="D32" s="748"/>
      <c r="E32" s="748"/>
      <c r="F32" s="748"/>
      <c r="G32" s="748"/>
      <c r="H32" s="748"/>
      <c r="I32" s="748"/>
      <c r="J32" s="749"/>
    </row>
    <row r="33" spans="1:10" ht="15">
      <c r="A33" s="16">
        <v>22</v>
      </c>
      <c r="B33" s="308" t="s">
        <v>853</v>
      </c>
      <c r="C33" s="750"/>
      <c r="D33" s="751"/>
      <c r="E33" s="751"/>
      <c r="F33" s="751"/>
      <c r="G33" s="751"/>
      <c r="H33" s="751"/>
      <c r="I33" s="751"/>
      <c r="J33" s="752"/>
    </row>
    <row r="34" spans="1:10" s="13" customFormat="1" ht="12.75">
      <c r="A34" s="3"/>
      <c r="B34" s="244" t="s">
        <v>16</v>
      </c>
      <c r="C34" s="3">
        <f aca="true" t="shared" si="0" ref="C34:J34">SUM(C12:C33)</f>
        <v>0</v>
      </c>
      <c r="D34" s="3">
        <f t="shared" si="0"/>
        <v>0</v>
      </c>
      <c r="E34" s="3"/>
      <c r="F34" s="241">
        <f t="shared" si="0"/>
        <v>0</v>
      </c>
      <c r="G34" s="3">
        <f t="shared" si="0"/>
        <v>0</v>
      </c>
      <c r="H34" s="242">
        <f t="shared" si="0"/>
        <v>0</v>
      </c>
      <c r="I34" s="242">
        <f t="shared" si="0"/>
        <v>0</v>
      </c>
      <c r="J34" s="242">
        <f t="shared" si="0"/>
        <v>0</v>
      </c>
    </row>
    <row r="35" spans="1:10" ht="12.75">
      <c r="A35" s="10"/>
      <c r="B35" s="189"/>
      <c r="C35" s="27"/>
      <c r="D35" s="20"/>
      <c r="E35" s="20"/>
      <c r="F35" s="20"/>
      <c r="G35" s="20"/>
      <c r="H35" s="20"/>
      <c r="I35" s="20"/>
      <c r="J35" s="20"/>
    </row>
    <row r="36" spans="1:10" ht="12.75">
      <c r="A36" s="10"/>
      <c r="B36" s="189"/>
      <c r="C36" s="27"/>
      <c r="D36" s="20"/>
      <c r="E36" s="20"/>
      <c r="F36" s="20"/>
      <c r="G36" s="20"/>
      <c r="H36" s="20"/>
      <c r="I36" s="20"/>
      <c r="J36" s="20"/>
    </row>
    <row r="37" spans="1:15" ht="15" customHeight="1">
      <c r="A37" s="12" t="s">
        <v>12</v>
      </c>
      <c r="B37" s="246"/>
      <c r="C37" s="12"/>
      <c r="D37" s="12"/>
      <c r="E37" s="12"/>
      <c r="F37" s="12"/>
      <c r="G37" s="12"/>
      <c r="J37" s="13"/>
      <c r="K37" s="719"/>
      <c r="L37" s="720"/>
      <c r="M37" s="245"/>
      <c r="N37" s="245"/>
      <c r="O37" s="245"/>
    </row>
    <row r="38" spans="1:14" ht="15" customHeight="1">
      <c r="A38" s="245"/>
      <c r="B38" s="245"/>
      <c r="C38" s="245"/>
      <c r="D38" s="245"/>
      <c r="E38" s="245"/>
      <c r="F38" s="245"/>
      <c r="G38" s="711" t="s">
        <v>868</v>
      </c>
      <c r="H38" s="711"/>
      <c r="I38" s="711"/>
      <c r="J38" s="711"/>
      <c r="K38" s="711"/>
      <c r="L38" s="245"/>
      <c r="M38" s="245"/>
      <c r="N38" s="245"/>
    </row>
    <row r="39" spans="1:12" ht="16.5" customHeight="1">
      <c r="A39" s="245"/>
      <c r="B39" s="245"/>
      <c r="C39" s="245"/>
      <c r="D39" s="245"/>
      <c r="E39" s="245"/>
      <c r="F39" s="245"/>
      <c r="G39" s="711" t="s">
        <v>860</v>
      </c>
      <c r="H39" s="711"/>
      <c r="I39" s="711"/>
      <c r="J39" s="711"/>
      <c r="K39" s="711"/>
      <c r="L39" s="313"/>
    </row>
    <row r="41" ht="12.75">
      <c r="B41" s="14"/>
    </row>
    <row r="45" spans="1:10" ht="12.75">
      <c r="A45" s="742"/>
      <c r="B45" s="742"/>
      <c r="C45" s="742"/>
      <c r="D45" s="742"/>
      <c r="E45" s="742"/>
      <c r="F45" s="742"/>
      <c r="G45" s="742"/>
      <c r="H45" s="742"/>
      <c r="I45" s="742"/>
      <c r="J45" s="742"/>
    </row>
    <row r="47" spans="1:10" ht="12.75">
      <c r="A47" s="742"/>
      <c r="B47" s="742"/>
      <c r="C47" s="742"/>
      <c r="D47" s="742"/>
      <c r="E47" s="742"/>
      <c r="F47" s="742"/>
      <c r="G47" s="742"/>
      <c r="H47" s="742"/>
      <c r="I47" s="742"/>
      <c r="J47" s="742"/>
    </row>
  </sheetData>
  <sheetProtection/>
  <mergeCells count="16">
    <mergeCell ref="A9:A10"/>
    <mergeCell ref="B9:B10"/>
    <mergeCell ref="C9:F9"/>
    <mergeCell ref="G9:J9"/>
    <mergeCell ref="E1:I1"/>
    <mergeCell ref="A2:J2"/>
    <mergeCell ref="A3:J3"/>
    <mergeCell ref="A5:J5"/>
    <mergeCell ref="A8:B8"/>
    <mergeCell ref="H8:J8"/>
    <mergeCell ref="K37:L37"/>
    <mergeCell ref="G38:K38"/>
    <mergeCell ref="G39:K39"/>
    <mergeCell ref="C12:J33"/>
    <mergeCell ref="A45:J45"/>
    <mergeCell ref="A47:J4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7"/>
  <sheetViews>
    <sheetView zoomScaleSheetLayoutView="78" zoomScalePageLayoutView="0" workbookViewId="0" topLeftCell="A10">
      <selection activeCell="B41" sqref="B41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11.00390625" style="14" customWidth="1"/>
    <col min="4" max="4" width="10.00390625" style="14" customWidth="1"/>
    <col min="5" max="5" width="13.140625" style="14" customWidth="1"/>
    <col min="6" max="6" width="14.28125" style="14" customWidth="1"/>
    <col min="7" max="7" width="13.28125" style="14" customWidth="1"/>
    <col min="8" max="8" width="14.7109375" style="14" customWidth="1"/>
    <col min="9" max="9" width="16.7109375" style="14" customWidth="1"/>
    <col min="10" max="10" width="19.28125" style="14" customWidth="1"/>
    <col min="11" max="16384" width="9.140625" style="14" customWidth="1"/>
  </cols>
  <sheetData>
    <row r="1" spans="5:10" ht="12.75">
      <c r="E1" s="634"/>
      <c r="F1" s="634"/>
      <c r="G1" s="634"/>
      <c r="H1" s="634"/>
      <c r="I1" s="634"/>
      <c r="J1" s="123" t="s">
        <v>425</v>
      </c>
    </row>
    <row r="2" spans="1:10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10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</row>
    <row r="4" ht="14.25" customHeight="1"/>
    <row r="5" spans="1:10" ht="31.5" customHeight="1">
      <c r="A5" s="741" t="s">
        <v>647</v>
      </c>
      <c r="B5" s="741"/>
      <c r="C5" s="741"/>
      <c r="D5" s="741"/>
      <c r="E5" s="741"/>
      <c r="F5" s="741"/>
      <c r="G5" s="741"/>
      <c r="H5" s="741"/>
      <c r="I5" s="741"/>
      <c r="J5" s="74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2" ht="12.75">
      <c r="A8" s="636" t="s">
        <v>862</v>
      </c>
      <c r="B8" s="636"/>
      <c r="C8" s="28"/>
      <c r="H8" s="716" t="s">
        <v>795</v>
      </c>
      <c r="I8" s="716"/>
      <c r="J8" s="716"/>
      <c r="K8" s="100"/>
      <c r="L8" s="100"/>
    </row>
    <row r="9" spans="1:18" ht="12.75">
      <c r="A9" s="603" t="s">
        <v>2</v>
      </c>
      <c r="B9" s="743" t="s">
        <v>3</v>
      </c>
      <c r="C9" s="600" t="s">
        <v>645</v>
      </c>
      <c r="D9" s="651"/>
      <c r="E9" s="651"/>
      <c r="F9" s="601"/>
      <c r="G9" s="600" t="s">
        <v>98</v>
      </c>
      <c r="H9" s="651"/>
      <c r="I9" s="651"/>
      <c r="J9" s="601"/>
      <c r="Q9" s="17"/>
      <c r="R9" s="20"/>
    </row>
    <row r="10" spans="1:10" ht="50.25" customHeight="1">
      <c r="A10" s="603"/>
      <c r="B10" s="743"/>
      <c r="C10" s="5" t="s">
        <v>175</v>
      </c>
      <c r="D10" s="5" t="s">
        <v>14</v>
      </c>
      <c r="E10" s="6" t="s">
        <v>810</v>
      </c>
      <c r="F10" s="6" t="s">
        <v>192</v>
      </c>
      <c r="G10" s="5" t="s">
        <v>175</v>
      </c>
      <c r="H10" s="24" t="s">
        <v>15</v>
      </c>
      <c r="I10" s="96" t="s">
        <v>108</v>
      </c>
      <c r="J10" s="5" t="s">
        <v>193</v>
      </c>
    </row>
    <row r="11" spans="1:10" ht="12.75">
      <c r="A11" s="5">
        <v>1</v>
      </c>
      <c r="B11" s="315">
        <v>2</v>
      </c>
      <c r="C11" s="5">
        <v>3</v>
      </c>
      <c r="D11" s="5">
        <v>4</v>
      </c>
      <c r="E11" s="5">
        <v>5</v>
      </c>
      <c r="F11" s="6">
        <v>6</v>
      </c>
      <c r="G11" s="5">
        <v>7</v>
      </c>
      <c r="H11" s="93">
        <v>8</v>
      </c>
      <c r="I11" s="5">
        <v>9</v>
      </c>
      <c r="J11" s="5">
        <v>10</v>
      </c>
    </row>
    <row r="12" spans="1:10" ht="15">
      <c r="A12" s="16">
        <v>1</v>
      </c>
      <c r="B12" s="308" t="s">
        <v>833</v>
      </c>
      <c r="C12" s="744" t="s">
        <v>873</v>
      </c>
      <c r="D12" s="745"/>
      <c r="E12" s="745"/>
      <c r="F12" s="745"/>
      <c r="G12" s="745"/>
      <c r="H12" s="745"/>
      <c r="I12" s="745"/>
      <c r="J12" s="746"/>
    </row>
    <row r="13" spans="1:10" ht="15">
      <c r="A13" s="16">
        <v>2</v>
      </c>
      <c r="B13" s="308" t="s">
        <v>945</v>
      </c>
      <c r="C13" s="747"/>
      <c r="D13" s="748"/>
      <c r="E13" s="748"/>
      <c r="F13" s="748"/>
      <c r="G13" s="748"/>
      <c r="H13" s="748"/>
      <c r="I13" s="748"/>
      <c r="J13" s="749"/>
    </row>
    <row r="14" spans="1:10" ht="15">
      <c r="A14" s="16">
        <v>3</v>
      </c>
      <c r="B14" s="308" t="s">
        <v>835</v>
      </c>
      <c r="C14" s="747"/>
      <c r="D14" s="748"/>
      <c r="E14" s="748"/>
      <c r="F14" s="748"/>
      <c r="G14" s="748"/>
      <c r="H14" s="748"/>
      <c r="I14" s="748"/>
      <c r="J14" s="749"/>
    </row>
    <row r="15" spans="1:10" ht="15">
      <c r="A15" s="16">
        <v>4</v>
      </c>
      <c r="B15" s="308" t="s">
        <v>836</v>
      </c>
      <c r="C15" s="747"/>
      <c r="D15" s="748"/>
      <c r="E15" s="748"/>
      <c r="F15" s="748"/>
      <c r="G15" s="748"/>
      <c r="H15" s="748"/>
      <c r="I15" s="748"/>
      <c r="J15" s="749"/>
    </row>
    <row r="16" spans="1:10" ht="15">
      <c r="A16" s="16">
        <v>5</v>
      </c>
      <c r="B16" s="308" t="s">
        <v>837</v>
      </c>
      <c r="C16" s="747"/>
      <c r="D16" s="748"/>
      <c r="E16" s="748"/>
      <c r="F16" s="748"/>
      <c r="G16" s="748"/>
      <c r="H16" s="748"/>
      <c r="I16" s="748"/>
      <c r="J16" s="749"/>
    </row>
    <row r="17" spans="1:10" ht="15">
      <c r="A17" s="16">
        <v>6</v>
      </c>
      <c r="B17" s="308" t="s">
        <v>838</v>
      </c>
      <c r="C17" s="747"/>
      <c r="D17" s="748"/>
      <c r="E17" s="748"/>
      <c r="F17" s="748"/>
      <c r="G17" s="748"/>
      <c r="H17" s="748"/>
      <c r="I17" s="748"/>
      <c r="J17" s="749"/>
    </row>
    <row r="18" spans="1:10" ht="15">
      <c r="A18" s="16">
        <v>7</v>
      </c>
      <c r="B18" s="308" t="s">
        <v>839</v>
      </c>
      <c r="C18" s="747"/>
      <c r="D18" s="748"/>
      <c r="E18" s="748"/>
      <c r="F18" s="748"/>
      <c r="G18" s="748"/>
      <c r="H18" s="748"/>
      <c r="I18" s="748"/>
      <c r="J18" s="749"/>
    </row>
    <row r="19" spans="1:10" ht="15">
      <c r="A19" s="16">
        <v>8</v>
      </c>
      <c r="B19" s="308" t="s">
        <v>840</v>
      </c>
      <c r="C19" s="747"/>
      <c r="D19" s="748"/>
      <c r="E19" s="748"/>
      <c r="F19" s="748"/>
      <c r="G19" s="748"/>
      <c r="H19" s="748"/>
      <c r="I19" s="748"/>
      <c r="J19" s="749"/>
    </row>
    <row r="20" spans="1:10" ht="15">
      <c r="A20" s="16">
        <v>9</v>
      </c>
      <c r="B20" s="308" t="s">
        <v>841</v>
      </c>
      <c r="C20" s="747"/>
      <c r="D20" s="748"/>
      <c r="E20" s="748"/>
      <c r="F20" s="748"/>
      <c r="G20" s="748"/>
      <c r="H20" s="748"/>
      <c r="I20" s="748"/>
      <c r="J20" s="749"/>
    </row>
    <row r="21" spans="1:10" ht="15">
      <c r="A21" s="16">
        <v>10</v>
      </c>
      <c r="B21" s="308" t="s">
        <v>842</v>
      </c>
      <c r="C21" s="747"/>
      <c r="D21" s="748"/>
      <c r="E21" s="748"/>
      <c r="F21" s="748"/>
      <c r="G21" s="748"/>
      <c r="H21" s="748"/>
      <c r="I21" s="748"/>
      <c r="J21" s="749"/>
    </row>
    <row r="22" spans="1:10" ht="15">
      <c r="A22" s="16">
        <v>11</v>
      </c>
      <c r="B22" s="308" t="s">
        <v>843</v>
      </c>
      <c r="C22" s="747"/>
      <c r="D22" s="748"/>
      <c r="E22" s="748"/>
      <c r="F22" s="748"/>
      <c r="G22" s="748"/>
      <c r="H22" s="748"/>
      <c r="I22" s="748"/>
      <c r="J22" s="749"/>
    </row>
    <row r="23" spans="1:10" ht="15">
      <c r="A23" s="16">
        <v>12</v>
      </c>
      <c r="B23" s="308" t="s">
        <v>844</v>
      </c>
      <c r="C23" s="747"/>
      <c r="D23" s="748"/>
      <c r="E23" s="748"/>
      <c r="F23" s="748"/>
      <c r="G23" s="748"/>
      <c r="H23" s="748"/>
      <c r="I23" s="748"/>
      <c r="J23" s="749"/>
    </row>
    <row r="24" spans="1:10" ht="15">
      <c r="A24" s="16">
        <v>13</v>
      </c>
      <c r="B24" s="308" t="s">
        <v>845</v>
      </c>
      <c r="C24" s="747"/>
      <c r="D24" s="748"/>
      <c r="E24" s="748"/>
      <c r="F24" s="748"/>
      <c r="G24" s="748"/>
      <c r="H24" s="748"/>
      <c r="I24" s="748"/>
      <c r="J24" s="749"/>
    </row>
    <row r="25" spans="1:10" ht="15">
      <c r="A25" s="16">
        <v>14</v>
      </c>
      <c r="B25" s="308" t="s">
        <v>846</v>
      </c>
      <c r="C25" s="747"/>
      <c r="D25" s="748"/>
      <c r="E25" s="748"/>
      <c r="F25" s="748"/>
      <c r="G25" s="748"/>
      <c r="H25" s="748"/>
      <c r="I25" s="748"/>
      <c r="J25" s="749"/>
    </row>
    <row r="26" spans="1:10" ht="15">
      <c r="A26" s="16">
        <v>15</v>
      </c>
      <c r="B26" s="308" t="s">
        <v>847</v>
      </c>
      <c r="C26" s="747"/>
      <c r="D26" s="748"/>
      <c r="E26" s="748"/>
      <c r="F26" s="748"/>
      <c r="G26" s="748"/>
      <c r="H26" s="748"/>
      <c r="I26" s="748"/>
      <c r="J26" s="749"/>
    </row>
    <row r="27" spans="1:10" ht="15">
      <c r="A27" s="16">
        <v>16</v>
      </c>
      <c r="B27" s="308" t="s">
        <v>848</v>
      </c>
      <c r="C27" s="747"/>
      <c r="D27" s="748"/>
      <c r="E27" s="748"/>
      <c r="F27" s="748"/>
      <c r="G27" s="748"/>
      <c r="H27" s="748"/>
      <c r="I27" s="748"/>
      <c r="J27" s="749"/>
    </row>
    <row r="28" spans="1:10" ht="15">
      <c r="A28" s="16">
        <v>17</v>
      </c>
      <c r="B28" s="308" t="s">
        <v>854</v>
      </c>
      <c r="C28" s="747"/>
      <c r="D28" s="748"/>
      <c r="E28" s="748"/>
      <c r="F28" s="748"/>
      <c r="G28" s="748"/>
      <c r="H28" s="748"/>
      <c r="I28" s="748"/>
      <c r="J28" s="749"/>
    </row>
    <row r="29" spans="1:10" ht="15">
      <c r="A29" s="16">
        <v>18</v>
      </c>
      <c r="B29" s="308" t="s">
        <v>849</v>
      </c>
      <c r="C29" s="747"/>
      <c r="D29" s="748"/>
      <c r="E29" s="748"/>
      <c r="F29" s="748"/>
      <c r="G29" s="748"/>
      <c r="H29" s="748"/>
      <c r="I29" s="748"/>
      <c r="J29" s="749"/>
    </row>
    <row r="30" spans="1:10" ht="15">
      <c r="A30" s="16">
        <v>19</v>
      </c>
      <c r="B30" s="308" t="s">
        <v>850</v>
      </c>
      <c r="C30" s="747"/>
      <c r="D30" s="748"/>
      <c r="E30" s="748"/>
      <c r="F30" s="748"/>
      <c r="G30" s="748"/>
      <c r="H30" s="748"/>
      <c r="I30" s="748"/>
      <c r="J30" s="749"/>
    </row>
    <row r="31" spans="1:10" ht="15">
      <c r="A31" s="16">
        <v>20</v>
      </c>
      <c r="B31" s="308" t="s">
        <v>851</v>
      </c>
      <c r="C31" s="747"/>
      <c r="D31" s="748"/>
      <c r="E31" s="748"/>
      <c r="F31" s="748"/>
      <c r="G31" s="748"/>
      <c r="H31" s="748"/>
      <c r="I31" s="748"/>
      <c r="J31" s="749"/>
    </row>
    <row r="32" spans="1:10" ht="15">
      <c r="A32" s="16">
        <v>21</v>
      </c>
      <c r="B32" s="308" t="s">
        <v>852</v>
      </c>
      <c r="C32" s="747"/>
      <c r="D32" s="748"/>
      <c r="E32" s="748"/>
      <c r="F32" s="748"/>
      <c r="G32" s="748"/>
      <c r="H32" s="748"/>
      <c r="I32" s="748"/>
      <c r="J32" s="749"/>
    </row>
    <row r="33" spans="1:10" ht="15">
      <c r="A33" s="16">
        <v>22</v>
      </c>
      <c r="B33" s="308" t="s">
        <v>853</v>
      </c>
      <c r="C33" s="750"/>
      <c r="D33" s="751"/>
      <c r="E33" s="751"/>
      <c r="F33" s="751"/>
      <c r="G33" s="751"/>
      <c r="H33" s="751"/>
      <c r="I33" s="751"/>
      <c r="J33" s="752"/>
    </row>
    <row r="34" spans="1:10" s="13" customFormat="1" ht="12.75">
      <c r="A34" s="3"/>
      <c r="B34" s="244" t="s">
        <v>16</v>
      </c>
      <c r="C34" s="3">
        <f aca="true" t="shared" si="0" ref="C34:J34">SUM(C12:C33)</f>
        <v>0</v>
      </c>
      <c r="D34" s="3">
        <f t="shared" si="0"/>
        <v>0</v>
      </c>
      <c r="E34" s="3"/>
      <c r="F34" s="241">
        <f t="shared" si="0"/>
        <v>0</v>
      </c>
      <c r="G34" s="3">
        <f t="shared" si="0"/>
        <v>0</v>
      </c>
      <c r="H34" s="242">
        <f t="shared" si="0"/>
        <v>0</v>
      </c>
      <c r="I34" s="242">
        <f t="shared" si="0"/>
        <v>0</v>
      </c>
      <c r="J34" s="242">
        <f t="shared" si="0"/>
        <v>0</v>
      </c>
    </row>
    <row r="35" spans="1:10" ht="12.75">
      <c r="A35" s="10"/>
      <c r="B35" s="189"/>
      <c r="C35" s="27"/>
      <c r="D35" s="20"/>
      <c r="E35" s="20"/>
      <c r="F35" s="20"/>
      <c r="G35" s="20"/>
      <c r="H35" s="20"/>
      <c r="I35" s="20"/>
      <c r="J35" s="20"/>
    </row>
    <row r="36" spans="1:10" ht="12.75">
      <c r="A36" s="10"/>
      <c r="B36" s="189"/>
      <c r="C36" s="27"/>
      <c r="D36" s="20"/>
      <c r="E36" s="20"/>
      <c r="F36" s="20"/>
      <c r="G36" s="20"/>
      <c r="H36" s="20"/>
      <c r="I36" s="20"/>
      <c r="J36" s="20"/>
    </row>
    <row r="37" spans="1:15" ht="15" customHeight="1">
      <c r="A37" s="12" t="s">
        <v>947</v>
      </c>
      <c r="B37" s="246"/>
      <c r="C37" s="12"/>
      <c r="D37" s="12"/>
      <c r="E37" s="12"/>
      <c r="F37" s="12"/>
      <c r="G37" s="12"/>
      <c r="J37" s="13"/>
      <c r="K37" s="719"/>
      <c r="L37" s="720"/>
      <c r="M37" s="245"/>
      <c r="N37" s="245"/>
      <c r="O37" s="245"/>
    </row>
    <row r="38" spans="1:14" ht="15" customHeight="1">
      <c r="A38" s="245"/>
      <c r="B38" s="245"/>
      <c r="C38" s="245"/>
      <c r="D38" s="245"/>
      <c r="E38" s="245"/>
      <c r="F38" s="245"/>
      <c r="G38" s="711" t="s">
        <v>944</v>
      </c>
      <c r="H38" s="711"/>
      <c r="I38" s="711"/>
      <c r="J38" s="711"/>
      <c r="K38" s="711"/>
      <c r="L38" s="245"/>
      <c r="M38" s="245"/>
      <c r="N38" s="245"/>
    </row>
    <row r="39" spans="1:12" ht="16.5" customHeight="1">
      <c r="A39" s="245"/>
      <c r="B39" s="245"/>
      <c r="C39" s="245"/>
      <c r="D39" s="245"/>
      <c r="E39" s="245"/>
      <c r="F39" s="245"/>
      <c r="G39" s="711" t="s">
        <v>860</v>
      </c>
      <c r="H39" s="711"/>
      <c r="I39" s="711"/>
      <c r="J39" s="711"/>
      <c r="K39" s="711"/>
      <c r="L39" s="313"/>
    </row>
    <row r="40" ht="12.75">
      <c r="B40" s="329"/>
    </row>
    <row r="45" spans="1:10" ht="12.75">
      <c r="A45" s="742"/>
      <c r="B45" s="742"/>
      <c r="C45" s="742"/>
      <c r="D45" s="742"/>
      <c r="E45" s="742"/>
      <c r="F45" s="742"/>
      <c r="G45" s="742"/>
      <c r="H45" s="742"/>
      <c r="I45" s="742"/>
      <c r="J45" s="742"/>
    </row>
    <row r="47" spans="1:10" ht="12.75">
      <c r="A47" s="742"/>
      <c r="B47" s="742"/>
      <c r="C47" s="742"/>
      <c r="D47" s="742"/>
      <c r="E47" s="742"/>
      <c r="F47" s="742"/>
      <c r="G47" s="742"/>
      <c r="H47" s="742"/>
      <c r="I47" s="742"/>
      <c r="J47" s="742"/>
    </row>
  </sheetData>
  <sheetProtection/>
  <mergeCells count="16">
    <mergeCell ref="A9:A10"/>
    <mergeCell ref="B9:B10"/>
    <mergeCell ref="C9:F9"/>
    <mergeCell ref="G9:J9"/>
    <mergeCell ref="E1:I1"/>
    <mergeCell ref="A2:J2"/>
    <mergeCell ref="A3:J3"/>
    <mergeCell ref="A5:J5"/>
    <mergeCell ref="A8:B8"/>
    <mergeCell ref="H8:J8"/>
    <mergeCell ref="C12:J33"/>
    <mergeCell ref="K37:L37"/>
    <mergeCell ref="G38:K38"/>
    <mergeCell ref="G39:K39"/>
    <mergeCell ref="A45:J45"/>
    <mergeCell ref="A47:J4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114.57421875" style="0" customWidth="1"/>
  </cols>
  <sheetData>
    <row r="1" spans="1:7" ht="21.75" customHeight="1">
      <c r="A1" s="593" t="s">
        <v>550</v>
      </c>
      <c r="B1" s="593"/>
      <c r="C1" s="593"/>
      <c r="D1" s="593"/>
      <c r="E1" s="218"/>
      <c r="F1" s="218"/>
      <c r="G1" s="218"/>
    </row>
    <row r="2" spans="1:3" ht="12.75">
      <c r="A2" s="3" t="s">
        <v>70</v>
      </c>
      <c r="B2" s="3" t="s">
        <v>551</v>
      </c>
      <c r="C2" s="3" t="s">
        <v>552</v>
      </c>
    </row>
    <row r="3" spans="1:3" ht="12.75">
      <c r="A3" s="7">
        <v>1</v>
      </c>
      <c r="B3" s="219" t="s">
        <v>553</v>
      </c>
      <c r="C3" s="219" t="s">
        <v>758</v>
      </c>
    </row>
    <row r="4" spans="1:3" ht="12.75">
      <c r="A4" s="7">
        <v>2</v>
      </c>
      <c r="B4" s="219" t="s">
        <v>554</v>
      </c>
      <c r="C4" s="219" t="s">
        <v>759</v>
      </c>
    </row>
    <row r="5" spans="1:3" ht="12.75">
      <c r="A5" s="7">
        <v>3</v>
      </c>
      <c r="B5" s="219" t="s">
        <v>555</v>
      </c>
      <c r="C5" s="219" t="s">
        <v>760</v>
      </c>
    </row>
    <row r="6" spans="1:3" ht="12.75">
      <c r="A6" s="7">
        <v>4</v>
      </c>
      <c r="B6" s="219" t="s">
        <v>556</v>
      </c>
      <c r="C6" s="219" t="s">
        <v>761</v>
      </c>
    </row>
    <row r="7" spans="1:3" ht="12.75">
      <c r="A7" s="7">
        <v>5</v>
      </c>
      <c r="B7" s="219" t="s">
        <v>557</v>
      </c>
      <c r="C7" s="219" t="s">
        <v>762</v>
      </c>
    </row>
    <row r="8" spans="1:3" ht="12.75">
      <c r="A8" s="7">
        <v>6</v>
      </c>
      <c r="B8" s="219" t="s">
        <v>558</v>
      </c>
      <c r="C8" s="219" t="s">
        <v>763</v>
      </c>
    </row>
    <row r="9" spans="1:3" ht="12.75">
      <c r="A9" s="7">
        <v>7</v>
      </c>
      <c r="B9" s="219" t="s">
        <v>559</v>
      </c>
      <c r="C9" s="219" t="s">
        <v>764</v>
      </c>
    </row>
    <row r="10" spans="1:3" ht="12.75">
      <c r="A10" s="7">
        <v>8</v>
      </c>
      <c r="B10" s="219" t="s">
        <v>560</v>
      </c>
      <c r="C10" s="219" t="s">
        <v>765</v>
      </c>
    </row>
    <row r="11" spans="1:3" ht="12.75">
      <c r="A11" s="7">
        <v>9</v>
      </c>
      <c r="B11" s="219" t="s">
        <v>561</v>
      </c>
      <c r="C11" s="219" t="s">
        <v>562</v>
      </c>
    </row>
    <row r="12" spans="1:3" ht="12.75">
      <c r="A12" s="7">
        <v>10</v>
      </c>
      <c r="B12" s="219" t="s">
        <v>752</v>
      </c>
      <c r="C12" s="219" t="s">
        <v>753</v>
      </c>
    </row>
    <row r="13" spans="1:3" ht="12.75">
      <c r="A13" s="7">
        <v>11</v>
      </c>
      <c r="B13" s="219" t="s">
        <v>563</v>
      </c>
      <c r="C13" s="219" t="s">
        <v>766</v>
      </c>
    </row>
    <row r="14" spans="1:3" ht="12.75">
      <c r="A14" s="7">
        <v>12</v>
      </c>
      <c r="B14" s="219" t="s">
        <v>564</v>
      </c>
      <c r="C14" s="219" t="s">
        <v>767</v>
      </c>
    </row>
    <row r="15" spans="1:3" ht="12.75">
      <c r="A15" s="7">
        <v>13</v>
      </c>
      <c r="B15" s="219" t="s">
        <v>565</v>
      </c>
      <c r="C15" s="219" t="s">
        <v>768</v>
      </c>
    </row>
    <row r="16" spans="1:3" ht="12.75">
      <c r="A16" s="7">
        <v>14</v>
      </c>
      <c r="B16" s="219" t="s">
        <v>566</v>
      </c>
      <c r="C16" s="219" t="s">
        <v>769</v>
      </c>
    </row>
    <row r="17" spans="1:3" ht="12.75">
      <c r="A17" s="7">
        <v>15</v>
      </c>
      <c r="B17" s="219" t="s">
        <v>567</v>
      </c>
      <c r="C17" s="219" t="s">
        <v>757</v>
      </c>
    </row>
    <row r="18" spans="1:3" ht="12.75">
      <c r="A18" s="7">
        <v>16</v>
      </c>
      <c r="B18" s="219" t="s">
        <v>568</v>
      </c>
      <c r="C18" s="219" t="s">
        <v>770</v>
      </c>
    </row>
    <row r="19" spans="1:3" ht="12.75">
      <c r="A19" s="7">
        <v>17</v>
      </c>
      <c r="B19" s="219" t="s">
        <v>569</v>
      </c>
      <c r="C19" s="219" t="s">
        <v>771</v>
      </c>
    </row>
    <row r="20" spans="1:3" ht="12.75">
      <c r="A20" s="7">
        <v>18</v>
      </c>
      <c r="B20" s="219" t="s">
        <v>570</v>
      </c>
      <c r="C20" s="219" t="s">
        <v>772</v>
      </c>
    </row>
    <row r="21" spans="1:3" ht="12.75">
      <c r="A21" s="7">
        <v>19</v>
      </c>
      <c r="B21" s="219" t="s">
        <v>571</v>
      </c>
      <c r="C21" s="219" t="s">
        <v>773</v>
      </c>
    </row>
    <row r="22" spans="1:3" ht="12.75">
      <c r="A22" s="7">
        <v>20</v>
      </c>
      <c r="B22" s="219" t="s">
        <v>572</v>
      </c>
      <c r="C22" s="219" t="s">
        <v>774</v>
      </c>
    </row>
    <row r="23" spans="1:3" ht="12.75">
      <c r="A23" s="7">
        <v>21</v>
      </c>
      <c r="B23" s="219" t="s">
        <v>573</v>
      </c>
      <c r="C23" s="219" t="s">
        <v>775</v>
      </c>
    </row>
    <row r="24" spans="1:3" ht="12.75">
      <c r="A24" s="7">
        <v>22</v>
      </c>
      <c r="B24" s="219" t="s">
        <v>574</v>
      </c>
      <c r="C24" s="219" t="s">
        <v>575</v>
      </c>
    </row>
    <row r="25" spans="1:3" ht="12.75">
      <c r="A25" s="7">
        <v>23</v>
      </c>
      <c r="B25" s="219" t="s">
        <v>576</v>
      </c>
      <c r="C25" s="219" t="s">
        <v>577</v>
      </c>
    </row>
    <row r="26" spans="1:3" ht="12.75">
      <c r="A26" s="7">
        <v>24</v>
      </c>
      <c r="B26" s="219" t="s">
        <v>578</v>
      </c>
      <c r="C26" s="219" t="s">
        <v>776</v>
      </c>
    </row>
    <row r="27" spans="1:3" ht="12.75">
      <c r="A27" s="7">
        <v>25</v>
      </c>
      <c r="B27" s="219" t="s">
        <v>579</v>
      </c>
      <c r="C27" s="219" t="s">
        <v>777</v>
      </c>
    </row>
    <row r="28" spans="1:3" ht="12.75">
      <c r="A28" s="7">
        <v>26</v>
      </c>
      <c r="B28" s="219" t="s">
        <v>580</v>
      </c>
      <c r="C28" s="219" t="s">
        <v>778</v>
      </c>
    </row>
    <row r="29" spans="1:3" ht="12.75">
      <c r="A29" s="7">
        <v>27</v>
      </c>
      <c r="B29" s="219" t="s">
        <v>581</v>
      </c>
      <c r="C29" s="219" t="s">
        <v>582</v>
      </c>
    </row>
    <row r="30" spans="1:3" ht="12.75">
      <c r="A30" s="7">
        <v>28</v>
      </c>
      <c r="B30" s="219" t="s">
        <v>583</v>
      </c>
      <c r="C30" s="219" t="s">
        <v>584</v>
      </c>
    </row>
    <row r="31" spans="1:3" ht="12.75">
      <c r="A31" s="7">
        <v>29</v>
      </c>
      <c r="B31" s="219" t="s">
        <v>585</v>
      </c>
      <c r="C31" s="219" t="s">
        <v>586</v>
      </c>
    </row>
    <row r="32" spans="1:3" ht="12.75">
      <c r="A32" s="7">
        <v>30</v>
      </c>
      <c r="B32" s="219" t="s">
        <v>751</v>
      </c>
      <c r="C32" s="219" t="s">
        <v>750</v>
      </c>
    </row>
    <row r="33" spans="1:3" ht="12.75">
      <c r="A33" s="7">
        <v>31</v>
      </c>
      <c r="B33" s="219" t="s">
        <v>830</v>
      </c>
      <c r="C33" s="219" t="s">
        <v>831</v>
      </c>
    </row>
    <row r="34" spans="1:3" ht="12.75">
      <c r="A34" s="7">
        <v>32</v>
      </c>
      <c r="B34" s="219" t="s">
        <v>587</v>
      </c>
      <c r="C34" s="219" t="s">
        <v>588</v>
      </c>
    </row>
    <row r="35" spans="1:3" ht="12.75">
      <c r="A35" s="7">
        <v>33</v>
      </c>
      <c r="B35" s="219" t="s">
        <v>589</v>
      </c>
      <c r="C35" s="219" t="s">
        <v>588</v>
      </c>
    </row>
    <row r="36" spans="1:3" ht="12.75">
      <c r="A36" s="7">
        <v>34</v>
      </c>
      <c r="B36" s="219" t="s">
        <v>590</v>
      </c>
      <c r="C36" s="219" t="s">
        <v>591</v>
      </c>
    </row>
    <row r="37" spans="1:3" ht="12.75">
      <c r="A37" s="7">
        <v>35</v>
      </c>
      <c r="B37" s="219" t="s">
        <v>592</v>
      </c>
      <c r="C37" s="219" t="s">
        <v>593</v>
      </c>
    </row>
    <row r="38" spans="1:3" ht="12.75">
      <c r="A38" s="7">
        <v>36</v>
      </c>
      <c r="B38" s="219" t="s">
        <v>594</v>
      </c>
      <c r="C38" s="219" t="s">
        <v>595</v>
      </c>
    </row>
    <row r="39" spans="1:3" ht="12.75">
      <c r="A39" s="7">
        <v>37</v>
      </c>
      <c r="B39" s="219" t="s">
        <v>596</v>
      </c>
      <c r="C39" s="219" t="s">
        <v>597</v>
      </c>
    </row>
    <row r="40" spans="1:3" ht="12.75">
      <c r="A40" s="7">
        <v>38</v>
      </c>
      <c r="B40" s="219" t="s">
        <v>598</v>
      </c>
      <c r="C40" s="219" t="s">
        <v>599</v>
      </c>
    </row>
    <row r="41" spans="1:3" ht="12.75">
      <c r="A41" s="7">
        <v>39</v>
      </c>
      <c r="B41" s="219" t="s">
        <v>600</v>
      </c>
      <c r="C41" s="219" t="s">
        <v>601</v>
      </c>
    </row>
    <row r="42" spans="1:3" ht="12.75">
      <c r="A42" s="7">
        <v>40</v>
      </c>
      <c r="B42" s="219" t="s">
        <v>602</v>
      </c>
      <c r="C42" s="219" t="s">
        <v>603</v>
      </c>
    </row>
    <row r="43" spans="1:3" ht="12.75">
      <c r="A43" s="7">
        <v>41</v>
      </c>
      <c r="B43" s="219" t="s">
        <v>604</v>
      </c>
      <c r="C43" s="219" t="s">
        <v>779</v>
      </c>
    </row>
    <row r="44" spans="1:3" ht="12.75">
      <c r="A44" s="7">
        <v>42</v>
      </c>
      <c r="B44" s="219" t="s">
        <v>605</v>
      </c>
      <c r="C44" s="219" t="s">
        <v>606</v>
      </c>
    </row>
    <row r="45" spans="1:3" ht="12.75">
      <c r="A45" s="7">
        <v>43</v>
      </c>
      <c r="B45" s="219" t="s">
        <v>607</v>
      </c>
      <c r="C45" s="219" t="s">
        <v>608</v>
      </c>
    </row>
    <row r="46" spans="1:3" ht="12.75">
      <c r="A46" s="7">
        <v>44</v>
      </c>
      <c r="B46" s="219" t="s">
        <v>609</v>
      </c>
      <c r="C46" s="219" t="s">
        <v>610</v>
      </c>
    </row>
    <row r="47" spans="1:3" ht="12.75">
      <c r="A47" s="7">
        <v>45</v>
      </c>
      <c r="B47" s="219" t="s">
        <v>611</v>
      </c>
      <c r="C47" s="219" t="s">
        <v>612</v>
      </c>
    </row>
    <row r="48" spans="1:3" ht="12.75">
      <c r="A48" s="7">
        <v>46</v>
      </c>
      <c r="B48" s="219" t="s">
        <v>613</v>
      </c>
      <c r="C48" s="219" t="s">
        <v>614</v>
      </c>
    </row>
    <row r="49" spans="1:3" ht="12.75">
      <c r="A49" s="7">
        <v>47</v>
      </c>
      <c r="B49" s="219" t="s">
        <v>615</v>
      </c>
      <c r="C49" s="219" t="s">
        <v>780</v>
      </c>
    </row>
    <row r="50" spans="1:3" ht="12.75">
      <c r="A50" s="7">
        <v>48</v>
      </c>
      <c r="B50" s="219" t="s">
        <v>616</v>
      </c>
      <c r="C50" s="219" t="s">
        <v>781</v>
      </c>
    </row>
    <row r="51" spans="1:3" ht="12.75">
      <c r="A51" s="7">
        <v>49</v>
      </c>
      <c r="B51" s="219" t="s">
        <v>617</v>
      </c>
      <c r="C51" s="219" t="s">
        <v>618</v>
      </c>
    </row>
    <row r="52" spans="1:3" ht="12.75">
      <c r="A52" s="7">
        <v>50</v>
      </c>
      <c r="B52" s="219" t="s">
        <v>619</v>
      </c>
      <c r="C52" s="219" t="s">
        <v>620</v>
      </c>
    </row>
    <row r="53" spans="1:3" ht="12.75">
      <c r="A53" s="7">
        <v>51</v>
      </c>
      <c r="B53" s="219" t="s">
        <v>621</v>
      </c>
      <c r="C53" s="219" t="s">
        <v>811</v>
      </c>
    </row>
    <row r="54" spans="1:3" ht="12.75">
      <c r="A54" s="7">
        <v>52</v>
      </c>
      <c r="B54" s="219" t="s">
        <v>622</v>
      </c>
      <c r="C54" s="219" t="s">
        <v>782</v>
      </c>
    </row>
    <row r="55" spans="1:3" ht="12.75">
      <c r="A55" s="7">
        <v>53</v>
      </c>
      <c r="B55" s="219" t="s">
        <v>623</v>
      </c>
      <c r="C55" s="219" t="s">
        <v>783</v>
      </c>
    </row>
    <row r="56" spans="1:3" ht="12.75">
      <c r="A56" s="7">
        <v>54</v>
      </c>
      <c r="B56" s="219" t="s">
        <v>624</v>
      </c>
      <c r="C56" s="219" t="s">
        <v>784</v>
      </c>
    </row>
    <row r="57" spans="1:3" ht="12.75">
      <c r="A57" s="7">
        <v>55</v>
      </c>
      <c r="B57" s="219" t="s">
        <v>625</v>
      </c>
      <c r="C57" s="219" t="s">
        <v>785</v>
      </c>
    </row>
    <row r="58" spans="1:3" ht="12.75">
      <c r="A58" s="7">
        <v>56</v>
      </c>
      <c r="B58" s="219" t="s">
        <v>626</v>
      </c>
      <c r="C58" s="219" t="s">
        <v>786</v>
      </c>
    </row>
    <row r="59" spans="1:3" ht="12.75">
      <c r="A59" s="7">
        <v>57</v>
      </c>
      <c r="B59" s="219" t="s">
        <v>627</v>
      </c>
      <c r="C59" s="219" t="s">
        <v>787</v>
      </c>
    </row>
    <row r="60" spans="1:3" ht="12.75">
      <c r="A60" s="7">
        <v>58</v>
      </c>
      <c r="B60" s="219" t="s">
        <v>628</v>
      </c>
      <c r="C60" s="219" t="s">
        <v>788</v>
      </c>
    </row>
    <row r="61" spans="1:3" ht="12.75">
      <c r="A61" s="7">
        <v>59</v>
      </c>
      <c r="B61" s="219" t="s">
        <v>629</v>
      </c>
      <c r="C61" s="219" t="s">
        <v>789</v>
      </c>
    </row>
    <row r="62" spans="1:3" ht="12.75">
      <c r="A62" s="7">
        <v>60</v>
      </c>
      <c r="B62" s="219" t="s">
        <v>630</v>
      </c>
      <c r="C62" s="219" t="s">
        <v>790</v>
      </c>
    </row>
    <row r="63" spans="1:3" ht="12.75">
      <c r="A63" s="7">
        <v>61</v>
      </c>
      <c r="B63" s="219" t="s">
        <v>631</v>
      </c>
      <c r="C63" s="219" t="s">
        <v>791</v>
      </c>
    </row>
    <row r="64" spans="1:3" ht="12.75">
      <c r="A64" s="7">
        <v>62</v>
      </c>
      <c r="B64" s="219" t="s">
        <v>632</v>
      </c>
      <c r="C64" s="219" t="s">
        <v>792</v>
      </c>
    </row>
    <row r="65" spans="1:3" ht="12.75">
      <c r="A65" s="7">
        <v>63</v>
      </c>
      <c r="B65" s="234" t="s">
        <v>754</v>
      </c>
      <c r="C65" s="234" t="s">
        <v>755</v>
      </c>
    </row>
    <row r="66" spans="1:3" ht="12.75">
      <c r="A66" s="7">
        <v>64</v>
      </c>
      <c r="B66" s="234" t="s">
        <v>756</v>
      </c>
      <c r="C66" s="234" t="s">
        <v>757</v>
      </c>
    </row>
  </sheetData>
  <sheetProtection/>
  <mergeCells count="1">
    <mergeCell ref="A1:D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3"/>
  <sheetViews>
    <sheetView zoomScaleSheetLayoutView="90" zoomScalePageLayoutView="0" workbookViewId="0" topLeftCell="A13">
      <selection activeCell="A38" sqref="A38"/>
    </sheetView>
  </sheetViews>
  <sheetFormatPr defaultColWidth="9.140625" defaultRowHeight="12.75"/>
  <cols>
    <col min="1" max="1" width="6.7109375" style="14" customWidth="1"/>
    <col min="2" max="2" width="23.00390625" style="329" customWidth="1"/>
    <col min="3" max="3" width="12.00390625" style="14" customWidth="1"/>
    <col min="4" max="4" width="10.421875" style="14" customWidth="1"/>
    <col min="5" max="5" width="10.140625" style="14" customWidth="1"/>
    <col min="6" max="6" width="13.00390625" style="14" customWidth="1"/>
    <col min="7" max="7" width="15.140625" style="14" customWidth="1"/>
    <col min="8" max="8" width="12.421875" style="14" customWidth="1"/>
    <col min="9" max="9" width="12.140625" style="14" customWidth="1"/>
    <col min="10" max="10" width="11.7109375" style="14" customWidth="1"/>
    <col min="11" max="11" width="12.00390625" style="14" customWidth="1"/>
    <col min="12" max="12" width="14.140625" style="14" customWidth="1"/>
    <col min="13" max="16384" width="9.140625" style="14" customWidth="1"/>
  </cols>
  <sheetData>
    <row r="1" spans="2:13" ht="12.75">
      <c r="B1" s="329"/>
      <c r="D1" s="31"/>
      <c r="E1" s="31"/>
      <c r="F1" s="31"/>
      <c r="G1" s="31"/>
      <c r="H1" s="31"/>
      <c r="I1" s="31"/>
      <c r="J1" s="31"/>
      <c r="K1" s="31"/>
      <c r="L1" s="756" t="s">
        <v>59</v>
      </c>
      <c r="M1" s="756"/>
    </row>
    <row r="2" spans="1:13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40"/>
    </row>
    <row r="3" spans="1:13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39"/>
    </row>
    <row r="4" ht="10.5" customHeight="1">
      <c r="B4" s="329"/>
    </row>
    <row r="5" spans="1:12" ht="19.5" customHeight="1">
      <c r="A5" s="741" t="s">
        <v>724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</row>
    <row r="6" spans="1:12" ht="12.75">
      <c r="A6" s="21"/>
      <c r="B6" s="340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5">
      <c r="A7" s="757" t="s">
        <v>862</v>
      </c>
      <c r="B7" s="757"/>
      <c r="F7" s="753" t="s">
        <v>17</v>
      </c>
      <c r="G7" s="753"/>
      <c r="H7" s="753"/>
      <c r="I7" s="753"/>
      <c r="J7" s="753"/>
      <c r="K7" s="753"/>
      <c r="L7" s="753"/>
    </row>
    <row r="8" spans="1:12" ht="12.75">
      <c r="A8" s="13"/>
      <c r="F8" s="15"/>
      <c r="G8" s="92"/>
      <c r="H8" s="92"/>
      <c r="I8" s="755" t="s">
        <v>796</v>
      </c>
      <c r="J8" s="755"/>
      <c r="K8" s="755"/>
      <c r="L8" s="755"/>
    </row>
    <row r="9" spans="1:14" s="13" customFormat="1" ht="12.75">
      <c r="A9" s="603" t="s">
        <v>2</v>
      </c>
      <c r="B9" s="743" t="s">
        <v>3</v>
      </c>
      <c r="C9" s="604" t="s">
        <v>18</v>
      </c>
      <c r="D9" s="605"/>
      <c r="E9" s="605"/>
      <c r="F9" s="605"/>
      <c r="G9" s="605"/>
      <c r="H9" s="604" t="s">
        <v>38</v>
      </c>
      <c r="I9" s="605"/>
      <c r="J9" s="605"/>
      <c r="K9" s="605"/>
      <c r="L9" s="605"/>
      <c r="N9" s="27"/>
    </row>
    <row r="10" spans="1:12" s="13" customFormat="1" ht="77.25" customHeight="1">
      <c r="A10" s="603"/>
      <c r="B10" s="743"/>
      <c r="C10" s="5" t="s">
        <v>648</v>
      </c>
      <c r="D10" s="5" t="s">
        <v>649</v>
      </c>
      <c r="E10" s="5" t="s">
        <v>66</v>
      </c>
      <c r="F10" s="5" t="s">
        <v>67</v>
      </c>
      <c r="G10" s="5" t="s">
        <v>725</v>
      </c>
      <c r="H10" s="5" t="s">
        <v>648</v>
      </c>
      <c r="I10" s="5" t="s">
        <v>649</v>
      </c>
      <c r="J10" s="5" t="s">
        <v>66</v>
      </c>
      <c r="K10" s="5" t="s">
        <v>67</v>
      </c>
      <c r="L10" s="5" t="s">
        <v>726</v>
      </c>
    </row>
    <row r="11" spans="1:12" s="13" customFormat="1" ht="12.75">
      <c r="A11" s="5">
        <v>1</v>
      </c>
      <c r="B11" s="31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">
      <c r="A12" s="16">
        <v>1</v>
      </c>
      <c r="B12" s="310" t="s">
        <v>833</v>
      </c>
      <c r="C12" s="257">
        <v>1046.5038</v>
      </c>
      <c r="D12" s="257">
        <v>183.05000000000018</v>
      </c>
      <c r="E12" s="257">
        <v>980.25</v>
      </c>
      <c r="F12" s="257">
        <v>951</v>
      </c>
      <c r="G12" s="257">
        <f>D12+E12-F12</f>
        <v>212.30000000000018</v>
      </c>
      <c r="H12" s="257">
        <v>1046.5038</v>
      </c>
      <c r="I12" s="256">
        <v>110.92999999999995</v>
      </c>
      <c r="J12" s="256">
        <v>1087</v>
      </c>
      <c r="K12" s="256">
        <v>970.78</v>
      </c>
      <c r="L12" s="257">
        <f>I12+J12-K12</f>
        <v>227.14999999999986</v>
      </c>
    </row>
    <row r="13" spans="1:12" ht="15">
      <c r="A13" s="16">
        <v>2</v>
      </c>
      <c r="B13" s="310" t="s">
        <v>945</v>
      </c>
      <c r="C13" s="257">
        <v>218.0196</v>
      </c>
      <c r="D13" s="257">
        <v>20.03</v>
      </c>
      <c r="E13" s="257">
        <v>173</v>
      </c>
      <c r="F13" s="257">
        <v>186.788</v>
      </c>
      <c r="G13" s="257">
        <f aca="true" t="shared" si="0" ref="G13:G33">D13+E13-F13</f>
        <v>6.24199999999999</v>
      </c>
      <c r="H13" s="257">
        <v>218.0196</v>
      </c>
      <c r="I13" s="256">
        <v>1.83</v>
      </c>
      <c r="J13" s="256">
        <v>204</v>
      </c>
      <c r="K13" s="256">
        <v>201.42</v>
      </c>
      <c r="L13" s="257">
        <f aca="true" t="shared" si="1" ref="L13:L33">I13+J13-K13</f>
        <v>4.410000000000025</v>
      </c>
    </row>
    <row r="14" spans="1:12" ht="15">
      <c r="A14" s="16">
        <v>3</v>
      </c>
      <c r="B14" s="310" t="s">
        <v>835</v>
      </c>
      <c r="C14" s="257">
        <v>523.179</v>
      </c>
      <c r="D14" s="257">
        <v>51.6</v>
      </c>
      <c r="E14" s="257">
        <v>406</v>
      </c>
      <c r="F14" s="257">
        <v>448.93</v>
      </c>
      <c r="G14" s="257">
        <f t="shared" si="0"/>
        <v>8.670000000000016</v>
      </c>
      <c r="H14" s="257">
        <v>523.179</v>
      </c>
      <c r="I14" s="256">
        <v>68.63</v>
      </c>
      <c r="J14" s="256">
        <v>505</v>
      </c>
      <c r="K14" s="256">
        <v>488.93</v>
      </c>
      <c r="L14" s="257">
        <f t="shared" si="1"/>
        <v>84.69999999999999</v>
      </c>
    </row>
    <row r="15" spans="1:12" ht="15">
      <c r="A15" s="16">
        <v>4</v>
      </c>
      <c r="B15" s="310" t="s">
        <v>836</v>
      </c>
      <c r="C15" s="257">
        <v>288.16155</v>
      </c>
      <c r="D15" s="257">
        <v>40.98</v>
      </c>
      <c r="E15" s="257">
        <v>273</v>
      </c>
      <c r="F15" s="257">
        <v>239.019</v>
      </c>
      <c r="G15" s="257">
        <f t="shared" si="0"/>
        <v>74.96100000000001</v>
      </c>
      <c r="H15" s="257">
        <v>288.16155</v>
      </c>
      <c r="I15" s="256">
        <v>50.98</v>
      </c>
      <c r="J15" s="256">
        <v>247.27</v>
      </c>
      <c r="K15" s="256">
        <v>250.20099999999996</v>
      </c>
      <c r="L15" s="257">
        <f t="shared" si="1"/>
        <v>48.049000000000035</v>
      </c>
    </row>
    <row r="16" spans="1:12" ht="15">
      <c r="A16" s="16">
        <v>5</v>
      </c>
      <c r="B16" s="310" t="s">
        <v>837</v>
      </c>
      <c r="C16" s="257">
        <v>233.80245</v>
      </c>
      <c r="D16" s="257">
        <v>2.54</v>
      </c>
      <c r="E16" s="257">
        <v>202.3</v>
      </c>
      <c r="F16" s="257">
        <v>203.56</v>
      </c>
      <c r="G16" s="257">
        <f t="shared" si="0"/>
        <v>1.2800000000000011</v>
      </c>
      <c r="H16" s="257">
        <v>233.80245</v>
      </c>
      <c r="I16" s="256">
        <v>5.84</v>
      </c>
      <c r="J16" s="256">
        <v>208</v>
      </c>
      <c r="K16" s="256">
        <v>218.45999999999998</v>
      </c>
      <c r="L16" s="257">
        <f t="shared" si="1"/>
        <v>-4.619999999999976</v>
      </c>
    </row>
    <row r="17" spans="1:12" ht="15">
      <c r="A17" s="16">
        <v>6</v>
      </c>
      <c r="B17" s="310" t="s">
        <v>838</v>
      </c>
      <c r="C17" s="257">
        <v>581.0616</v>
      </c>
      <c r="D17" s="257">
        <v>25.85</v>
      </c>
      <c r="E17" s="257">
        <v>519</v>
      </c>
      <c r="F17" s="257">
        <v>510.39757</v>
      </c>
      <c r="G17" s="257">
        <f t="shared" si="0"/>
        <v>34.45243000000005</v>
      </c>
      <c r="H17" s="257">
        <v>581.0616</v>
      </c>
      <c r="I17" s="256">
        <v>15.02</v>
      </c>
      <c r="J17" s="256">
        <v>536</v>
      </c>
      <c r="K17" s="256">
        <v>537.273285</v>
      </c>
      <c r="L17" s="257">
        <f t="shared" si="1"/>
        <v>13.746714999999995</v>
      </c>
    </row>
    <row r="18" spans="1:12" ht="15">
      <c r="A18" s="16">
        <v>7</v>
      </c>
      <c r="B18" s="310" t="s">
        <v>839</v>
      </c>
      <c r="C18" s="257">
        <v>485.9028</v>
      </c>
      <c r="D18" s="257">
        <v>3.18</v>
      </c>
      <c r="E18" s="257">
        <v>450</v>
      </c>
      <c r="F18" s="257">
        <v>428.12</v>
      </c>
      <c r="G18" s="257">
        <f t="shared" si="0"/>
        <v>25.060000000000002</v>
      </c>
      <c r="H18" s="257">
        <v>485.9028</v>
      </c>
      <c r="I18" s="256">
        <v>-15.36</v>
      </c>
      <c r="J18" s="256">
        <v>495</v>
      </c>
      <c r="K18" s="256">
        <v>439.69</v>
      </c>
      <c r="L18" s="257">
        <f t="shared" si="1"/>
        <v>39.94999999999999</v>
      </c>
    </row>
    <row r="19" spans="1:12" ht="15">
      <c r="A19" s="16">
        <v>8</v>
      </c>
      <c r="B19" s="310" t="s">
        <v>840</v>
      </c>
      <c r="C19" s="257">
        <v>583.0299</v>
      </c>
      <c r="D19" s="257">
        <v>134.33999999999997</v>
      </c>
      <c r="E19" s="257">
        <v>501.2</v>
      </c>
      <c r="F19" s="257">
        <v>540.63</v>
      </c>
      <c r="G19" s="257">
        <f t="shared" si="0"/>
        <v>94.90999999999997</v>
      </c>
      <c r="H19" s="257">
        <v>583.0299</v>
      </c>
      <c r="I19" s="256">
        <v>64.39000000000001</v>
      </c>
      <c r="J19" s="256">
        <v>512.5</v>
      </c>
      <c r="K19" s="256">
        <v>547.8100000000001</v>
      </c>
      <c r="L19" s="257">
        <f t="shared" si="1"/>
        <v>29.079999999999927</v>
      </c>
    </row>
    <row r="20" spans="1:12" ht="15">
      <c r="A20" s="16">
        <v>9</v>
      </c>
      <c r="B20" s="310" t="s">
        <v>841</v>
      </c>
      <c r="C20" s="257">
        <v>182.74815</v>
      </c>
      <c r="D20" s="257">
        <v>28.200000000000003</v>
      </c>
      <c r="E20" s="257">
        <v>157.09</v>
      </c>
      <c r="F20" s="257">
        <v>162.13</v>
      </c>
      <c r="G20" s="257">
        <f t="shared" si="0"/>
        <v>23.160000000000025</v>
      </c>
      <c r="H20" s="257">
        <v>182.74815</v>
      </c>
      <c r="I20" s="256">
        <v>39.23000000000002</v>
      </c>
      <c r="J20" s="256">
        <v>145</v>
      </c>
      <c r="K20" s="256">
        <v>164.52</v>
      </c>
      <c r="L20" s="257">
        <f t="shared" si="1"/>
        <v>19.710000000000008</v>
      </c>
    </row>
    <row r="21" spans="1:12" s="413" customFormat="1" ht="15">
      <c r="A21" s="409">
        <v>10</v>
      </c>
      <c r="B21" s="410" t="s">
        <v>842</v>
      </c>
      <c r="C21" s="411">
        <v>625.3362</v>
      </c>
      <c r="D21" s="411">
        <v>61.67</v>
      </c>
      <c r="E21" s="411">
        <v>588</v>
      </c>
      <c r="F21" s="411">
        <v>540.387</v>
      </c>
      <c r="G21" s="411">
        <f t="shared" si="0"/>
        <v>109.28300000000002</v>
      </c>
      <c r="H21" s="411">
        <v>625.3362</v>
      </c>
      <c r="I21" s="412">
        <v>74.21</v>
      </c>
      <c r="J21" s="412">
        <v>535</v>
      </c>
      <c r="K21" s="412">
        <v>564.127</v>
      </c>
      <c r="L21" s="411">
        <f t="shared" si="1"/>
        <v>45.083000000000084</v>
      </c>
    </row>
    <row r="22" spans="1:12" ht="15">
      <c r="A22" s="16">
        <v>11</v>
      </c>
      <c r="B22" s="310" t="s">
        <v>843</v>
      </c>
      <c r="C22" s="257">
        <v>737.44425</v>
      </c>
      <c r="D22" s="257">
        <v>42.87</v>
      </c>
      <c r="E22" s="257">
        <v>698</v>
      </c>
      <c r="F22" s="257">
        <v>659.5716</v>
      </c>
      <c r="G22" s="257">
        <f t="shared" si="0"/>
        <v>81.29840000000002</v>
      </c>
      <c r="H22" s="257">
        <v>737.44425</v>
      </c>
      <c r="I22" s="256">
        <v>14.33</v>
      </c>
      <c r="J22" s="256">
        <v>689.1800000000001</v>
      </c>
      <c r="K22" s="256">
        <v>687.8359999999999</v>
      </c>
      <c r="L22" s="257">
        <f t="shared" si="1"/>
        <v>15.674000000000206</v>
      </c>
    </row>
    <row r="23" spans="1:12" ht="15">
      <c r="A23" s="16">
        <v>12</v>
      </c>
      <c r="B23" s="310" t="s">
        <v>844</v>
      </c>
      <c r="C23" s="257">
        <v>325.60785</v>
      </c>
      <c r="D23" s="257">
        <v>23.04999999999997</v>
      </c>
      <c r="E23" s="257">
        <v>299</v>
      </c>
      <c r="F23" s="257">
        <v>274.27</v>
      </c>
      <c r="G23" s="257">
        <f t="shared" si="0"/>
        <v>47.77999999999997</v>
      </c>
      <c r="H23" s="257">
        <v>325.60785</v>
      </c>
      <c r="I23" s="256">
        <v>20.31</v>
      </c>
      <c r="J23" s="256">
        <v>295</v>
      </c>
      <c r="K23" s="256">
        <v>290.33</v>
      </c>
      <c r="L23" s="257">
        <f t="shared" si="1"/>
        <v>24.980000000000018</v>
      </c>
    </row>
    <row r="24" spans="1:12" ht="15">
      <c r="A24" s="16">
        <v>13</v>
      </c>
      <c r="B24" s="310" t="s">
        <v>845</v>
      </c>
      <c r="C24" s="257">
        <v>1082.9538</v>
      </c>
      <c r="D24" s="257">
        <v>31.06000000000003</v>
      </c>
      <c r="E24" s="257">
        <v>1119.09</v>
      </c>
      <c r="F24" s="257">
        <v>943.6890000000001</v>
      </c>
      <c r="G24" s="257">
        <f t="shared" si="0"/>
        <v>206.46099999999979</v>
      </c>
      <c r="H24" s="257">
        <v>1082.9538</v>
      </c>
      <c r="I24" s="256">
        <v>37.43</v>
      </c>
      <c r="J24" s="256">
        <v>1037</v>
      </c>
      <c r="K24" s="256">
        <v>989.135</v>
      </c>
      <c r="L24" s="257">
        <f t="shared" si="1"/>
        <v>85.29500000000007</v>
      </c>
    </row>
    <row r="25" spans="1:12" ht="15">
      <c r="A25" s="16">
        <v>14</v>
      </c>
      <c r="B25" s="310" t="s">
        <v>846</v>
      </c>
      <c r="C25" s="257">
        <v>366.687</v>
      </c>
      <c r="D25" s="257">
        <v>33</v>
      </c>
      <c r="E25" s="257">
        <v>296</v>
      </c>
      <c r="F25" s="257">
        <v>307.27</v>
      </c>
      <c r="G25" s="257">
        <f t="shared" si="0"/>
        <v>21.730000000000018</v>
      </c>
      <c r="H25" s="257">
        <v>366.687</v>
      </c>
      <c r="I25" s="256">
        <v>49.84</v>
      </c>
      <c r="J25" s="256">
        <v>281</v>
      </c>
      <c r="K25" s="256">
        <v>329.95</v>
      </c>
      <c r="L25" s="257">
        <f t="shared" si="1"/>
        <v>0.8900000000000432</v>
      </c>
    </row>
    <row r="26" spans="1:12" ht="15">
      <c r="A26" s="16">
        <v>15</v>
      </c>
      <c r="B26" s="310" t="s">
        <v>847</v>
      </c>
      <c r="C26" s="257">
        <v>420.35355</v>
      </c>
      <c r="D26" s="257">
        <v>28.29</v>
      </c>
      <c r="E26" s="257">
        <v>389</v>
      </c>
      <c r="F26" s="257">
        <v>378.4148</v>
      </c>
      <c r="G26" s="257">
        <f t="shared" si="0"/>
        <v>38.87520000000001</v>
      </c>
      <c r="H26" s="257">
        <v>420.35355</v>
      </c>
      <c r="I26" s="256">
        <v>15.98</v>
      </c>
      <c r="J26" s="256">
        <v>398</v>
      </c>
      <c r="K26" s="256">
        <v>391.054</v>
      </c>
      <c r="L26" s="257">
        <f t="shared" si="1"/>
        <v>22.926000000000045</v>
      </c>
    </row>
    <row r="27" spans="1:12" ht="15">
      <c r="A27" s="16">
        <v>16</v>
      </c>
      <c r="B27" s="310" t="s">
        <v>848</v>
      </c>
      <c r="C27" s="257">
        <v>391.4973</v>
      </c>
      <c r="D27" s="257">
        <v>18.970000000000013</v>
      </c>
      <c r="E27" s="257">
        <v>367</v>
      </c>
      <c r="F27" s="257">
        <v>348.73</v>
      </c>
      <c r="G27" s="257">
        <f t="shared" si="0"/>
        <v>37.24000000000001</v>
      </c>
      <c r="H27" s="257">
        <v>391.4973</v>
      </c>
      <c r="I27" s="256">
        <v>22.7</v>
      </c>
      <c r="J27" s="256">
        <v>371</v>
      </c>
      <c r="K27" s="256">
        <v>356.70000000000005</v>
      </c>
      <c r="L27" s="257">
        <f t="shared" si="1"/>
        <v>36.99999999999994</v>
      </c>
    </row>
    <row r="28" spans="1:12" ht="15">
      <c r="A28" s="16">
        <v>17</v>
      </c>
      <c r="B28" s="310" t="s">
        <v>854</v>
      </c>
      <c r="C28" s="257">
        <v>265.02795</v>
      </c>
      <c r="D28" s="257">
        <v>49.980000000000004</v>
      </c>
      <c r="E28" s="257">
        <v>183.25</v>
      </c>
      <c r="F28" s="257">
        <v>228.91</v>
      </c>
      <c r="G28" s="257">
        <f t="shared" si="0"/>
        <v>4.320000000000022</v>
      </c>
      <c r="H28" s="257">
        <v>265.02795</v>
      </c>
      <c r="I28" s="256">
        <v>71.2</v>
      </c>
      <c r="J28" s="256">
        <v>180.7</v>
      </c>
      <c r="K28" s="256">
        <v>250.42000000000002</v>
      </c>
      <c r="L28" s="257">
        <f t="shared" si="1"/>
        <v>1.4799999999999613</v>
      </c>
    </row>
    <row r="29" spans="1:12" s="413" customFormat="1" ht="15">
      <c r="A29" s="409">
        <v>18</v>
      </c>
      <c r="B29" s="410" t="s">
        <v>849</v>
      </c>
      <c r="C29" s="411">
        <v>754.1505</v>
      </c>
      <c r="D29" s="411">
        <v>52.8</v>
      </c>
      <c r="E29" s="411">
        <v>663</v>
      </c>
      <c r="F29" s="411">
        <v>643.512</v>
      </c>
      <c r="G29" s="411">
        <f t="shared" si="0"/>
        <v>72.28800000000001</v>
      </c>
      <c r="H29" s="411">
        <v>754.1505</v>
      </c>
      <c r="I29" s="412">
        <v>63.42</v>
      </c>
      <c r="J29" s="412">
        <v>670</v>
      </c>
      <c r="K29" s="412">
        <v>690.435</v>
      </c>
      <c r="L29" s="411">
        <f t="shared" si="1"/>
        <v>42.985000000000014</v>
      </c>
    </row>
    <row r="30" spans="1:12" ht="15">
      <c r="A30" s="16">
        <v>19</v>
      </c>
      <c r="B30" s="310" t="s">
        <v>850</v>
      </c>
      <c r="C30" s="257">
        <v>289.6074</v>
      </c>
      <c r="D30" s="257">
        <v>62.78999999999999</v>
      </c>
      <c r="E30" s="257">
        <v>240</v>
      </c>
      <c r="F30" s="257">
        <v>248.4</v>
      </c>
      <c r="G30" s="257">
        <f t="shared" si="0"/>
        <v>54.38999999999996</v>
      </c>
      <c r="H30" s="257">
        <v>289.6074</v>
      </c>
      <c r="I30" s="256">
        <v>44.05</v>
      </c>
      <c r="J30" s="256">
        <v>238.5</v>
      </c>
      <c r="K30" s="256">
        <v>265.03</v>
      </c>
      <c r="L30" s="257">
        <f t="shared" si="1"/>
        <v>17.52000000000004</v>
      </c>
    </row>
    <row r="31" spans="1:12" ht="15">
      <c r="A31" s="16">
        <v>20</v>
      </c>
      <c r="B31" s="310" t="s">
        <v>851</v>
      </c>
      <c r="C31" s="257">
        <v>670.74075</v>
      </c>
      <c r="D31" s="257">
        <v>108.06</v>
      </c>
      <c r="E31" s="257">
        <v>583.45</v>
      </c>
      <c r="F31" s="257">
        <v>575.49</v>
      </c>
      <c r="G31" s="257">
        <f t="shared" si="0"/>
        <v>116.01999999999998</v>
      </c>
      <c r="H31" s="257">
        <v>670.74075</v>
      </c>
      <c r="I31" s="256">
        <v>180.83999999999997</v>
      </c>
      <c r="J31" s="256">
        <v>579.8</v>
      </c>
      <c r="K31" s="256">
        <v>569.05</v>
      </c>
      <c r="L31" s="257">
        <f t="shared" si="1"/>
        <v>191.58999999999992</v>
      </c>
    </row>
    <row r="32" spans="1:12" ht="15">
      <c r="A32" s="16">
        <v>21</v>
      </c>
      <c r="B32" s="310" t="s">
        <v>852</v>
      </c>
      <c r="C32" s="257">
        <v>380.08845</v>
      </c>
      <c r="D32" s="257">
        <v>29.93000000000002</v>
      </c>
      <c r="E32" s="257">
        <v>327.7</v>
      </c>
      <c r="F32" s="257">
        <v>329.1456</v>
      </c>
      <c r="G32" s="257">
        <f t="shared" si="0"/>
        <v>28.484399999999994</v>
      </c>
      <c r="H32" s="257">
        <v>380.08845</v>
      </c>
      <c r="I32" s="256">
        <v>39.849999999999994</v>
      </c>
      <c r="J32" s="256">
        <v>281.97</v>
      </c>
      <c r="K32" s="256">
        <v>358.32099999999997</v>
      </c>
      <c r="L32" s="257">
        <f t="shared" si="1"/>
        <v>-36.50099999999992</v>
      </c>
    </row>
    <row r="33" spans="1:12" ht="15">
      <c r="A33" s="16">
        <v>22</v>
      </c>
      <c r="B33" s="310" t="s">
        <v>853</v>
      </c>
      <c r="C33" s="257">
        <v>543.84615</v>
      </c>
      <c r="D33" s="257">
        <v>28.09</v>
      </c>
      <c r="E33" s="257">
        <v>519.47</v>
      </c>
      <c r="F33" s="257">
        <v>462.45000000000005</v>
      </c>
      <c r="G33" s="257">
        <f t="shared" si="0"/>
        <v>85.11000000000001</v>
      </c>
      <c r="H33" s="257">
        <v>543.84615</v>
      </c>
      <c r="I33" s="256">
        <v>17.230000000000047</v>
      </c>
      <c r="J33" s="256">
        <v>505.75</v>
      </c>
      <c r="K33" s="256">
        <v>510.35</v>
      </c>
      <c r="L33" s="257">
        <f t="shared" si="1"/>
        <v>12.629999999999995</v>
      </c>
    </row>
    <row r="34" spans="1:12" ht="12.75">
      <c r="A34" s="3" t="s">
        <v>16</v>
      </c>
      <c r="B34" s="328"/>
      <c r="C34" s="257">
        <f aca="true" t="shared" si="2" ref="C34:L34">SUM(C12:C33)</f>
        <v>10995.75</v>
      </c>
      <c r="D34" s="257">
        <f t="shared" si="2"/>
        <v>1060.3300000000002</v>
      </c>
      <c r="E34" s="257">
        <f t="shared" si="2"/>
        <v>9934.800000000001</v>
      </c>
      <c r="F34" s="257">
        <f t="shared" si="2"/>
        <v>9610.814570000002</v>
      </c>
      <c r="G34" s="257">
        <f t="shared" si="2"/>
        <v>1384.31543</v>
      </c>
      <c r="H34" s="256">
        <f t="shared" si="2"/>
        <v>10995.75</v>
      </c>
      <c r="I34" s="256">
        <f t="shared" si="2"/>
        <v>992.88</v>
      </c>
      <c r="J34" s="256">
        <f t="shared" si="2"/>
        <v>10002.67</v>
      </c>
      <c r="K34" s="256">
        <f t="shared" si="2"/>
        <v>10071.822285</v>
      </c>
      <c r="L34" s="257">
        <f t="shared" si="2"/>
        <v>923.7277150000003</v>
      </c>
    </row>
    <row r="35" spans="1:12" s="13" customFormat="1" ht="12.75">
      <c r="A35" s="435" t="s">
        <v>727</v>
      </c>
      <c r="B35" s="189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.75" customHeight="1">
      <c r="A36" s="13"/>
      <c r="B36" s="28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8" customHeight="1">
      <c r="A37" s="754"/>
      <c r="B37" s="754"/>
      <c r="C37" s="754"/>
      <c r="D37" s="754"/>
      <c r="E37" s="754"/>
      <c r="F37" s="754"/>
      <c r="G37" s="754"/>
      <c r="H37" s="754"/>
      <c r="I37" s="754"/>
      <c r="J37" s="754"/>
      <c r="K37" s="754"/>
      <c r="L37" s="754"/>
    </row>
    <row r="38" spans="1:13" ht="15" customHeight="1">
      <c r="A38" s="12" t="s">
        <v>947</v>
      </c>
      <c r="B38" s="246"/>
      <c r="C38" s="12"/>
      <c r="D38" s="12"/>
      <c r="E38" s="12"/>
      <c r="F38" s="12"/>
      <c r="G38" s="12"/>
      <c r="J38" s="13"/>
      <c r="K38" s="719"/>
      <c r="L38" s="720"/>
      <c r="M38" s="245"/>
    </row>
    <row r="39" spans="1:13" ht="15" customHeight="1">
      <c r="A39" s="245"/>
      <c r="B39" s="245"/>
      <c r="C39" s="245"/>
      <c r="D39" s="245"/>
      <c r="E39" s="245"/>
      <c r="F39" s="245"/>
      <c r="H39" s="313"/>
      <c r="I39" s="711" t="s">
        <v>944</v>
      </c>
      <c r="J39" s="711"/>
      <c r="K39" s="711"/>
      <c r="L39" s="711"/>
      <c r="M39" s="245"/>
    </row>
    <row r="40" spans="1:12" ht="16.5" customHeight="1">
      <c r="A40" s="245"/>
      <c r="B40" s="245"/>
      <c r="C40" s="245"/>
      <c r="D40" s="245"/>
      <c r="E40" s="245"/>
      <c r="F40" s="245"/>
      <c r="H40" s="313"/>
      <c r="I40" s="711" t="s">
        <v>860</v>
      </c>
      <c r="J40" s="711"/>
      <c r="K40" s="711"/>
      <c r="L40" s="711"/>
    </row>
    <row r="42" ht="12.75">
      <c r="B42" s="14"/>
    </row>
    <row r="43" ht="12.75">
      <c r="B43" s="14"/>
    </row>
  </sheetData>
  <sheetProtection/>
  <mergeCells count="15">
    <mergeCell ref="L1:M1"/>
    <mergeCell ref="A3:L3"/>
    <mergeCell ref="A2:L2"/>
    <mergeCell ref="A5:L5"/>
    <mergeCell ref="A7:B7"/>
    <mergeCell ref="K38:L38"/>
    <mergeCell ref="I39:L39"/>
    <mergeCell ref="I40:L40"/>
    <mergeCell ref="F7:L7"/>
    <mergeCell ref="A9:A10"/>
    <mergeCell ref="B9:B10"/>
    <mergeCell ref="A37:L37"/>
    <mergeCell ref="C9:G9"/>
    <mergeCell ref="H9:L9"/>
    <mergeCell ref="I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  <rowBreaks count="1" manualBreakCount="1">
    <brk id="4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1"/>
  <sheetViews>
    <sheetView zoomScale="115" zoomScaleNormal="115" zoomScaleSheetLayoutView="90" zoomScalePageLayoutView="0" workbookViewId="0" topLeftCell="A14">
      <selection activeCell="A38" sqref="A38"/>
    </sheetView>
  </sheetViews>
  <sheetFormatPr defaultColWidth="9.140625" defaultRowHeight="12.75"/>
  <cols>
    <col min="1" max="1" width="6.00390625" style="14" customWidth="1"/>
    <col min="2" max="2" width="17.7109375" style="14" customWidth="1"/>
    <col min="3" max="3" width="10.57421875" style="14" customWidth="1"/>
    <col min="4" max="4" width="9.8515625" style="14" customWidth="1"/>
    <col min="5" max="5" width="8.7109375" style="14" customWidth="1"/>
    <col min="6" max="6" width="10.8515625" style="14" customWidth="1"/>
    <col min="7" max="7" width="12.8515625" style="14" customWidth="1"/>
    <col min="8" max="8" width="12.421875" style="14" customWidth="1"/>
    <col min="9" max="9" width="12.140625" style="14" customWidth="1"/>
    <col min="10" max="10" width="9.00390625" style="14" customWidth="1"/>
    <col min="11" max="11" width="12.00390625" style="14" customWidth="1"/>
    <col min="12" max="12" width="12.28125" style="14" customWidth="1"/>
    <col min="13" max="13" width="9.140625" style="14" hidden="1" customWidth="1"/>
    <col min="14" max="16384" width="9.140625" style="14" customWidth="1"/>
  </cols>
  <sheetData>
    <row r="1" spans="4:14" ht="12.75">
      <c r="D1" s="31"/>
      <c r="E1" s="31"/>
      <c r="F1" s="31"/>
      <c r="G1" s="31"/>
      <c r="H1" s="31"/>
      <c r="I1" s="31"/>
      <c r="J1" s="31"/>
      <c r="K1" s="31"/>
      <c r="L1" s="756" t="s">
        <v>68</v>
      </c>
      <c r="M1" s="756"/>
      <c r="N1" s="756"/>
    </row>
    <row r="2" spans="1:14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40"/>
      <c r="N2" s="40"/>
    </row>
    <row r="3" spans="1:14" ht="20.25">
      <c r="A3" s="758" t="s">
        <v>633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39"/>
      <c r="N3" s="39"/>
    </row>
    <row r="4" ht="10.5" customHeight="1"/>
    <row r="5" spans="1:12" ht="19.5" customHeight="1">
      <c r="A5" s="741" t="s">
        <v>728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</row>
    <row r="6" spans="1:12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5">
      <c r="A7" s="757" t="s">
        <v>862</v>
      </c>
      <c r="B7" s="757"/>
      <c r="F7" s="753" t="s">
        <v>17</v>
      </c>
      <c r="G7" s="753"/>
      <c r="H7" s="753"/>
      <c r="I7" s="753"/>
      <c r="J7" s="753"/>
      <c r="K7" s="753"/>
      <c r="L7" s="753"/>
    </row>
    <row r="8" spans="1:12" ht="12.75">
      <c r="A8" s="13"/>
      <c r="B8" s="329"/>
      <c r="F8" s="15"/>
      <c r="G8" s="92"/>
      <c r="H8" s="92"/>
      <c r="I8" s="755" t="s">
        <v>796</v>
      </c>
      <c r="J8" s="755"/>
      <c r="K8" s="755"/>
      <c r="L8" s="755"/>
    </row>
    <row r="9" spans="1:12" s="13" customFormat="1" ht="12.75">
      <c r="A9" s="603" t="s">
        <v>2</v>
      </c>
      <c r="B9" s="743" t="s">
        <v>3</v>
      </c>
      <c r="C9" s="604" t="s">
        <v>18</v>
      </c>
      <c r="D9" s="605"/>
      <c r="E9" s="605"/>
      <c r="F9" s="605"/>
      <c r="G9" s="605"/>
      <c r="H9" s="604" t="s">
        <v>38</v>
      </c>
      <c r="I9" s="605"/>
      <c r="J9" s="605"/>
      <c r="K9" s="605"/>
      <c r="L9" s="605"/>
    </row>
    <row r="10" spans="1:12" s="13" customFormat="1" ht="77.25" customHeight="1">
      <c r="A10" s="603"/>
      <c r="B10" s="743"/>
      <c r="C10" s="5" t="s">
        <v>648</v>
      </c>
      <c r="D10" s="5" t="s">
        <v>649</v>
      </c>
      <c r="E10" s="5" t="s">
        <v>66</v>
      </c>
      <c r="F10" s="5" t="s">
        <v>67</v>
      </c>
      <c r="G10" s="5" t="s">
        <v>725</v>
      </c>
      <c r="H10" s="5" t="s">
        <v>648</v>
      </c>
      <c r="I10" s="5" t="s">
        <v>649</v>
      </c>
      <c r="J10" s="5" t="s">
        <v>66</v>
      </c>
      <c r="K10" s="5" t="s">
        <v>67</v>
      </c>
      <c r="L10" s="5" t="s">
        <v>726</v>
      </c>
    </row>
    <row r="11" spans="1:12" s="13" customFormat="1" ht="12.75">
      <c r="A11" s="5">
        <v>1</v>
      </c>
      <c r="B11" s="31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">
      <c r="A12" s="16">
        <v>1</v>
      </c>
      <c r="B12" s="310" t="s">
        <v>833</v>
      </c>
      <c r="C12" s="257">
        <v>1075.2627</v>
      </c>
      <c r="D12" s="257">
        <v>14.89</v>
      </c>
      <c r="E12" s="257">
        <v>1001</v>
      </c>
      <c r="F12" s="257">
        <v>935</v>
      </c>
      <c r="G12" s="257">
        <f>D12+E12-F12</f>
        <v>80.88999999999999</v>
      </c>
      <c r="H12" s="256">
        <v>1075.2627</v>
      </c>
      <c r="I12" s="256">
        <v>-45.41</v>
      </c>
      <c r="J12" s="256">
        <v>1045</v>
      </c>
      <c r="K12" s="256">
        <v>945</v>
      </c>
      <c r="L12" s="257">
        <f>I12+J12-K12</f>
        <v>54.59000000000003</v>
      </c>
    </row>
    <row r="13" spans="1:12" ht="15">
      <c r="A13" s="16">
        <v>2</v>
      </c>
      <c r="B13" s="310" t="s">
        <v>945</v>
      </c>
      <c r="C13" s="257">
        <v>271.279125</v>
      </c>
      <c r="D13" s="257">
        <v>28.33</v>
      </c>
      <c r="E13" s="257">
        <v>215</v>
      </c>
      <c r="F13" s="257">
        <v>231.67000000000002</v>
      </c>
      <c r="G13" s="257">
        <f aca="true" t="shared" si="0" ref="G13:G33">D13+E13-F13</f>
        <v>11.659999999999968</v>
      </c>
      <c r="H13" s="256">
        <v>271.279125</v>
      </c>
      <c r="I13" s="256">
        <v>18.8</v>
      </c>
      <c r="J13" s="256">
        <v>223</v>
      </c>
      <c r="K13" s="256">
        <v>247.451</v>
      </c>
      <c r="L13" s="257">
        <f aca="true" t="shared" si="1" ref="L13:L33">I13+J13-K13</f>
        <v>-5.650999999999982</v>
      </c>
    </row>
    <row r="14" spans="1:12" ht="15">
      <c r="A14" s="16">
        <v>3</v>
      </c>
      <c r="B14" s="310" t="s">
        <v>835</v>
      </c>
      <c r="C14" s="257">
        <v>598.98285</v>
      </c>
      <c r="D14" s="257">
        <v>42</v>
      </c>
      <c r="E14" s="257">
        <v>561</v>
      </c>
      <c r="F14" s="257">
        <v>502.03999999999996</v>
      </c>
      <c r="G14" s="257">
        <f t="shared" si="0"/>
        <v>100.96000000000004</v>
      </c>
      <c r="H14" s="256">
        <v>598.98285</v>
      </c>
      <c r="I14" s="256">
        <v>69.11</v>
      </c>
      <c r="J14" s="256">
        <v>580</v>
      </c>
      <c r="K14" s="256">
        <v>542.04</v>
      </c>
      <c r="L14" s="257">
        <f t="shared" si="1"/>
        <v>107.07000000000005</v>
      </c>
    </row>
    <row r="15" spans="1:15" ht="15">
      <c r="A15" s="16">
        <v>4</v>
      </c>
      <c r="B15" s="310" t="s">
        <v>836</v>
      </c>
      <c r="C15" s="257">
        <v>291.9645</v>
      </c>
      <c r="D15" s="257">
        <v>26.08</v>
      </c>
      <c r="E15" s="257">
        <v>265</v>
      </c>
      <c r="F15" s="257">
        <v>250.128</v>
      </c>
      <c r="G15" s="257">
        <f t="shared" si="0"/>
        <v>40.952</v>
      </c>
      <c r="H15" s="256">
        <v>291.9645</v>
      </c>
      <c r="I15" s="256">
        <v>42.72</v>
      </c>
      <c r="J15" s="256">
        <v>261.26</v>
      </c>
      <c r="K15" s="256">
        <v>270.384</v>
      </c>
      <c r="L15" s="257">
        <f t="shared" si="1"/>
        <v>33.596000000000004</v>
      </c>
      <c r="N15" s="405"/>
      <c r="O15" s="406"/>
    </row>
    <row r="16" spans="1:12" ht="15">
      <c r="A16" s="16">
        <v>5</v>
      </c>
      <c r="B16" s="310" t="s">
        <v>837</v>
      </c>
      <c r="C16" s="257">
        <v>260.088975</v>
      </c>
      <c r="D16" s="257">
        <v>17</v>
      </c>
      <c r="E16" s="257">
        <v>207.8</v>
      </c>
      <c r="F16" s="257">
        <v>216.57</v>
      </c>
      <c r="G16" s="257">
        <f t="shared" si="0"/>
        <v>8.230000000000018</v>
      </c>
      <c r="H16" s="256">
        <v>260.088975</v>
      </c>
      <c r="I16" s="256">
        <v>16.64</v>
      </c>
      <c r="J16" s="256">
        <v>215</v>
      </c>
      <c r="K16" s="256">
        <v>237.32000000000002</v>
      </c>
      <c r="L16" s="257">
        <f t="shared" si="1"/>
        <v>-5.680000000000035</v>
      </c>
    </row>
    <row r="17" spans="1:12" ht="15">
      <c r="A17" s="16">
        <v>6</v>
      </c>
      <c r="B17" s="310" t="s">
        <v>838</v>
      </c>
      <c r="C17" s="257">
        <v>596.06685</v>
      </c>
      <c r="D17" s="257">
        <v>68.42</v>
      </c>
      <c r="E17" s="257">
        <v>481.6</v>
      </c>
      <c r="F17" s="257">
        <v>498.20271</v>
      </c>
      <c r="G17" s="257">
        <f t="shared" si="0"/>
        <v>51.81728999999996</v>
      </c>
      <c r="H17" s="256">
        <v>596.06685</v>
      </c>
      <c r="I17" s="256">
        <v>53.61</v>
      </c>
      <c r="J17" s="256">
        <v>507</v>
      </c>
      <c r="K17" s="256">
        <v>536.145184</v>
      </c>
      <c r="L17" s="257">
        <f t="shared" si="1"/>
        <v>24.46481600000004</v>
      </c>
    </row>
    <row r="18" spans="1:12" s="386" customFormat="1" ht="15">
      <c r="A18" s="382">
        <v>7</v>
      </c>
      <c r="B18" s="383" t="s">
        <v>839</v>
      </c>
      <c r="C18" s="384">
        <v>431.987175</v>
      </c>
      <c r="D18" s="384">
        <v>3.82</v>
      </c>
      <c r="E18" s="384">
        <v>397</v>
      </c>
      <c r="F18" s="384">
        <v>385.6</v>
      </c>
      <c r="G18" s="384">
        <f t="shared" si="0"/>
        <v>15.21999999999997</v>
      </c>
      <c r="H18" s="385">
        <v>431.987175</v>
      </c>
      <c r="I18" s="385">
        <v>20.72</v>
      </c>
      <c r="J18" s="385">
        <v>448</v>
      </c>
      <c r="K18" s="385">
        <v>413.33</v>
      </c>
      <c r="L18" s="384">
        <f t="shared" si="1"/>
        <v>55.39000000000004</v>
      </c>
    </row>
    <row r="19" spans="1:14" s="386" customFormat="1" ht="15">
      <c r="A19" s="382">
        <v>8</v>
      </c>
      <c r="B19" s="383" t="s">
        <v>840</v>
      </c>
      <c r="C19" s="384">
        <v>712.8891</v>
      </c>
      <c r="D19" s="384">
        <v>88.33</v>
      </c>
      <c r="E19" s="384">
        <v>594.5</v>
      </c>
      <c r="F19" s="384">
        <v>644.09</v>
      </c>
      <c r="G19" s="384">
        <f t="shared" si="0"/>
        <v>38.74000000000001</v>
      </c>
      <c r="H19" s="385">
        <v>712.8891</v>
      </c>
      <c r="I19" s="385">
        <v>74.83</v>
      </c>
      <c r="J19" s="385">
        <v>587</v>
      </c>
      <c r="K19" s="385">
        <v>649.8</v>
      </c>
      <c r="L19" s="384">
        <f t="shared" si="1"/>
        <v>12.030000000000086</v>
      </c>
      <c r="N19" s="407"/>
    </row>
    <row r="20" spans="1:12" ht="15">
      <c r="A20" s="16">
        <v>9</v>
      </c>
      <c r="B20" s="310" t="s">
        <v>841</v>
      </c>
      <c r="C20" s="257">
        <v>240.734025</v>
      </c>
      <c r="D20" s="257">
        <v>59.28</v>
      </c>
      <c r="E20" s="257">
        <v>182.8</v>
      </c>
      <c r="F20" s="257">
        <v>216.04000000000002</v>
      </c>
      <c r="G20" s="257">
        <f t="shared" si="0"/>
        <v>26.039999999999992</v>
      </c>
      <c r="H20" s="256">
        <v>240.734025</v>
      </c>
      <c r="I20" s="256">
        <v>63.14</v>
      </c>
      <c r="J20" s="256">
        <v>151.1</v>
      </c>
      <c r="K20" s="256">
        <v>216.96</v>
      </c>
      <c r="L20" s="257">
        <f t="shared" si="1"/>
        <v>-2.719999999999999</v>
      </c>
    </row>
    <row r="21" spans="1:12" ht="15">
      <c r="A21" s="16">
        <v>10</v>
      </c>
      <c r="B21" s="310" t="s">
        <v>842</v>
      </c>
      <c r="C21" s="257">
        <v>661.294125</v>
      </c>
      <c r="D21" s="257">
        <v>137.8</v>
      </c>
      <c r="E21" s="257">
        <v>571.48</v>
      </c>
      <c r="F21" s="257">
        <v>557.1149999999999</v>
      </c>
      <c r="G21" s="257">
        <f t="shared" si="0"/>
        <v>152.16500000000008</v>
      </c>
      <c r="H21" s="256">
        <v>661.294125</v>
      </c>
      <c r="I21" s="256">
        <v>131.11</v>
      </c>
      <c r="J21" s="256">
        <v>547</v>
      </c>
      <c r="K21" s="256">
        <v>599.717</v>
      </c>
      <c r="L21" s="257">
        <f t="shared" si="1"/>
        <v>78.39300000000003</v>
      </c>
    </row>
    <row r="22" spans="1:12" ht="15">
      <c r="A22" s="16">
        <v>11</v>
      </c>
      <c r="B22" s="310" t="s">
        <v>843</v>
      </c>
      <c r="C22" s="257">
        <v>825.7545</v>
      </c>
      <c r="D22" s="257">
        <v>171.32</v>
      </c>
      <c r="E22" s="257">
        <v>662</v>
      </c>
      <c r="F22" s="257">
        <v>698.1559</v>
      </c>
      <c r="G22" s="257">
        <f t="shared" si="0"/>
        <v>135.16409999999996</v>
      </c>
      <c r="H22" s="256">
        <v>825.7545</v>
      </c>
      <c r="I22" s="256">
        <v>169.07</v>
      </c>
      <c r="J22" s="256">
        <v>642</v>
      </c>
      <c r="K22" s="256">
        <v>768.4979999999999</v>
      </c>
      <c r="L22" s="257">
        <f t="shared" si="1"/>
        <v>42.572</v>
      </c>
    </row>
    <row r="23" spans="1:12" ht="15">
      <c r="A23" s="16">
        <v>12</v>
      </c>
      <c r="B23" s="310" t="s">
        <v>844</v>
      </c>
      <c r="C23" s="257">
        <v>338.820975</v>
      </c>
      <c r="D23" s="257">
        <v>25.72</v>
      </c>
      <c r="E23" s="257">
        <v>317</v>
      </c>
      <c r="F23" s="257">
        <v>283.16999999999996</v>
      </c>
      <c r="G23" s="257">
        <f t="shared" si="0"/>
        <v>59.55000000000007</v>
      </c>
      <c r="H23" s="256">
        <v>338.820975</v>
      </c>
      <c r="I23" s="256">
        <v>14.54</v>
      </c>
      <c r="J23" s="256">
        <v>321</v>
      </c>
      <c r="K23" s="256">
        <v>308.03999999999996</v>
      </c>
      <c r="L23" s="257">
        <f t="shared" si="1"/>
        <v>27.500000000000057</v>
      </c>
    </row>
    <row r="24" spans="1:12" s="415" customFormat="1" ht="15">
      <c r="A24" s="416">
        <v>13</v>
      </c>
      <c r="B24" s="414" t="s">
        <v>845</v>
      </c>
      <c r="C24" s="417">
        <v>1101.371475</v>
      </c>
      <c r="D24" s="417">
        <v>46.73</v>
      </c>
      <c r="E24" s="417">
        <v>1192</v>
      </c>
      <c r="F24" s="417">
        <v>966.1970000000001</v>
      </c>
      <c r="G24" s="417">
        <f t="shared" si="0"/>
        <v>272.5329999999999</v>
      </c>
      <c r="H24" s="418">
        <v>1101.371475</v>
      </c>
      <c r="I24" s="418">
        <v>28.35</v>
      </c>
      <c r="J24" s="418">
        <v>1207</v>
      </c>
      <c r="K24" s="418">
        <v>1039.49</v>
      </c>
      <c r="L24" s="417">
        <f t="shared" si="1"/>
        <v>195.8599999999999</v>
      </c>
    </row>
    <row r="25" spans="1:12" s="415" customFormat="1" ht="15">
      <c r="A25" s="416">
        <v>14</v>
      </c>
      <c r="B25" s="414" t="s">
        <v>846</v>
      </c>
      <c r="C25" s="417">
        <v>447.259725</v>
      </c>
      <c r="D25" s="417">
        <v>67.25</v>
      </c>
      <c r="E25" s="417">
        <v>397</v>
      </c>
      <c r="F25" s="417">
        <v>367.54</v>
      </c>
      <c r="G25" s="417">
        <f t="shared" si="0"/>
        <v>96.70999999999998</v>
      </c>
      <c r="H25" s="418">
        <v>447.259725</v>
      </c>
      <c r="I25" s="418">
        <v>79.48</v>
      </c>
      <c r="J25" s="418">
        <v>374</v>
      </c>
      <c r="K25" s="418">
        <v>406.36</v>
      </c>
      <c r="L25" s="417">
        <f t="shared" si="1"/>
        <v>47.120000000000005</v>
      </c>
    </row>
    <row r="26" spans="1:12" ht="15">
      <c r="A26" s="16">
        <v>15</v>
      </c>
      <c r="B26" s="310" t="s">
        <v>847</v>
      </c>
      <c r="C26" s="257">
        <v>479.13525</v>
      </c>
      <c r="D26" s="257">
        <v>88.55</v>
      </c>
      <c r="E26" s="257">
        <v>391</v>
      </c>
      <c r="F26" s="257">
        <v>414.86074999999994</v>
      </c>
      <c r="G26" s="257">
        <f t="shared" si="0"/>
        <v>64.68925000000007</v>
      </c>
      <c r="H26" s="256">
        <v>479.13525</v>
      </c>
      <c r="I26" s="256">
        <v>69.18</v>
      </c>
      <c r="J26" s="256">
        <v>403</v>
      </c>
      <c r="K26" s="256">
        <v>444.10435</v>
      </c>
      <c r="L26" s="257">
        <f t="shared" si="1"/>
        <v>28.075649999999996</v>
      </c>
    </row>
    <row r="27" spans="1:12" ht="15">
      <c r="A27" s="16">
        <v>16</v>
      </c>
      <c r="B27" s="310" t="s">
        <v>848</v>
      </c>
      <c r="C27" s="257">
        <v>430.857225</v>
      </c>
      <c r="D27" s="257">
        <v>40.91</v>
      </c>
      <c r="E27" s="257">
        <v>350</v>
      </c>
      <c r="F27" s="257">
        <v>358.76</v>
      </c>
      <c r="G27" s="257">
        <f t="shared" si="0"/>
        <v>32.14999999999998</v>
      </c>
      <c r="H27" s="256">
        <v>430.857225</v>
      </c>
      <c r="I27" s="256">
        <v>54</v>
      </c>
      <c r="J27" s="256">
        <v>346</v>
      </c>
      <c r="K27" s="256">
        <v>387.57000000000005</v>
      </c>
      <c r="L27" s="257">
        <f t="shared" si="1"/>
        <v>12.42999999999995</v>
      </c>
    </row>
    <row r="28" spans="1:12" ht="15">
      <c r="A28" s="16">
        <v>17</v>
      </c>
      <c r="B28" s="310" t="s">
        <v>854</v>
      </c>
      <c r="C28" s="257">
        <v>284.874975</v>
      </c>
      <c r="D28" s="257">
        <v>20.99</v>
      </c>
      <c r="E28" s="257">
        <v>298</v>
      </c>
      <c r="F28" s="257">
        <v>244.03999999999996</v>
      </c>
      <c r="G28" s="257">
        <f t="shared" si="0"/>
        <v>74.95000000000005</v>
      </c>
      <c r="H28" s="256">
        <v>284.874975</v>
      </c>
      <c r="I28" s="256">
        <v>7.36</v>
      </c>
      <c r="J28" s="256">
        <v>275</v>
      </c>
      <c r="K28" s="256">
        <v>267.46</v>
      </c>
      <c r="L28" s="257">
        <f t="shared" si="1"/>
        <v>14.900000000000034</v>
      </c>
    </row>
    <row r="29" spans="1:12" ht="15">
      <c r="A29" s="16">
        <v>18</v>
      </c>
      <c r="B29" s="310" t="s">
        <v>849</v>
      </c>
      <c r="C29" s="257">
        <v>782.125875</v>
      </c>
      <c r="D29" s="257">
        <v>143.11</v>
      </c>
      <c r="E29" s="257">
        <v>640.08</v>
      </c>
      <c r="F29" s="257">
        <v>666.71</v>
      </c>
      <c r="G29" s="257">
        <f t="shared" si="0"/>
        <v>116.48000000000002</v>
      </c>
      <c r="H29" s="256">
        <v>782.125875</v>
      </c>
      <c r="I29" s="256">
        <v>107.68</v>
      </c>
      <c r="J29" s="256">
        <v>691.46</v>
      </c>
      <c r="K29" s="256">
        <v>718.53</v>
      </c>
      <c r="L29" s="257">
        <f t="shared" si="1"/>
        <v>80.61000000000013</v>
      </c>
    </row>
    <row r="30" spans="1:12" ht="15">
      <c r="A30" s="16">
        <v>19</v>
      </c>
      <c r="B30" s="310" t="s">
        <v>850</v>
      </c>
      <c r="C30" s="257">
        <v>321.507225</v>
      </c>
      <c r="D30" s="257">
        <v>48.24</v>
      </c>
      <c r="E30" s="257">
        <v>304</v>
      </c>
      <c r="F30" s="257">
        <v>269.9</v>
      </c>
      <c r="G30" s="257">
        <f t="shared" si="0"/>
        <v>82.34000000000003</v>
      </c>
      <c r="H30" s="256">
        <v>321.507225</v>
      </c>
      <c r="I30" s="256">
        <v>39.19</v>
      </c>
      <c r="J30" s="256">
        <v>297</v>
      </c>
      <c r="K30" s="256">
        <v>284.27</v>
      </c>
      <c r="L30" s="257">
        <f t="shared" si="1"/>
        <v>51.920000000000016</v>
      </c>
    </row>
    <row r="31" spans="1:14" ht="15">
      <c r="A31" s="16">
        <v>20</v>
      </c>
      <c r="B31" s="310" t="s">
        <v>851</v>
      </c>
      <c r="C31" s="257">
        <v>750.778875</v>
      </c>
      <c r="D31" s="257">
        <v>69.14000000000001</v>
      </c>
      <c r="E31" s="257">
        <v>670.3</v>
      </c>
      <c r="F31" s="257">
        <v>646.8199999999999</v>
      </c>
      <c r="G31" s="257">
        <f t="shared" si="0"/>
        <v>92.62</v>
      </c>
      <c r="H31" s="256">
        <v>750.778875</v>
      </c>
      <c r="I31" s="256">
        <v>111.09999999999997</v>
      </c>
      <c r="J31" s="256">
        <v>680.1</v>
      </c>
      <c r="K31" s="256">
        <v>647.19</v>
      </c>
      <c r="L31" s="257">
        <f t="shared" si="1"/>
        <v>144.01</v>
      </c>
      <c r="N31" s="406"/>
    </row>
    <row r="32" spans="1:12" s="386" customFormat="1" ht="15">
      <c r="A32" s="382">
        <v>21</v>
      </c>
      <c r="B32" s="383" t="s">
        <v>852</v>
      </c>
      <c r="C32" s="384">
        <v>330.41925</v>
      </c>
      <c r="D32" s="384">
        <v>23.17</v>
      </c>
      <c r="E32" s="384">
        <v>290.08</v>
      </c>
      <c r="F32" s="384">
        <v>284.225</v>
      </c>
      <c r="G32" s="384">
        <f t="shared" si="0"/>
        <v>29.024999999999977</v>
      </c>
      <c r="H32" s="385">
        <v>330.41925</v>
      </c>
      <c r="I32" s="385">
        <v>7.51</v>
      </c>
      <c r="J32" s="385">
        <v>293.23</v>
      </c>
      <c r="K32" s="385">
        <v>315.37600000000003</v>
      </c>
      <c r="L32" s="384">
        <f t="shared" si="1"/>
        <v>-14.636000000000024</v>
      </c>
    </row>
    <row r="33" spans="1:12" ht="15">
      <c r="A33" s="16">
        <v>22</v>
      </c>
      <c r="B33" s="310" t="s">
        <v>853</v>
      </c>
      <c r="C33" s="257">
        <v>544.398975</v>
      </c>
      <c r="D33" s="257">
        <v>38.32</v>
      </c>
      <c r="E33" s="257">
        <v>519.78</v>
      </c>
      <c r="F33" s="257">
        <v>462.67</v>
      </c>
      <c r="G33" s="257">
        <f t="shared" si="0"/>
        <v>95.43</v>
      </c>
      <c r="H33" s="256">
        <v>544.398975</v>
      </c>
      <c r="I33" s="256">
        <v>26.75</v>
      </c>
      <c r="J33" s="256">
        <v>524.19</v>
      </c>
      <c r="K33" s="256">
        <v>513.6</v>
      </c>
      <c r="L33" s="257">
        <f t="shared" si="1"/>
        <v>37.34000000000003</v>
      </c>
    </row>
    <row r="34" spans="1:12" ht="13.5" customHeight="1">
      <c r="A34" s="3" t="s">
        <v>16</v>
      </c>
      <c r="B34" s="328"/>
      <c r="C34" s="257">
        <f aca="true" t="shared" si="2" ref="C34:L34">SUM(C12:C33)</f>
        <v>11777.85375</v>
      </c>
      <c r="D34" s="257">
        <f t="shared" si="2"/>
        <v>1269.4</v>
      </c>
      <c r="E34" s="257">
        <f t="shared" si="2"/>
        <v>10508.42</v>
      </c>
      <c r="F34" s="257">
        <f t="shared" si="2"/>
        <v>10099.50436</v>
      </c>
      <c r="G34" s="257">
        <f t="shared" si="2"/>
        <v>1678.31564</v>
      </c>
      <c r="H34" s="256">
        <f t="shared" si="2"/>
        <v>11777.85375</v>
      </c>
      <c r="I34" s="256">
        <f t="shared" si="2"/>
        <v>1159.4799999999998</v>
      </c>
      <c r="J34" s="256">
        <f t="shared" si="2"/>
        <v>10618.34</v>
      </c>
      <c r="K34" s="256">
        <f t="shared" si="2"/>
        <v>10758.635534</v>
      </c>
      <c r="L34" s="257">
        <f t="shared" si="2"/>
        <v>1019.1844660000005</v>
      </c>
    </row>
    <row r="35" spans="1:12" s="13" customFormat="1" ht="12.75">
      <c r="A35" s="435" t="s">
        <v>727</v>
      </c>
      <c r="B35" s="189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.75" customHeight="1">
      <c r="A36" s="13"/>
      <c r="B36" s="28"/>
      <c r="C36" s="13"/>
      <c r="D36" s="404"/>
      <c r="E36" s="13"/>
      <c r="F36" s="13"/>
      <c r="G36" s="13"/>
      <c r="H36" s="13"/>
      <c r="I36" s="404"/>
      <c r="J36" s="13"/>
      <c r="K36" s="13"/>
      <c r="L36" s="13"/>
    </row>
    <row r="37" spans="1:12" ht="16.5" customHeight="1">
      <c r="A37" s="754"/>
      <c r="B37" s="754"/>
      <c r="C37" s="754"/>
      <c r="D37" s="754"/>
      <c r="E37" s="754"/>
      <c r="F37" s="754"/>
      <c r="G37" s="754"/>
      <c r="H37" s="754"/>
      <c r="I37" s="754"/>
      <c r="J37" s="754"/>
      <c r="K37" s="754"/>
      <c r="L37" s="754"/>
    </row>
    <row r="38" spans="1:14" ht="15" customHeight="1">
      <c r="A38" s="12" t="s">
        <v>947</v>
      </c>
      <c r="B38" s="246"/>
      <c r="C38" s="12"/>
      <c r="D38" s="12"/>
      <c r="E38" s="12"/>
      <c r="F38" s="12"/>
      <c r="G38" s="12"/>
      <c r="J38" s="13"/>
      <c r="K38" s="719"/>
      <c r="L38" s="720"/>
      <c r="M38" s="245"/>
      <c r="N38" s="245"/>
    </row>
    <row r="39" spans="1:14" ht="15" customHeight="1">
      <c r="A39" s="245"/>
      <c r="B39" s="245"/>
      <c r="C39" s="245"/>
      <c r="D39" s="245"/>
      <c r="E39" s="245"/>
      <c r="F39" s="245"/>
      <c r="H39" s="313"/>
      <c r="I39" s="711" t="s">
        <v>944</v>
      </c>
      <c r="J39" s="711"/>
      <c r="K39" s="711"/>
      <c r="L39" s="711"/>
      <c r="M39" s="245"/>
      <c r="N39" s="245"/>
    </row>
    <row r="40" spans="1:12" ht="16.5" customHeight="1">
      <c r="A40" s="245"/>
      <c r="B40" s="245"/>
      <c r="C40" s="245"/>
      <c r="D40" s="245"/>
      <c r="E40" s="245"/>
      <c r="F40" s="245"/>
      <c r="H40" s="313"/>
      <c r="I40" s="711" t="s">
        <v>860</v>
      </c>
      <c r="J40" s="711"/>
      <c r="K40" s="711"/>
      <c r="L40" s="711"/>
    </row>
    <row r="41" ht="12.75">
      <c r="B41" s="329"/>
    </row>
  </sheetData>
  <sheetProtection/>
  <mergeCells count="15">
    <mergeCell ref="L1:N1"/>
    <mergeCell ref="A2:L2"/>
    <mergeCell ref="A3:L3"/>
    <mergeCell ref="A5:L5"/>
    <mergeCell ref="I8:L8"/>
    <mergeCell ref="A9:A10"/>
    <mergeCell ref="B9:B10"/>
    <mergeCell ref="C9:G9"/>
    <mergeCell ref="H9:L9"/>
    <mergeCell ref="A37:L37"/>
    <mergeCell ref="K38:L38"/>
    <mergeCell ref="I39:L39"/>
    <mergeCell ref="I40:L40"/>
    <mergeCell ref="F7:L7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5" r:id="rId1"/>
  <rowBreaks count="1" manualBreakCount="1">
    <brk id="4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42"/>
  <sheetViews>
    <sheetView zoomScaleSheetLayoutView="70" zoomScalePageLayoutView="0" workbookViewId="0" topLeftCell="A10">
      <selection activeCell="A39" sqref="A39"/>
    </sheetView>
  </sheetViews>
  <sheetFormatPr defaultColWidth="9.140625" defaultRowHeight="12.75"/>
  <cols>
    <col min="1" max="1" width="5.7109375" style="387" customWidth="1"/>
    <col min="2" max="2" width="19.421875" style="388" customWidth="1"/>
    <col min="3" max="3" width="13.00390625" style="387" customWidth="1"/>
    <col min="4" max="4" width="12.00390625" style="387" customWidth="1"/>
    <col min="5" max="5" width="12.421875" style="387" customWidth="1"/>
    <col min="6" max="6" width="12.7109375" style="387" customWidth="1"/>
    <col min="7" max="7" width="13.140625" style="387" customWidth="1"/>
    <col min="8" max="8" width="12.7109375" style="387" customWidth="1"/>
    <col min="9" max="9" width="12.140625" style="387" customWidth="1"/>
    <col min="10" max="10" width="12.140625" style="389" customWidth="1"/>
    <col min="11" max="11" width="16.57421875" style="387" customWidth="1"/>
    <col min="12" max="12" width="13.140625" style="387" customWidth="1"/>
    <col min="13" max="13" width="12.7109375" style="387" customWidth="1"/>
    <col min="14" max="16384" width="9.140625" style="387" customWidth="1"/>
  </cols>
  <sheetData>
    <row r="1" spans="11:13" ht="24.75" customHeight="1">
      <c r="K1" s="764" t="s">
        <v>199</v>
      </c>
      <c r="L1" s="764"/>
      <c r="M1" s="764"/>
    </row>
    <row r="2" spans="2:11" ht="15.75">
      <c r="B2" s="765" t="s">
        <v>0</v>
      </c>
      <c r="C2" s="765"/>
      <c r="D2" s="765"/>
      <c r="E2" s="765"/>
      <c r="F2" s="765"/>
      <c r="G2" s="765"/>
      <c r="H2" s="765"/>
      <c r="I2" s="765"/>
      <c r="J2" s="765"/>
      <c r="K2" s="765"/>
    </row>
    <row r="3" spans="2:11" ht="20.25">
      <c r="B3" s="766" t="s">
        <v>633</v>
      </c>
      <c r="C3" s="766"/>
      <c r="D3" s="766"/>
      <c r="E3" s="766"/>
      <c r="F3" s="766"/>
      <c r="G3" s="766"/>
      <c r="H3" s="766"/>
      <c r="I3" s="766"/>
      <c r="J3" s="766"/>
      <c r="K3" s="766"/>
    </row>
    <row r="4" spans="1:13" ht="15.75">
      <c r="A4" s="759" t="s">
        <v>651</v>
      </c>
      <c r="B4" s="759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</row>
    <row r="5" spans="1:11" ht="15.75">
      <c r="A5" s="391"/>
      <c r="B5" s="392"/>
      <c r="C5" s="391"/>
      <c r="D5" s="391"/>
      <c r="E5" s="391"/>
      <c r="F5" s="391"/>
      <c r="G5" s="391"/>
      <c r="H5" s="391"/>
      <c r="I5" s="391"/>
      <c r="J5" s="393"/>
      <c r="K5" s="391"/>
    </row>
    <row r="6" spans="1:13" ht="15.75">
      <c r="A6" s="394" t="s">
        <v>875</v>
      </c>
      <c r="B6" s="392"/>
      <c r="C6" s="390"/>
      <c r="D6" s="390"/>
      <c r="E6" s="390"/>
      <c r="F6" s="390"/>
      <c r="G6" s="390"/>
      <c r="H6" s="390"/>
      <c r="L6" s="770" t="s">
        <v>179</v>
      </c>
      <c r="M6" s="770"/>
    </row>
    <row r="7" spans="3:13" ht="15.75">
      <c r="C7" s="390"/>
      <c r="D7" s="390"/>
      <c r="E7" s="390"/>
      <c r="F7" s="390"/>
      <c r="G7" s="771" t="s">
        <v>796</v>
      </c>
      <c r="H7" s="771"/>
      <c r="I7" s="771"/>
      <c r="J7" s="771"/>
      <c r="K7" s="771"/>
      <c r="L7" s="771"/>
      <c r="M7" s="771"/>
    </row>
    <row r="8" spans="1:13" ht="12.75">
      <c r="A8" s="761" t="s">
        <v>20</v>
      </c>
      <c r="B8" s="773" t="s">
        <v>3</v>
      </c>
      <c r="C8" s="760" t="s">
        <v>652</v>
      </c>
      <c r="D8" s="760" t="s">
        <v>650</v>
      </c>
      <c r="E8" s="760" t="s">
        <v>214</v>
      </c>
      <c r="F8" s="760" t="s">
        <v>213</v>
      </c>
      <c r="G8" s="760"/>
      <c r="H8" s="760" t="s">
        <v>176</v>
      </c>
      <c r="I8" s="760"/>
      <c r="J8" s="767" t="s">
        <v>426</v>
      </c>
      <c r="K8" s="760" t="s">
        <v>178</v>
      </c>
      <c r="L8" s="760" t="s">
        <v>403</v>
      </c>
      <c r="M8" s="760" t="s">
        <v>233</v>
      </c>
    </row>
    <row r="9" spans="1:13" ht="12.75">
      <c r="A9" s="762"/>
      <c r="B9" s="773"/>
      <c r="C9" s="760"/>
      <c r="D9" s="760"/>
      <c r="E9" s="760"/>
      <c r="F9" s="760"/>
      <c r="G9" s="760"/>
      <c r="H9" s="760"/>
      <c r="I9" s="760"/>
      <c r="J9" s="768"/>
      <c r="K9" s="760"/>
      <c r="L9" s="760"/>
      <c r="M9" s="760"/>
    </row>
    <row r="10" spans="1:13" ht="28.5" customHeight="1">
      <c r="A10" s="763"/>
      <c r="B10" s="773"/>
      <c r="C10" s="760"/>
      <c r="D10" s="760"/>
      <c r="E10" s="760"/>
      <c r="F10" s="395" t="s">
        <v>177</v>
      </c>
      <c r="G10" s="395" t="s">
        <v>234</v>
      </c>
      <c r="H10" s="395" t="s">
        <v>177</v>
      </c>
      <c r="I10" s="395" t="s">
        <v>234</v>
      </c>
      <c r="J10" s="769"/>
      <c r="K10" s="760"/>
      <c r="L10" s="760"/>
      <c r="M10" s="760"/>
    </row>
    <row r="11" spans="1:13" ht="12.75">
      <c r="A11" s="396">
        <v>1</v>
      </c>
      <c r="B11" s="169">
        <v>2</v>
      </c>
      <c r="C11" s="396">
        <v>3</v>
      </c>
      <c r="D11" s="396">
        <v>4</v>
      </c>
      <c r="E11" s="396">
        <v>5</v>
      </c>
      <c r="F11" s="396">
        <v>6</v>
      </c>
      <c r="G11" s="396">
        <v>7</v>
      </c>
      <c r="H11" s="396">
        <v>8</v>
      </c>
      <c r="I11" s="396">
        <v>9</v>
      </c>
      <c r="J11" s="397"/>
      <c r="K11" s="396">
        <v>10</v>
      </c>
      <c r="L11" s="168">
        <v>11</v>
      </c>
      <c r="M11" s="168">
        <v>12</v>
      </c>
    </row>
    <row r="12" spans="1:13" ht="15">
      <c r="A12" s="398">
        <v>1</v>
      </c>
      <c r="B12" s="327" t="s">
        <v>833</v>
      </c>
      <c r="C12" s="399">
        <v>111.39274125</v>
      </c>
      <c r="D12" s="399">
        <v>0</v>
      </c>
      <c r="E12" s="403">
        <v>104</v>
      </c>
      <c r="F12" s="399">
        <v>4113.25</v>
      </c>
      <c r="G12" s="399">
        <v>103.92</v>
      </c>
      <c r="H12" s="399">
        <v>4113.25</v>
      </c>
      <c r="I12" s="399">
        <v>103.92</v>
      </c>
      <c r="J12" s="400">
        <f>G12-I12</f>
        <v>0</v>
      </c>
      <c r="K12" s="399">
        <f>D12+E12-I12</f>
        <v>0.0799999999999983</v>
      </c>
      <c r="L12" s="399">
        <v>0</v>
      </c>
      <c r="M12" s="399">
        <v>0</v>
      </c>
    </row>
    <row r="13" spans="1:13" ht="15">
      <c r="A13" s="398">
        <v>2</v>
      </c>
      <c r="B13" s="327" t="s">
        <v>945</v>
      </c>
      <c r="C13" s="399">
        <v>25.688183062500002</v>
      </c>
      <c r="D13" s="399">
        <v>0</v>
      </c>
      <c r="E13" s="403">
        <v>21</v>
      </c>
      <c r="F13" s="399">
        <v>815</v>
      </c>
      <c r="G13" s="399">
        <v>20.53</v>
      </c>
      <c r="H13" s="399">
        <v>815</v>
      </c>
      <c r="I13" s="399">
        <v>20.53</v>
      </c>
      <c r="J13" s="400">
        <f aca="true" t="shared" si="0" ref="J13:J33">G13-I13</f>
        <v>0</v>
      </c>
      <c r="K13" s="399">
        <f aca="true" t="shared" si="1" ref="K13:K33">D13+E13-I13</f>
        <v>0.46999999999999886</v>
      </c>
      <c r="L13" s="399">
        <v>0</v>
      </c>
      <c r="M13" s="399">
        <v>0</v>
      </c>
    </row>
    <row r="14" spans="1:13" ht="15">
      <c r="A14" s="398">
        <v>3</v>
      </c>
      <c r="B14" s="327" t="s">
        <v>835</v>
      </c>
      <c r="C14" s="399">
        <v>58.91349712499999</v>
      </c>
      <c r="D14" s="399">
        <v>0</v>
      </c>
      <c r="E14" s="403">
        <v>52</v>
      </c>
      <c r="F14" s="399">
        <v>2052</v>
      </c>
      <c r="G14" s="399">
        <v>51.55</v>
      </c>
      <c r="H14" s="399">
        <v>2052</v>
      </c>
      <c r="I14" s="399">
        <v>51.55</v>
      </c>
      <c r="J14" s="400">
        <f t="shared" si="0"/>
        <v>0</v>
      </c>
      <c r="K14" s="399">
        <f t="shared" si="1"/>
        <v>0.45000000000000284</v>
      </c>
      <c r="L14" s="399">
        <v>0</v>
      </c>
      <c r="M14" s="399">
        <v>0</v>
      </c>
    </row>
    <row r="15" spans="1:13" ht="15">
      <c r="A15" s="398">
        <v>4</v>
      </c>
      <c r="B15" s="327" t="s">
        <v>836</v>
      </c>
      <c r="C15" s="399">
        <v>30.456617625</v>
      </c>
      <c r="D15" s="399">
        <v>0</v>
      </c>
      <c r="E15" s="403">
        <v>27</v>
      </c>
      <c r="F15" s="399">
        <v>1046.53</v>
      </c>
      <c r="G15" s="399">
        <v>26.87</v>
      </c>
      <c r="H15" s="399">
        <v>1046.53</v>
      </c>
      <c r="I15" s="399">
        <v>26.87</v>
      </c>
      <c r="J15" s="400">
        <f t="shared" si="0"/>
        <v>0</v>
      </c>
      <c r="K15" s="399">
        <f t="shared" si="1"/>
        <v>0.129999999999999</v>
      </c>
      <c r="L15" s="399">
        <v>0</v>
      </c>
      <c r="M15" s="399">
        <v>0</v>
      </c>
    </row>
    <row r="16" spans="1:13" ht="15">
      <c r="A16" s="398">
        <v>5</v>
      </c>
      <c r="B16" s="327" t="s">
        <v>837</v>
      </c>
      <c r="C16" s="399">
        <v>25.929299812500002</v>
      </c>
      <c r="D16" s="399">
        <v>0</v>
      </c>
      <c r="E16" s="403">
        <v>22</v>
      </c>
      <c r="F16" s="399">
        <v>833.0999999999999</v>
      </c>
      <c r="G16" s="399">
        <v>21.16</v>
      </c>
      <c r="H16" s="399">
        <v>833.0999999999999</v>
      </c>
      <c r="I16" s="399">
        <v>21.16</v>
      </c>
      <c r="J16" s="400">
        <f t="shared" si="0"/>
        <v>0</v>
      </c>
      <c r="K16" s="399">
        <f t="shared" si="1"/>
        <v>0.8399999999999999</v>
      </c>
      <c r="L16" s="399">
        <v>0</v>
      </c>
      <c r="M16" s="399">
        <v>0</v>
      </c>
    </row>
    <row r="17" spans="1:13" ht="15">
      <c r="A17" s="398">
        <v>6</v>
      </c>
      <c r="B17" s="327" t="s">
        <v>838</v>
      </c>
      <c r="C17" s="399">
        <v>61.799243625</v>
      </c>
      <c r="D17" s="399">
        <v>0</v>
      </c>
      <c r="E17" s="403">
        <v>52</v>
      </c>
      <c r="F17" s="399">
        <v>2043.6</v>
      </c>
      <c r="G17" s="399">
        <v>51.72</v>
      </c>
      <c r="H17" s="399">
        <v>2043.6</v>
      </c>
      <c r="I17" s="399">
        <v>51.72</v>
      </c>
      <c r="J17" s="400">
        <f t="shared" si="0"/>
        <v>0</v>
      </c>
      <c r="K17" s="399">
        <f t="shared" si="1"/>
        <v>0.28000000000000114</v>
      </c>
      <c r="L17" s="399">
        <v>0</v>
      </c>
      <c r="M17" s="399">
        <v>0</v>
      </c>
    </row>
    <row r="18" spans="1:13" ht="15">
      <c r="A18" s="398">
        <v>7</v>
      </c>
      <c r="B18" s="327" t="s">
        <v>839</v>
      </c>
      <c r="C18" s="399">
        <v>48.1892236875</v>
      </c>
      <c r="D18" s="399">
        <v>0</v>
      </c>
      <c r="E18" s="403">
        <v>46</v>
      </c>
      <c r="F18" s="399">
        <v>1790</v>
      </c>
      <c r="G18" s="399">
        <v>45.08</v>
      </c>
      <c r="H18" s="399">
        <v>1790</v>
      </c>
      <c r="I18" s="399">
        <v>45.08</v>
      </c>
      <c r="J18" s="400">
        <f t="shared" si="0"/>
        <v>0</v>
      </c>
      <c r="K18" s="399">
        <f t="shared" si="1"/>
        <v>0.9200000000000017</v>
      </c>
      <c r="L18" s="399">
        <v>0</v>
      </c>
      <c r="M18" s="399">
        <v>0</v>
      </c>
    </row>
    <row r="19" spans="1:13" ht="15">
      <c r="A19" s="398">
        <v>8</v>
      </c>
      <c r="B19" s="327" t="s">
        <v>840</v>
      </c>
      <c r="C19" s="399">
        <v>68.0357475</v>
      </c>
      <c r="D19" s="399">
        <v>0</v>
      </c>
      <c r="E19" s="403">
        <v>56</v>
      </c>
      <c r="F19" s="399">
        <v>2195.2</v>
      </c>
      <c r="G19" s="399">
        <v>55.8</v>
      </c>
      <c r="H19" s="399">
        <v>2195.2</v>
      </c>
      <c r="I19" s="399">
        <v>55.8</v>
      </c>
      <c r="J19" s="400">
        <f t="shared" si="0"/>
        <v>0</v>
      </c>
      <c r="K19" s="399">
        <f t="shared" si="1"/>
        <v>0.20000000000000284</v>
      </c>
      <c r="L19" s="399">
        <v>0</v>
      </c>
      <c r="M19" s="399">
        <v>0</v>
      </c>
    </row>
    <row r="20" spans="1:13" ht="15">
      <c r="A20" s="398">
        <v>9</v>
      </c>
      <c r="B20" s="327" t="s">
        <v>841</v>
      </c>
      <c r="C20" s="399">
        <v>22.2328141875</v>
      </c>
      <c r="D20" s="399">
        <v>0</v>
      </c>
      <c r="E20" s="403">
        <v>17</v>
      </c>
      <c r="F20" s="399">
        <v>635.99</v>
      </c>
      <c r="G20" s="399">
        <v>16.47</v>
      </c>
      <c r="H20" s="399">
        <v>635.99</v>
      </c>
      <c r="I20" s="399">
        <v>16.47</v>
      </c>
      <c r="J20" s="400">
        <f t="shared" si="0"/>
        <v>0</v>
      </c>
      <c r="K20" s="399">
        <f t="shared" si="1"/>
        <v>0.5300000000000011</v>
      </c>
      <c r="L20" s="399">
        <v>0</v>
      </c>
      <c r="M20" s="399">
        <v>0</v>
      </c>
    </row>
    <row r="21" spans="1:13" ht="15">
      <c r="A21" s="398">
        <v>10</v>
      </c>
      <c r="B21" s="327" t="s">
        <v>842</v>
      </c>
      <c r="C21" s="399">
        <v>67.54809206249999</v>
      </c>
      <c r="D21" s="399">
        <v>0</v>
      </c>
      <c r="E21" s="403">
        <v>58</v>
      </c>
      <c r="F21" s="399">
        <v>2241.48</v>
      </c>
      <c r="G21" s="399">
        <v>57.18</v>
      </c>
      <c r="H21" s="399">
        <v>2241.48</v>
      </c>
      <c r="I21" s="399">
        <v>57.18</v>
      </c>
      <c r="J21" s="400">
        <f t="shared" si="0"/>
        <v>0</v>
      </c>
      <c r="K21" s="399">
        <f t="shared" si="1"/>
        <v>0.8200000000000003</v>
      </c>
      <c r="L21" s="399">
        <v>0</v>
      </c>
      <c r="M21" s="399">
        <v>0</v>
      </c>
    </row>
    <row r="22" spans="1:13" ht="15">
      <c r="A22" s="398">
        <v>11</v>
      </c>
      <c r="B22" s="327" t="s">
        <v>843</v>
      </c>
      <c r="C22" s="399">
        <v>82.06793437500002</v>
      </c>
      <c r="D22" s="399">
        <v>0</v>
      </c>
      <c r="E22" s="403">
        <v>69</v>
      </c>
      <c r="F22" s="399">
        <v>2691.1800000000003</v>
      </c>
      <c r="G22" s="399">
        <v>68.58</v>
      </c>
      <c r="H22" s="399">
        <v>2691.1800000000003</v>
      </c>
      <c r="I22" s="399">
        <v>68.58</v>
      </c>
      <c r="J22" s="400">
        <f t="shared" si="0"/>
        <v>0</v>
      </c>
      <c r="K22" s="399">
        <f t="shared" si="1"/>
        <v>0.4200000000000017</v>
      </c>
      <c r="L22" s="399">
        <v>0</v>
      </c>
      <c r="M22" s="399">
        <v>0</v>
      </c>
    </row>
    <row r="23" spans="1:13" ht="15">
      <c r="A23" s="398">
        <v>12</v>
      </c>
      <c r="B23" s="327" t="s">
        <v>844</v>
      </c>
      <c r="C23" s="399">
        <v>34.882513312499995</v>
      </c>
      <c r="D23" s="399">
        <v>0</v>
      </c>
      <c r="E23" s="403">
        <v>32</v>
      </c>
      <c r="F23" s="399">
        <v>1232</v>
      </c>
      <c r="G23" s="399">
        <v>31.28</v>
      </c>
      <c r="H23" s="399">
        <v>1232</v>
      </c>
      <c r="I23" s="399">
        <v>31.28</v>
      </c>
      <c r="J23" s="400">
        <f t="shared" si="0"/>
        <v>0</v>
      </c>
      <c r="K23" s="399">
        <f t="shared" si="1"/>
        <v>0.7199999999999989</v>
      </c>
      <c r="L23" s="399">
        <v>0</v>
      </c>
      <c r="M23" s="399">
        <v>0</v>
      </c>
    </row>
    <row r="24" spans="1:13" ht="15">
      <c r="A24" s="398">
        <v>13</v>
      </c>
      <c r="B24" s="327" t="s">
        <v>845</v>
      </c>
      <c r="C24" s="399">
        <v>114.6770769375</v>
      </c>
      <c r="D24" s="399">
        <v>0</v>
      </c>
      <c r="E24" s="403">
        <v>117</v>
      </c>
      <c r="F24" s="399">
        <v>4555.09</v>
      </c>
      <c r="G24" s="399">
        <v>116.02</v>
      </c>
      <c r="H24" s="399">
        <v>4555.09</v>
      </c>
      <c r="I24" s="399">
        <v>116.02</v>
      </c>
      <c r="J24" s="400">
        <f t="shared" si="0"/>
        <v>0</v>
      </c>
      <c r="K24" s="399">
        <f t="shared" si="1"/>
        <v>0.980000000000004</v>
      </c>
      <c r="L24" s="399">
        <v>0</v>
      </c>
      <c r="M24" s="399">
        <v>0</v>
      </c>
    </row>
    <row r="25" spans="1:13" ht="15">
      <c r="A25" s="398">
        <v>14</v>
      </c>
      <c r="B25" s="327" t="s">
        <v>846</v>
      </c>
      <c r="C25" s="399">
        <v>42.7322030625</v>
      </c>
      <c r="D25" s="399">
        <v>0</v>
      </c>
      <c r="E25" s="403">
        <v>35</v>
      </c>
      <c r="F25" s="399">
        <v>1348</v>
      </c>
      <c r="G25" s="399">
        <v>34.31</v>
      </c>
      <c r="H25" s="399">
        <v>1348</v>
      </c>
      <c r="I25" s="399">
        <v>34.31</v>
      </c>
      <c r="J25" s="400">
        <f t="shared" si="0"/>
        <v>0</v>
      </c>
      <c r="K25" s="399">
        <f t="shared" si="1"/>
        <v>0.6899999999999977</v>
      </c>
      <c r="L25" s="399">
        <v>0</v>
      </c>
      <c r="M25" s="399">
        <v>0</v>
      </c>
    </row>
    <row r="26" spans="1:13" ht="15">
      <c r="A26" s="398">
        <v>15</v>
      </c>
      <c r="B26" s="327" t="s">
        <v>847</v>
      </c>
      <c r="C26" s="399">
        <v>47.223161999999995</v>
      </c>
      <c r="D26" s="399">
        <v>0</v>
      </c>
      <c r="E26" s="403">
        <v>41</v>
      </c>
      <c r="F26" s="399">
        <v>1581</v>
      </c>
      <c r="G26" s="399">
        <v>40.16</v>
      </c>
      <c r="H26" s="399">
        <v>1581</v>
      </c>
      <c r="I26" s="399">
        <v>40.16</v>
      </c>
      <c r="J26" s="400">
        <f t="shared" si="0"/>
        <v>0</v>
      </c>
      <c r="K26" s="399">
        <f t="shared" si="1"/>
        <v>0.8400000000000034</v>
      </c>
      <c r="L26" s="399">
        <v>0</v>
      </c>
      <c r="M26" s="399">
        <v>0</v>
      </c>
    </row>
    <row r="27" spans="1:13" ht="15">
      <c r="A27" s="398">
        <v>16</v>
      </c>
      <c r="B27" s="327" t="s">
        <v>848</v>
      </c>
      <c r="C27" s="399">
        <v>43.1736125625</v>
      </c>
      <c r="D27" s="399">
        <v>0</v>
      </c>
      <c r="E27" s="403">
        <v>37</v>
      </c>
      <c r="F27" s="399">
        <v>1434</v>
      </c>
      <c r="G27" s="399">
        <v>36.32</v>
      </c>
      <c r="H27" s="399">
        <v>1434</v>
      </c>
      <c r="I27" s="399">
        <v>36.32</v>
      </c>
      <c r="J27" s="400">
        <f t="shared" si="0"/>
        <v>0</v>
      </c>
      <c r="K27" s="399">
        <f t="shared" si="1"/>
        <v>0.6799999999999997</v>
      </c>
      <c r="L27" s="399">
        <v>0</v>
      </c>
      <c r="M27" s="399">
        <v>0</v>
      </c>
    </row>
    <row r="28" spans="1:13" ht="15">
      <c r="A28" s="398">
        <v>17</v>
      </c>
      <c r="B28" s="327" t="s">
        <v>854</v>
      </c>
      <c r="C28" s="399">
        <v>28.869903562500003</v>
      </c>
      <c r="D28" s="399">
        <v>0</v>
      </c>
      <c r="E28" s="403">
        <v>24</v>
      </c>
      <c r="F28" s="399">
        <v>936.95</v>
      </c>
      <c r="G28" s="399">
        <v>23.95</v>
      </c>
      <c r="H28" s="399">
        <v>936.95</v>
      </c>
      <c r="I28" s="399">
        <v>23.95</v>
      </c>
      <c r="J28" s="400">
        <f t="shared" si="0"/>
        <v>0</v>
      </c>
      <c r="K28" s="399">
        <f t="shared" si="1"/>
        <v>0.05000000000000071</v>
      </c>
      <c r="L28" s="399">
        <v>0</v>
      </c>
      <c r="M28" s="399">
        <v>0</v>
      </c>
    </row>
    <row r="29" spans="1:13" ht="15">
      <c r="A29" s="398">
        <v>18</v>
      </c>
      <c r="B29" s="327" t="s">
        <v>849</v>
      </c>
      <c r="C29" s="399">
        <v>80.6545096875</v>
      </c>
      <c r="D29" s="399">
        <v>0</v>
      </c>
      <c r="E29" s="403">
        <v>68</v>
      </c>
      <c r="F29" s="399">
        <v>2664.54</v>
      </c>
      <c r="G29" s="399">
        <v>67.44</v>
      </c>
      <c r="H29" s="399">
        <v>2664.54</v>
      </c>
      <c r="I29" s="399">
        <v>67.44</v>
      </c>
      <c r="J29" s="400">
        <f t="shared" si="0"/>
        <v>0</v>
      </c>
      <c r="K29" s="399">
        <f t="shared" si="1"/>
        <v>0.5600000000000023</v>
      </c>
      <c r="L29" s="399">
        <v>0</v>
      </c>
      <c r="M29" s="399">
        <v>0</v>
      </c>
    </row>
    <row r="30" spans="1:13" ht="15">
      <c r="A30" s="398">
        <v>19</v>
      </c>
      <c r="B30" s="327" t="s">
        <v>850</v>
      </c>
      <c r="C30" s="399">
        <v>32.0835178125</v>
      </c>
      <c r="D30" s="399">
        <v>0</v>
      </c>
      <c r="E30" s="403">
        <v>28</v>
      </c>
      <c r="F30" s="399">
        <v>1079.5</v>
      </c>
      <c r="G30" s="399">
        <v>27.44</v>
      </c>
      <c r="H30" s="399">
        <v>1079.5</v>
      </c>
      <c r="I30" s="399">
        <v>27.44</v>
      </c>
      <c r="J30" s="400">
        <f t="shared" si="0"/>
        <v>0</v>
      </c>
      <c r="K30" s="399">
        <f t="shared" si="1"/>
        <v>0.5599999999999987</v>
      </c>
      <c r="L30" s="399">
        <v>0</v>
      </c>
      <c r="M30" s="399">
        <v>0</v>
      </c>
    </row>
    <row r="31" spans="1:13" ht="15">
      <c r="A31" s="398">
        <v>20</v>
      </c>
      <c r="B31" s="327" t="s">
        <v>851</v>
      </c>
      <c r="C31" s="399">
        <v>74.6297803125</v>
      </c>
      <c r="D31" s="399">
        <v>0</v>
      </c>
      <c r="E31" s="403">
        <v>64</v>
      </c>
      <c r="F31" s="399">
        <v>2513.65</v>
      </c>
      <c r="G31" s="399">
        <v>63.81</v>
      </c>
      <c r="H31" s="399">
        <v>2513.65</v>
      </c>
      <c r="I31" s="399">
        <v>63.81</v>
      </c>
      <c r="J31" s="400">
        <f t="shared" si="0"/>
        <v>0</v>
      </c>
      <c r="K31" s="399">
        <f t="shared" si="1"/>
        <v>0.18999999999999773</v>
      </c>
      <c r="L31" s="399">
        <v>0</v>
      </c>
      <c r="M31" s="399">
        <v>0</v>
      </c>
    </row>
    <row r="32" spans="1:13" ht="15">
      <c r="A32" s="398">
        <v>21</v>
      </c>
      <c r="B32" s="327" t="s">
        <v>852</v>
      </c>
      <c r="C32" s="399">
        <v>37.30165425</v>
      </c>
      <c r="D32" s="399">
        <v>6.91</v>
      </c>
      <c r="E32" s="403">
        <v>47.11</v>
      </c>
      <c r="F32" s="399">
        <v>1192.98</v>
      </c>
      <c r="G32" s="399">
        <v>30.51</v>
      </c>
      <c r="H32" s="399">
        <v>1192.98</v>
      </c>
      <c r="I32" s="399">
        <v>30.51</v>
      </c>
      <c r="J32" s="400">
        <f t="shared" si="0"/>
        <v>0</v>
      </c>
      <c r="K32" s="399">
        <f t="shared" si="1"/>
        <v>23.509999999999994</v>
      </c>
      <c r="L32" s="399">
        <v>0</v>
      </c>
      <c r="M32" s="399">
        <v>0</v>
      </c>
    </row>
    <row r="33" spans="1:13" ht="15">
      <c r="A33" s="398">
        <v>22</v>
      </c>
      <c r="B33" s="327" t="s">
        <v>853</v>
      </c>
      <c r="C33" s="399">
        <v>57.13286906249999</v>
      </c>
      <c r="D33" s="399">
        <v>0</v>
      </c>
      <c r="E33" s="403">
        <v>53</v>
      </c>
      <c r="F33" s="399">
        <v>2069.19</v>
      </c>
      <c r="G33" s="399">
        <v>52.55</v>
      </c>
      <c r="H33" s="399">
        <v>2069.19</v>
      </c>
      <c r="I33" s="399">
        <v>52.55</v>
      </c>
      <c r="J33" s="400">
        <f t="shared" si="0"/>
        <v>0</v>
      </c>
      <c r="K33" s="399">
        <f t="shared" si="1"/>
        <v>0.45000000000000284</v>
      </c>
      <c r="L33" s="399">
        <v>0</v>
      </c>
      <c r="M33" s="399">
        <v>0</v>
      </c>
    </row>
    <row r="34" spans="2:13" ht="14.25">
      <c r="B34" s="401" t="s">
        <v>85</v>
      </c>
      <c r="C34" s="399">
        <f>SUM(C12:C33)</f>
        <v>1195.6141968750003</v>
      </c>
      <c r="D34" s="399">
        <f aca="true" t="shared" si="2" ref="D34:M34">SUM(D12:D33)</f>
        <v>6.91</v>
      </c>
      <c r="E34" s="403">
        <f t="shared" si="2"/>
        <v>1070.1100000000001</v>
      </c>
      <c r="F34" s="399">
        <f t="shared" si="2"/>
        <v>41064.23000000001</v>
      </c>
      <c r="G34" s="399">
        <f t="shared" si="2"/>
        <v>1042.65</v>
      </c>
      <c r="H34" s="399">
        <f t="shared" si="2"/>
        <v>41064.23000000001</v>
      </c>
      <c r="I34" s="399">
        <f t="shared" si="2"/>
        <v>1042.65</v>
      </c>
      <c r="J34" s="399">
        <f t="shared" si="2"/>
        <v>0</v>
      </c>
      <c r="K34" s="399">
        <f t="shared" si="2"/>
        <v>34.370000000000005</v>
      </c>
      <c r="L34" s="399">
        <f t="shared" si="2"/>
        <v>0</v>
      </c>
      <c r="M34" s="399">
        <f t="shared" si="2"/>
        <v>0</v>
      </c>
    </row>
    <row r="35" spans="4:5" ht="12.75">
      <c r="D35" s="402"/>
      <c r="E35" s="402"/>
    </row>
    <row r="38" spans="1:12" s="259" customFormat="1" ht="16.5" customHeight="1">
      <c r="A38" s="772"/>
      <c r="B38" s="772"/>
      <c r="C38" s="772"/>
      <c r="D38" s="772"/>
      <c r="E38" s="772"/>
      <c r="F38" s="772"/>
      <c r="G38" s="772"/>
      <c r="H38" s="772"/>
      <c r="I38" s="772"/>
      <c r="J38" s="772"/>
      <c r="K38" s="772"/>
      <c r="L38" s="772"/>
    </row>
    <row r="39" spans="1:15" s="260" customFormat="1" ht="15" customHeight="1">
      <c r="A39" s="274" t="s">
        <v>947</v>
      </c>
      <c r="B39" s="276"/>
      <c r="C39" s="274"/>
      <c r="D39" s="274"/>
      <c r="E39" s="274"/>
      <c r="F39" s="274"/>
      <c r="G39" s="274"/>
      <c r="J39" s="288"/>
      <c r="K39" s="774"/>
      <c r="L39" s="775"/>
      <c r="M39" s="342"/>
      <c r="N39" s="342"/>
      <c r="O39" s="342"/>
    </row>
    <row r="40" spans="1:14" s="260" customFormat="1" ht="15" customHeight="1">
      <c r="A40" s="342"/>
      <c r="B40" s="342"/>
      <c r="C40" s="342"/>
      <c r="D40" s="342"/>
      <c r="E40" s="342"/>
      <c r="F40" s="342"/>
      <c r="G40" s="259"/>
      <c r="H40" s="313"/>
      <c r="I40" s="711" t="s">
        <v>944</v>
      </c>
      <c r="J40" s="711"/>
      <c r="K40" s="711"/>
      <c r="L40" s="711"/>
      <c r="M40" s="711"/>
      <c r="N40" s="342"/>
    </row>
    <row r="41" spans="1:17" s="260" customFormat="1" ht="16.5" customHeight="1">
      <c r="A41" s="342"/>
      <c r="B41" s="342"/>
      <c r="C41" s="342"/>
      <c r="D41" s="342"/>
      <c r="E41" s="342"/>
      <c r="F41" s="342"/>
      <c r="G41" s="259"/>
      <c r="H41" s="313"/>
      <c r="I41" s="711" t="s">
        <v>860</v>
      </c>
      <c r="J41" s="711"/>
      <c r="K41" s="711"/>
      <c r="L41" s="711"/>
      <c r="M41" s="711"/>
      <c r="N41" s="259"/>
      <c r="O41" s="259"/>
      <c r="P41" s="259"/>
      <c r="Q41" s="259"/>
    </row>
    <row r="42" s="259" customFormat="1" ht="12.75">
      <c r="B42" s="330"/>
    </row>
    <row r="43" s="259" customFormat="1" ht="12.75"/>
    <row r="44" s="259" customFormat="1" ht="12.75"/>
  </sheetData>
  <sheetProtection/>
  <mergeCells count="21">
    <mergeCell ref="K8:K10"/>
    <mergeCell ref="L6:M6"/>
    <mergeCell ref="I41:M41"/>
    <mergeCell ref="G7:M7"/>
    <mergeCell ref="A38:L38"/>
    <mergeCell ref="E8:E10"/>
    <mergeCell ref="B8:B10"/>
    <mergeCell ref="L8:L10"/>
    <mergeCell ref="F8:G9"/>
    <mergeCell ref="K39:L39"/>
    <mergeCell ref="I40:M40"/>
    <mergeCell ref="A4:M4"/>
    <mergeCell ref="D8:D10"/>
    <mergeCell ref="A8:A10"/>
    <mergeCell ref="H8:I9"/>
    <mergeCell ref="M8:M10"/>
    <mergeCell ref="K1:M1"/>
    <mergeCell ref="B2:K2"/>
    <mergeCell ref="B3:K3"/>
    <mergeCell ref="C8:C10"/>
    <mergeCell ref="J8:J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0"/>
  <sheetViews>
    <sheetView zoomScaleSheetLayoutView="90" zoomScalePageLayoutView="0" workbookViewId="0" topLeftCell="A19">
      <selection activeCell="C12" sqref="C12:L33"/>
    </sheetView>
  </sheetViews>
  <sheetFormatPr defaultColWidth="9.140625" defaultRowHeight="12.75"/>
  <cols>
    <col min="1" max="1" width="5.57421875" style="14" customWidth="1"/>
    <col min="2" max="2" width="18.28125" style="14" customWidth="1"/>
    <col min="3" max="3" width="10.57421875" style="14" customWidth="1"/>
    <col min="4" max="4" width="9.8515625" style="14" customWidth="1"/>
    <col min="5" max="5" width="8.7109375" style="14" customWidth="1"/>
    <col min="6" max="6" width="10.8515625" style="14" customWidth="1"/>
    <col min="7" max="7" width="15.8515625" style="14" customWidth="1"/>
    <col min="8" max="8" width="12.421875" style="14" customWidth="1"/>
    <col min="9" max="9" width="12.140625" style="14" customWidth="1"/>
    <col min="10" max="10" width="9.00390625" style="14" customWidth="1"/>
    <col min="11" max="11" width="12.00390625" style="14" customWidth="1"/>
    <col min="12" max="12" width="17.28125" style="14" customWidth="1"/>
    <col min="13" max="13" width="9.140625" style="14" hidden="1" customWidth="1"/>
    <col min="14" max="16384" width="9.140625" style="14" customWidth="1"/>
  </cols>
  <sheetData>
    <row r="1" spans="4:16" ht="15">
      <c r="D1" s="31"/>
      <c r="E1" s="31"/>
      <c r="F1" s="31"/>
      <c r="G1" s="31"/>
      <c r="H1" s="31"/>
      <c r="I1" s="31"/>
      <c r="J1" s="31"/>
      <c r="K1" s="31"/>
      <c r="L1" s="756" t="s">
        <v>427</v>
      </c>
      <c r="M1" s="756"/>
      <c r="N1" s="756"/>
      <c r="O1" s="38"/>
      <c r="P1" s="38"/>
    </row>
    <row r="2" spans="1:16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40"/>
      <c r="N2" s="40"/>
      <c r="O2" s="40"/>
      <c r="P2" s="40"/>
    </row>
    <row r="3" spans="1:16" ht="20.25">
      <c r="A3" s="758" t="s">
        <v>633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39"/>
      <c r="N3" s="39"/>
      <c r="O3" s="39"/>
      <c r="P3" s="39"/>
    </row>
    <row r="4" ht="10.5" customHeight="1"/>
    <row r="5" spans="1:12" ht="19.5" customHeight="1">
      <c r="A5" s="741" t="s">
        <v>653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</row>
    <row r="6" spans="1:12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5">
      <c r="A7" s="757" t="s">
        <v>862</v>
      </c>
      <c r="B7" s="757"/>
      <c r="F7" s="753" t="s">
        <v>17</v>
      </c>
      <c r="G7" s="753"/>
      <c r="H7" s="753"/>
      <c r="I7" s="753"/>
      <c r="J7" s="753"/>
      <c r="K7" s="753"/>
      <c r="L7" s="753"/>
    </row>
    <row r="8" spans="1:12" ht="12.75">
      <c r="A8" s="13"/>
      <c r="B8" s="329"/>
      <c r="F8" s="15"/>
      <c r="G8" s="92"/>
      <c r="H8" s="92"/>
      <c r="I8" s="755" t="s">
        <v>796</v>
      </c>
      <c r="J8" s="755"/>
      <c r="K8" s="755"/>
      <c r="L8" s="755"/>
    </row>
    <row r="9" spans="1:18" s="13" customFormat="1" ht="12.75">
      <c r="A9" s="603" t="s">
        <v>2</v>
      </c>
      <c r="B9" s="743" t="s">
        <v>3</v>
      </c>
      <c r="C9" s="604" t="s">
        <v>18</v>
      </c>
      <c r="D9" s="605"/>
      <c r="E9" s="605"/>
      <c r="F9" s="605"/>
      <c r="G9" s="605"/>
      <c r="H9" s="604" t="s">
        <v>38</v>
      </c>
      <c r="I9" s="605"/>
      <c r="J9" s="605"/>
      <c r="K9" s="605"/>
      <c r="L9" s="605"/>
      <c r="Q9" s="26"/>
      <c r="R9" s="27"/>
    </row>
    <row r="10" spans="1:12" s="13" customFormat="1" ht="77.25" customHeight="1">
      <c r="A10" s="603"/>
      <c r="B10" s="743"/>
      <c r="C10" s="5" t="s">
        <v>648</v>
      </c>
      <c r="D10" s="5" t="s">
        <v>649</v>
      </c>
      <c r="E10" s="5" t="s">
        <v>66</v>
      </c>
      <c r="F10" s="5" t="s">
        <v>67</v>
      </c>
      <c r="G10" s="5" t="s">
        <v>725</v>
      </c>
      <c r="H10" s="5" t="s">
        <v>648</v>
      </c>
      <c r="I10" s="5" t="s">
        <v>649</v>
      </c>
      <c r="J10" s="5" t="s">
        <v>66</v>
      </c>
      <c r="K10" s="5" t="s">
        <v>67</v>
      </c>
      <c r="L10" s="5" t="s">
        <v>726</v>
      </c>
    </row>
    <row r="11" spans="1:12" s="13" customFormat="1" ht="12.75">
      <c r="A11" s="5">
        <v>1</v>
      </c>
      <c r="B11" s="31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">
      <c r="A12" s="16">
        <v>1</v>
      </c>
      <c r="B12" s="310" t="s">
        <v>833</v>
      </c>
      <c r="C12" s="776" t="s">
        <v>873</v>
      </c>
      <c r="D12" s="777"/>
      <c r="E12" s="777"/>
      <c r="F12" s="777"/>
      <c r="G12" s="777"/>
      <c r="H12" s="777"/>
      <c r="I12" s="777"/>
      <c r="J12" s="777"/>
      <c r="K12" s="777"/>
      <c r="L12" s="778"/>
    </row>
    <row r="13" spans="1:12" ht="15">
      <c r="A13" s="16">
        <v>2</v>
      </c>
      <c r="B13" s="310" t="s">
        <v>945</v>
      </c>
      <c r="C13" s="779"/>
      <c r="D13" s="780"/>
      <c r="E13" s="780"/>
      <c r="F13" s="780"/>
      <c r="G13" s="780"/>
      <c r="H13" s="780"/>
      <c r="I13" s="780"/>
      <c r="J13" s="780"/>
      <c r="K13" s="780"/>
      <c r="L13" s="781"/>
    </row>
    <row r="14" spans="1:12" ht="15">
      <c r="A14" s="16">
        <v>3</v>
      </c>
      <c r="B14" s="310" t="s">
        <v>835</v>
      </c>
      <c r="C14" s="779"/>
      <c r="D14" s="780"/>
      <c r="E14" s="780"/>
      <c r="F14" s="780"/>
      <c r="G14" s="780"/>
      <c r="H14" s="780"/>
      <c r="I14" s="780"/>
      <c r="J14" s="780"/>
      <c r="K14" s="780"/>
      <c r="L14" s="781"/>
    </row>
    <row r="15" spans="1:12" ht="15">
      <c r="A15" s="16">
        <v>4</v>
      </c>
      <c r="B15" s="310" t="s">
        <v>836</v>
      </c>
      <c r="C15" s="779"/>
      <c r="D15" s="780"/>
      <c r="E15" s="780"/>
      <c r="F15" s="780"/>
      <c r="G15" s="780"/>
      <c r="H15" s="780"/>
      <c r="I15" s="780"/>
      <c r="J15" s="780"/>
      <c r="K15" s="780"/>
      <c r="L15" s="781"/>
    </row>
    <row r="16" spans="1:12" ht="15">
      <c r="A16" s="16">
        <v>5</v>
      </c>
      <c r="B16" s="310" t="s">
        <v>837</v>
      </c>
      <c r="C16" s="779"/>
      <c r="D16" s="780"/>
      <c r="E16" s="780"/>
      <c r="F16" s="780"/>
      <c r="G16" s="780"/>
      <c r="H16" s="780"/>
      <c r="I16" s="780"/>
      <c r="J16" s="780"/>
      <c r="K16" s="780"/>
      <c r="L16" s="781"/>
    </row>
    <row r="17" spans="1:12" ht="15">
      <c r="A17" s="16">
        <v>6</v>
      </c>
      <c r="B17" s="310" t="s">
        <v>838</v>
      </c>
      <c r="C17" s="779"/>
      <c r="D17" s="780"/>
      <c r="E17" s="780"/>
      <c r="F17" s="780"/>
      <c r="G17" s="780"/>
      <c r="H17" s="780"/>
      <c r="I17" s="780"/>
      <c r="J17" s="780"/>
      <c r="K17" s="780"/>
      <c r="L17" s="781"/>
    </row>
    <row r="18" spans="1:12" ht="15">
      <c r="A18" s="16">
        <v>7</v>
      </c>
      <c r="B18" s="310" t="s">
        <v>839</v>
      </c>
      <c r="C18" s="779"/>
      <c r="D18" s="780"/>
      <c r="E18" s="780"/>
      <c r="F18" s="780"/>
      <c r="G18" s="780"/>
      <c r="H18" s="780"/>
      <c r="I18" s="780"/>
      <c r="J18" s="780"/>
      <c r="K18" s="780"/>
      <c r="L18" s="781"/>
    </row>
    <row r="19" spans="1:12" ht="15">
      <c r="A19" s="16">
        <v>8</v>
      </c>
      <c r="B19" s="310" t="s">
        <v>840</v>
      </c>
      <c r="C19" s="779"/>
      <c r="D19" s="780"/>
      <c r="E19" s="780"/>
      <c r="F19" s="780"/>
      <c r="G19" s="780"/>
      <c r="H19" s="780"/>
      <c r="I19" s="780"/>
      <c r="J19" s="780"/>
      <c r="K19" s="780"/>
      <c r="L19" s="781"/>
    </row>
    <row r="20" spans="1:12" ht="15">
      <c r="A20" s="16">
        <v>9</v>
      </c>
      <c r="B20" s="310" t="s">
        <v>841</v>
      </c>
      <c r="C20" s="779"/>
      <c r="D20" s="780"/>
      <c r="E20" s="780"/>
      <c r="F20" s="780"/>
      <c r="G20" s="780"/>
      <c r="H20" s="780"/>
      <c r="I20" s="780"/>
      <c r="J20" s="780"/>
      <c r="K20" s="780"/>
      <c r="L20" s="781"/>
    </row>
    <row r="21" spans="1:12" ht="15">
      <c r="A21" s="16">
        <v>10</v>
      </c>
      <c r="B21" s="310" t="s">
        <v>842</v>
      </c>
      <c r="C21" s="779"/>
      <c r="D21" s="780"/>
      <c r="E21" s="780"/>
      <c r="F21" s="780"/>
      <c r="G21" s="780"/>
      <c r="H21" s="780"/>
      <c r="I21" s="780"/>
      <c r="J21" s="780"/>
      <c r="K21" s="780"/>
      <c r="L21" s="781"/>
    </row>
    <row r="22" spans="1:12" ht="15">
      <c r="A22" s="16">
        <v>11</v>
      </c>
      <c r="B22" s="310" t="s">
        <v>843</v>
      </c>
      <c r="C22" s="779"/>
      <c r="D22" s="780"/>
      <c r="E22" s="780"/>
      <c r="F22" s="780"/>
      <c r="G22" s="780"/>
      <c r="H22" s="780"/>
      <c r="I22" s="780"/>
      <c r="J22" s="780"/>
      <c r="K22" s="780"/>
      <c r="L22" s="781"/>
    </row>
    <row r="23" spans="1:12" ht="15">
      <c r="A23" s="16">
        <v>12</v>
      </c>
      <c r="B23" s="310" t="s">
        <v>844</v>
      </c>
      <c r="C23" s="779"/>
      <c r="D23" s="780"/>
      <c r="E23" s="780"/>
      <c r="F23" s="780"/>
      <c r="G23" s="780"/>
      <c r="H23" s="780"/>
      <c r="I23" s="780"/>
      <c r="J23" s="780"/>
      <c r="K23" s="780"/>
      <c r="L23" s="781"/>
    </row>
    <row r="24" spans="1:12" ht="15">
      <c r="A24" s="16">
        <v>13</v>
      </c>
      <c r="B24" s="310" t="s">
        <v>845</v>
      </c>
      <c r="C24" s="779"/>
      <c r="D24" s="780"/>
      <c r="E24" s="780"/>
      <c r="F24" s="780"/>
      <c r="G24" s="780"/>
      <c r="H24" s="780"/>
      <c r="I24" s="780"/>
      <c r="J24" s="780"/>
      <c r="K24" s="780"/>
      <c r="L24" s="781"/>
    </row>
    <row r="25" spans="1:12" ht="15">
      <c r="A25" s="16">
        <v>14</v>
      </c>
      <c r="B25" s="310" t="s">
        <v>846</v>
      </c>
      <c r="C25" s="779"/>
      <c r="D25" s="780"/>
      <c r="E25" s="780"/>
      <c r="F25" s="780"/>
      <c r="G25" s="780"/>
      <c r="H25" s="780"/>
      <c r="I25" s="780"/>
      <c r="J25" s="780"/>
      <c r="K25" s="780"/>
      <c r="L25" s="781"/>
    </row>
    <row r="26" spans="1:12" ht="15">
      <c r="A26" s="16">
        <v>15</v>
      </c>
      <c r="B26" s="310" t="s">
        <v>847</v>
      </c>
      <c r="C26" s="779"/>
      <c r="D26" s="780"/>
      <c r="E26" s="780"/>
      <c r="F26" s="780"/>
      <c r="G26" s="780"/>
      <c r="H26" s="780"/>
      <c r="I26" s="780"/>
      <c r="J26" s="780"/>
      <c r="K26" s="780"/>
      <c r="L26" s="781"/>
    </row>
    <row r="27" spans="1:12" ht="15">
      <c r="A27" s="16">
        <v>16</v>
      </c>
      <c r="B27" s="310" t="s">
        <v>848</v>
      </c>
      <c r="C27" s="779"/>
      <c r="D27" s="780"/>
      <c r="E27" s="780"/>
      <c r="F27" s="780"/>
      <c r="G27" s="780"/>
      <c r="H27" s="780"/>
      <c r="I27" s="780"/>
      <c r="J27" s="780"/>
      <c r="K27" s="780"/>
      <c r="L27" s="781"/>
    </row>
    <row r="28" spans="1:12" ht="15">
      <c r="A28" s="16">
        <v>17</v>
      </c>
      <c r="B28" s="310" t="s">
        <v>854</v>
      </c>
      <c r="C28" s="779"/>
      <c r="D28" s="780"/>
      <c r="E28" s="780"/>
      <c r="F28" s="780"/>
      <c r="G28" s="780"/>
      <c r="H28" s="780"/>
      <c r="I28" s="780"/>
      <c r="J28" s="780"/>
      <c r="K28" s="780"/>
      <c r="L28" s="781"/>
    </row>
    <row r="29" spans="1:12" ht="15">
      <c r="A29" s="16">
        <v>18</v>
      </c>
      <c r="B29" s="310" t="s">
        <v>849</v>
      </c>
      <c r="C29" s="779"/>
      <c r="D29" s="780"/>
      <c r="E29" s="780"/>
      <c r="F29" s="780"/>
      <c r="G29" s="780"/>
      <c r="H29" s="780"/>
      <c r="I29" s="780"/>
      <c r="J29" s="780"/>
      <c r="K29" s="780"/>
      <c r="L29" s="781"/>
    </row>
    <row r="30" spans="1:12" ht="15">
      <c r="A30" s="16">
        <v>19</v>
      </c>
      <c r="B30" s="310" t="s">
        <v>850</v>
      </c>
      <c r="C30" s="779"/>
      <c r="D30" s="780"/>
      <c r="E30" s="780"/>
      <c r="F30" s="780"/>
      <c r="G30" s="780"/>
      <c r="H30" s="780"/>
      <c r="I30" s="780"/>
      <c r="J30" s="780"/>
      <c r="K30" s="780"/>
      <c r="L30" s="781"/>
    </row>
    <row r="31" spans="1:12" ht="15">
      <c r="A31" s="16">
        <v>20</v>
      </c>
      <c r="B31" s="310" t="s">
        <v>851</v>
      </c>
      <c r="C31" s="779"/>
      <c r="D31" s="780"/>
      <c r="E31" s="780"/>
      <c r="F31" s="780"/>
      <c r="G31" s="780"/>
      <c r="H31" s="780"/>
      <c r="I31" s="780"/>
      <c r="J31" s="780"/>
      <c r="K31" s="780"/>
      <c r="L31" s="781"/>
    </row>
    <row r="32" spans="1:12" ht="15">
      <c r="A32" s="16">
        <v>21</v>
      </c>
      <c r="B32" s="310" t="s">
        <v>852</v>
      </c>
      <c r="C32" s="779"/>
      <c r="D32" s="780"/>
      <c r="E32" s="780"/>
      <c r="F32" s="780"/>
      <c r="G32" s="780"/>
      <c r="H32" s="780"/>
      <c r="I32" s="780"/>
      <c r="J32" s="780"/>
      <c r="K32" s="780"/>
      <c r="L32" s="781"/>
    </row>
    <row r="33" spans="1:12" ht="15">
      <c r="A33" s="16">
        <v>22</v>
      </c>
      <c r="B33" s="310" t="s">
        <v>853</v>
      </c>
      <c r="C33" s="782"/>
      <c r="D33" s="783"/>
      <c r="E33" s="783"/>
      <c r="F33" s="783"/>
      <c r="G33" s="783"/>
      <c r="H33" s="783"/>
      <c r="I33" s="783"/>
      <c r="J33" s="783"/>
      <c r="K33" s="783"/>
      <c r="L33" s="784"/>
    </row>
    <row r="34" spans="1:12" ht="12.75">
      <c r="A34" s="3" t="s">
        <v>16</v>
      </c>
      <c r="B34" s="328"/>
      <c r="C34" s="257">
        <f>SUM(C12:C33)</f>
        <v>0</v>
      </c>
      <c r="D34" s="257">
        <f aca="true" t="shared" si="0" ref="D34:L34">SUM(D12:D33)</f>
        <v>0</v>
      </c>
      <c r="E34" s="257">
        <f t="shared" si="0"/>
        <v>0</v>
      </c>
      <c r="F34" s="257">
        <f t="shared" si="0"/>
        <v>0</v>
      </c>
      <c r="G34" s="257">
        <f t="shared" si="0"/>
        <v>0</v>
      </c>
      <c r="H34" s="256">
        <f t="shared" si="0"/>
        <v>0</v>
      </c>
      <c r="I34" s="256">
        <f t="shared" si="0"/>
        <v>0</v>
      </c>
      <c r="J34" s="256">
        <f t="shared" si="0"/>
        <v>0</v>
      </c>
      <c r="K34" s="256">
        <f t="shared" si="0"/>
        <v>0</v>
      </c>
      <c r="L34" s="257">
        <f t="shared" si="0"/>
        <v>0</v>
      </c>
    </row>
    <row r="35" spans="1:12" ht="12.75">
      <c r="A35" s="19" t="s">
        <v>727</v>
      </c>
      <c r="B35" s="23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.75" customHeight="1">
      <c r="A36" s="13"/>
      <c r="B36" s="28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3" customHeight="1">
      <c r="A37" s="754"/>
      <c r="B37" s="754"/>
      <c r="C37" s="754"/>
      <c r="D37" s="754"/>
      <c r="E37" s="754"/>
      <c r="F37" s="754"/>
      <c r="G37" s="754"/>
      <c r="H37" s="754"/>
      <c r="I37" s="754"/>
      <c r="J37" s="754"/>
      <c r="K37" s="754"/>
      <c r="L37" s="754"/>
    </row>
    <row r="38" spans="1:15" ht="15" customHeight="1">
      <c r="A38" s="12" t="s">
        <v>947</v>
      </c>
      <c r="B38" s="246"/>
      <c r="C38" s="12"/>
      <c r="D38" s="12"/>
      <c r="E38" s="12"/>
      <c r="F38" s="12"/>
      <c r="G38" s="12"/>
      <c r="J38" s="13"/>
      <c r="K38" s="719"/>
      <c r="L38" s="720"/>
      <c r="M38" s="245"/>
      <c r="N38" s="245"/>
      <c r="O38" s="245"/>
    </row>
    <row r="39" spans="1:14" ht="15" customHeight="1">
      <c r="A39" s="245"/>
      <c r="B39" s="245"/>
      <c r="C39" s="245"/>
      <c r="D39" s="245"/>
      <c r="E39" s="245"/>
      <c r="F39" s="245"/>
      <c r="H39" s="313"/>
      <c r="I39" s="711" t="s">
        <v>944</v>
      </c>
      <c r="J39" s="711"/>
      <c r="K39" s="711"/>
      <c r="L39" s="711"/>
      <c r="M39" s="245"/>
      <c r="N39" s="245"/>
    </row>
    <row r="40" spans="1:12" ht="16.5" customHeight="1">
      <c r="A40" s="245"/>
      <c r="B40" s="245"/>
      <c r="C40" s="245"/>
      <c r="D40" s="245"/>
      <c r="E40" s="245"/>
      <c r="F40" s="245"/>
      <c r="H40" s="313"/>
      <c r="I40" s="711" t="s">
        <v>860</v>
      </c>
      <c r="J40" s="711"/>
      <c r="K40" s="711"/>
      <c r="L40" s="711"/>
    </row>
  </sheetData>
  <sheetProtection/>
  <mergeCells count="16">
    <mergeCell ref="F7:L7"/>
    <mergeCell ref="I8:L8"/>
    <mergeCell ref="A9:A10"/>
    <mergeCell ref="B9:B10"/>
    <mergeCell ref="C9:G9"/>
    <mergeCell ref="H9:L9"/>
    <mergeCell ref="A37:L37"/>
    <mergeCell ref="K38:L38"/>
    <mergeCell ref="I39:L39"/>
    <mergeCell ref="I40:L40"/>
    <mergeCell ref="C12:L33"/>
    <mergeCell ref="L1:N1"/>
    <mergeCell ref="A2:L2"/>
    <mergeCell ref="A3:L3"/>
    <mergeCell ref="A5:L5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0"/>
  <sheetViews>
    <sheetView view="pageBreakPreview" zoomScale="90" zoomScaleSheetLayoutView="90" zoomScalePageLayoutView="0" workbookViewId="0" topLeftCell="A4">
      <selection activeCell="A38" sqref="A38"/>
    </sheetView>
  </sheetViews>
  <sheetFormatPr defaultColWidth="9.140625" defaultRowHeight="12.75"/>
  <cols>
    <col min="1" max="1" width="7.421875" style="14" customWidth="1"/>
    <col min="2" max="2" width="17.140625" style="329" customWidth="1"/>
    <col min="3" max="3" width="8.7109375" style="113" customWidth="1"/>
    <col min="4" max="4" width="10.140625" style="113" customWidth="1"/>
    <col min="5" max="5" width="8.28125" style="113" bestFit="1" customWidth="1"/>
    <col min="6" max="7" width="7.28125" style="113" customWidth="1"/>
    <col min="8" max="8" width="8.140625" style="113" customWidth="1"/>
    <col min="9" max="9" width="9.28125" style="113" customWidth="1"/>
    <col min="10" max="10" width="10.7109375" style="113" customWidth="1"/>
    <col min="11" max="11" width="10.28125" style="113" customWidth="1"/>
    <col min="12" max="13" width="11.28125" style="113" customWidth="1"/>
    <col min="14" max="14" width="8.8515625" style="113" customWidth="1"/>
    <col min="15" max="15" width="13.7109375" style="113" customWidth="1"/>
    <col min="16" max="16" width="11.8515625" style="113" customWidth="1"/>
    <col min="17" max="17" width="11.7109375" style="113" customWidth="1"/>
    <col min="18" max="16384" width="9.140625" style="14" customWidth="1"/>
  </cols>
  <sheetData>
    <row r="1" spans="3:20" ht="15">
      <c r="C1" s="139"/>
      <c r="D1" s="139"/>
      <c r="E1" s="139"/>
      <c r="F1" s="139"/>
      <c r="G1" s="139"/>
      <c r="H1" s="1"/>
      <c r="I1" s="1"/>
      <c r="J1" s="1"/>
      <c r="K1" s="1"/>
      <c r="L1" s="1"/>
      <c r="M1" s="1"/>
      <c r="N1" s="1"/>
      <c r="O1" s="1"/>
      <c r="P1" s="724" t="s">
        <v>60</v>
      </c>
      <c r="Q1" s="724"/>
      <c r="S1" s="38"/>
      <c r="T1" s="38"/>
    </row>
    <row r="2" spans="1:20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40"/>
      <c r="S2" s="40"/>
      <c r="T2" s="40"/>
    </row>
    <row r="3" spans="1:20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39"/>
      <c r="S3" s="39"/>
      <c r="T3" s="39"/>
    </row>
    <row r="4" spans="1:17" ht="18" customHeight="1">
      <c r="A4" s="741" t="s">
        <v>732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</row>
    <row r="5" ht="9.75" customHeight="1"/>
    <row r="6" ht="0.75" customHeight="1"/>
    <row r="7" spans="1:18" ht="12.75">
      <c r="A7" s="636" t="s">
        <v>862</v>
      </c>
      <c r="B7" s="636"/>
      <c r="Q7" s="1" t="s">
        <v>19</v>
      </c>
      <c r="R7" s="20"/>
    </row>
    <row r="8" spans="1:17" ht="15.75">
      <c r="A8" s="12"/>
      <c r="N8" s="755" t="s">
        <v>796</v>
      </c>
      <c r="O8" s="755"/>
      <c r="P8" s="755"/>
      <c r="Q8" s="755"/>
    </row>
    <row r="9" spans="1:17" ht="28.5" customHeight="1">
      <c r="A9" s="721" t="s">
        <v>2</v>
      </c>
      <c r="B9" s="725" t="s">
        <v>3</v>
      </c>
      <c r="C9" s="603" t="s">
        <v>654</v>
      </c>
      <c r="D9" s="603"/>
      <c r="E9" s="603"/>
      <c r="F9" s="603" t="s">
        <v>655</v>
      </c>
      <c r="G9" s="603"/>
      <c r="H9" s="603"/>
      <c r="I9" s="788" t="s">
        <v>363</v>
      </c>
      <c r="J9" s="789"/>
      <c r="K9" s="790"/>
      <c r="L9" s="788" t="s">
        <v>87</v>
      </c>
      <c r="M9" s="789"/>
      <c r="N9" s="790"/>
      <c r="O9" s="785" t="s">
        <v>800</v>
      </c>
      <c r="P9" s="786"/>
      <c r="Q9" s="787"/>
    </row>
    <row r="10" spans="1:17" ht="39.75" customHeight="1">
      <c r="A10" s="722"/>
      <c r="B10" s="726"/>
      <c r="C10" s="5" t="s">
        <v>109</v>
      </c>
      <c r="D10" s="5" t="s">
        <v>729</v>
      </c>
      <c r="E10" s="5" t="s">
        <v>16</v>
      </c>
      <c r="F10" s="5" t="s">
        <v>109</v>
      </c>
      <c r="G10" s="5" t="s">
        <v>730</v>
      </c>
      <c r="H10" s="5" t="s">
        <v>16</v>
      </c>
      <c r="I10" s="5" t="s">
        <v>109</v>
      </c>
      <c r="J10" s="5" t="s">
        <v>730</v>
      </c>
      <c r="K10" s="5" t="s">
        <v>16</v>
      </c>
      <c r="L10" s="5" t="s">
        <v>109</v>
      </c>
      <c r="M10" s="5" t="s">
        <v>730</v>
      </c>
      <c r="N10" s="5" t="s">
        <v>16</v>
      </c>
      <c r="O10" s="5" t="s">
        <v>224</v>
      </c>
      <c r="P10" s="5" t="s">
        <v>731</v>
      </c>
      <c r="Q10" s="5" t="s">
        <v>110</v>
      </c>
    </row>
    <row r="11" spans="1:17" s="61" customFormat="1" ht="12.75">
      <c r="A11" s="58">
        <v>1</v>
      </c>
      <c r="B11" s="315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  <c r="L11" s="58">
        <v>12</v>
      </c>
      <c r="M11" s="58">
        <v>13</v>
      </c>
      <c r="N11" s="58">
        <v>14</v>
      </c>
      <c r="O11" s="58">
        <v>15</v>
      </c>
      <c r="P11" s="58">
        <v>16</v>
      </c>
      <c r="Q11" s="58">
        <v>17</v>
      </c>
    </row>
    <row r="12" spans="1:21" ht="15">
      <c r="A12" s="16">
        <v>1</v>
      </c>
      <c r="B12" s="310" t="s">
        <v>833</v>
      </c>
      <c r="C12" s="257">
        <v>519.07</v>
      </c>
      <c r="D12" s="257">
        <v>345.35</v>
      </c>
      <c r="E12" s="257">
        <f>C12+D12</f>
        <v>864.4200000000001</v>
      </c>
      <c r="F12" s="257">
        <v>103.05</v>
      </c>
      <c r="G12" s="257">
        <v>60.74</v>
      </c>
      <c r="H12" s="257">
        <f>F12+G12</f>
        <v>163.79</v>
      </c>
      <c r="I12" s="257">
        <v>428.84999999999997</v>
      </c>
      <c r="J12" s="257">
        <v>284.61</v>
      </c>
      <c r="K12" s="257">
        <f>I12+J12</f>
        <v>713.46</v>
      </c>
      <c r="L12" s="257">
        <v>476.22</v>
      </c>
      <c r="M12" s="257">
        <v>317.49</v>
      </c>
      <c r="N12" s="257">
        <f>L12+M12</f>
        <v>793.71</v>
      </c>
      <c r="O12" s="257">
        <f>F12+I12-L12</f>
        <v>55.67999999999995</v>
      </c>
      <c r="P12" s="257">
        <f>G12+J12-M12</f>
        <v>27.860000000000014</v>
      </c>
      <c r="Q12" s="257">
        <f>O12+P12</f>
        <v>83.53999999999996</v>
      </c>
      <c r="T12" s="406"/>
      <c r="U12" s="406"/>
    </row>
    <row r="13" spans="1:21" ht="15">
      <c r="A13" s="16">
        <v>2</v>
      </c>
      <c r="B13" s="310" t="s">
        <v>945</v>
      </c>
      <c r="C13" s="257">
        <v>108.14</v>
      </c>
      <c r="D13" s="257">
        <v>71.95</v>
      </c>
      <c r="E13" s="257">
        <f aca="true" t="shared" si="0" ref="E13:E33">C13+D13</f>
        <v>180.09</v>
      </c>
      <c r="F13" s="257">
        <v>22.1</v>
      </c>
      <c r="G13" s="257">
        <v>6.78</v>
      </c>
      <c r="H13" s="257">
        <f aca="true" t="shared" si="1" ref="H13:H33">F13+G13</f>
        <v>28.880000000000003</v>
      </c>
      <c r="I13" s="257">
        <v>112.09</v>
      </c>
      <c r="J13" s="257">
        <v>65.17</v>
      </c>
      <c r="K13" s="257">
        <f aca="true" t="shared" si="2" ref="K13:K33">I13+J13</f>
        <v>177.26</v>
      </c>
      <c r="L13" s="257">
        <v>96.22</v>
      </c>
      <c r="M13" s="257">
        <v>64.14</v>
      </c>
      <c r="N13" s="257">
        <f aca="true" t="shared" si="3" ref="N13:N33">L13+M13</f>
        <v>160.36</v>
      </c>
      <c r="O13" s="257">
        <f aca="true" t="shared" si="4" ref="O13:O33">F13+I13-L13</f>
        <v>37.97</v>
      </c>
      <c r="P13" s="257">
        <f aca="true" t="shared" si="5" ref="P13:P33">G13+J13-M13</f>
        <v>7.810000000000002</v>
      </c>
      <c r="Q13" s="257">
        <f aca="true" t="shared" si="6" ref="Q13:Q33">O13+P13</f>
        <v>45.78</v>
      </c>
      <c r="T13" s="406"/>
      <c r="U13" s="406"/>
    </row>
    <row r="14" spans="1:21" ht="15">
      <c r="A14" s="16">
        <v>3</v>
      </c>
      <c r="B14" s="310" t="s">
        <v>835</v>
      </c>
      <c r="C14" s="257">
        <v>259.5</v>
      </c>
      <c r="D14" s="257">
        <v>172.65</v>
      </c>
      <c r="E14" s="257">
        <f t="shared" si="0"/>
        <v>432.15</v>
      </c>
      <c r="F14" s="257">
        <v>37.8</v>
      </c>
      <c r="G14" s="257">
        <v>17.24</v>
      </c>
      <c r="H14" s="257">
        <f t="shared" si="1"/>
        <v>55.03999999999999</v>
      </c>
      <c r="I14" s="257">
        <v>258.5</v>
      </c>
      <c r="J14" s="257">
        <v>155.41</v>
      </c>
      <c r="K14" s="257">
        <f t="shared" si="2"/>
        <v>413.90999999999997</v>
      </c>
      <c r="L14" s="257">
        <v>232.4</v>
      </c>
      <c r="M14" s="257">
        <v>154.93</v>
      </c>
      <c r="N14" s="257">
        <f t="shared" si="3"/>
        <v>387.33000000000004</v>
      </c>
      <c r="O14" s="257">
        <f t="shared" si="4"/>
        <v>63.900000000000006</v>
      </c>
      <c r="P14" s="257">
        <f t="shared" si="5"/>
        <v>17.72</v>
      </c>
      <c r="Q14" s="257">
        <f t="shared" si="6"/>
        <v>81.62</v>
      </c>
      <c r="T14" s="406"/>
      <c r="U14" s="406"/>
    </row>
    <row r="15" spans="1:21" ht="15">
      <c r="A15" s="16">
        <v>4</v>
      </c>
      <c r="B15" s="310" t="s">
        <v>836</v>
      </c>
      <c r="C15" s="257">
        <v>142.93</v>
      </c>
      <c r="D15" s="257">
        <v>95.09</v>
      </c>
      <c r="E15" s="257">
        <f t="shared" si="0"/>
        <v>238.02</v>
      </c>
      <c r="F15" s="257">
        <v>28.41</v>
      </c>
      <c r="G15" s="257">
        <v>10.99</v>
      </c>
      <c r="H15" s="257">
        <f t="shared" si="1"/>
        <v>39.4</v>
      </c>
      <c r="I15" s="257">
        <v>116.02000000000001</v>
      </c>
      <c r="J15" s="257">
        <v>84.10000000000001</v>
      </c>
      <c r="K15" s="257">
        <f t="shared" si="2"/>
        <v>200.12</v>
      </c>
      <c r="L15" s="257">
        <v>121.23</v>
      </c>
      <c r="M15" s="257">
        <v>80.82</v>
      </c>
      <c r="N15" s="257">
        <f t="shared" si="3"/>
        <v>202.05</v>
      </c>
      <c r="O15" s="257">
        <f t="shared" si="4"/>
        <v>23.200000000000003</v>
      </c>
      <c r="P15" s="257">
        <f t="shared" si="5"/>
        <v>14.27000000000001</v>
      </c>
      <c r="Q15" s="257">
        <f t="shared" si="6"/>
        <v>37.47000000000001</v>
      </c>
      <c r="T15" s="406"/>
      <c r="U15" s="406"/>
    </row>
    <row r="16" spans="1:21" ht="15">
      <c r="A16" s="16">
        <v>5</v>
      </c>
      <c r="B16" s="310" t="s">
        <v>837</v>
      </c>
      <c r="C16" s="257">
        <v>115.97</v>
      </c>
      <c r="D16" s="257">
        <v>77.15</v>
      </c>
      <c r="E16" s="257">
        <f t="shared" si="0"/>
        <v>193.12</v>
      </c>
      <c r="F16" s="257">
        <v>24.31</v>
      </c>
      <c r="G16" s="257">
        <v>8.25</v>
      </c>
      <c r="H16" s="257">
        <f t="shared" si="1"/>
        <v>32.56</v>
      </c>
      <c r="I16" s="257">
        <v>104.35</v>
      </c>
      <c r="J16" s="257">
        <v>68.9</v>
      </c>
      <c r="K16" s="257">
        <f t="shared" si="2"/>
        <v>173.25</v>
      </c>
      <c r="L16" s="257">
        <v>104.58</v>
      </c>
      <c r="M16" s="257">
        <v>69.72</v>
      </c>
      <c r="N16" s="257">
        <f t="shared" si="3"/>
        <v>174.3</v>
      </c>
      <c r="O16" s="257">
        <f t="shared" si="4"/>
        <v>24.08</v>
      </c>
      <c r="P16" s="257">
        <f t="shared" si="5"/>
        <v>7.430000000000007</v>
      </c>
      <c r="Q16" s="257">
        <f t="shared" si="6"/>
        <v>31.510000000000005</v>
      </c>
      <c r="T16" s="406"/>
      <c r="U16" s="406"/>
    </row>
    <row r="17" spans="1:21" ht="15">
      <c r="A17" s="16">
        <v>6</v>
      </c>
      <c r="B17" s="310" t="s">
        <v>838</v>
      </c>
      <c r="C17" s="257">
        <v>288.21</v>
      </c>
      <c r="D17" s="257">
        <v>191.75</v>
      </c>
      <c r="E17" s="257">
        <f t="shared" si="0"/>
        <v>479.96</v>
      </c>
      <c r="F17" s="257">
        <v>25.87</v>
      </c>
      <c r="G17" s="257">
        <v>9.3</v>
      </c>
      <c r="H17" s="257">
        <f t="shared" si="1"/>
        <v>35.17</v>
      </c>
      <c r="I17" s="257">
        <v>268.98</v>
      </c>
      <c r="J17" s="257">
        <v>182.45</v>
      </c>
      <c r="K17" s="257">
        <f t="shared" si="2"/>
        <v>451.43</v>
      </c>
      <c r="L17" s="257">
        <v>259.61</v>
      </c>
      <c r="M17" s="257">
        <v>173.08</v>
      </c>
      <c r="N17" s="257">
        <f t="shared" si="3"/>
        <v>432.69000000000005</v>
      </c>
      <c r="O17" s="257">
        <f t="shared" si="4"/>
        <v>35.24000000000001</v>
      </c>
      <c r="P17" s="257">
        <f t="shared" si="5"/>
        <v>18.669999999999987</v>
      </c>
      <c r="Q17" s="257">
        <f t="shared" si="6"/>
        <v>53.91</v>
      </c>
      <c r="T17" s="406"/>
      <c r="U17" s="406"/>
    </row>
    <row r="18" spans="1:21" ht="15">
      <c r="A18" s="16">
        <v>7</v>
      </c>
      <c r="B18" s="310" t="s">
        <v>839</v>
      </c>
      <c r="C18" s="257">
        <v>241.01</v>
      </c>
      <c r="D18" s="257">
        <v>160.35</v>
      </c>
      <c r="E18" s="257">
        <f t="shared" si="0"/>
        <v>401.36</v>
      </c>
      <c r="F18" s="257">
        <v>31.38</v>
      </c>
      <c r="G18" s="257">
        <v>12.96</v>
      </c>
      <c r="H18" s="257">
        <f t="shared" si="1"/>
        <v>44.34</v>
      </c>
      <c r="I18" s="257">
        <v>182.31</v>
      </c>
      <c r="J18" s="257">
        <v>147.39</v>
      </c>
      <c r="K18" s="257">
        <f t="shared" si="2"/>
        <v>329.7</v>
      </c>
      <c r="L18" s="257">
        <v>215.04</v>
      </c>
      <c r="M18" s="257">
        <v>143.36</v>
      </c>
      <c r="N18" s="257">
        <f t="shared" si="3"/>
        <v>358.4</v>
      </c>
      <c r="O18" s="257">
        <f t="shared" si="4"/>
        <v>-1.3499999999999943</v>
      </c>
      <c r="P18" s="257">
        <f t="shared" si="5"/>
        <v>16.98999999999998</v>
      </c>
      <c r="Q18" s="257">
        <f t="shared" si="6"/>
        <v>15.639999999999986</v>
      </c>
      <c r="T18" s="406"/>
      <c r="U18" s="406"/>
    </row>
    <row r="19" spans="1:21" ht="15">
      <c r="A19" s="16">
        <v>8</v>
      </c>
      <c r="B19" s="310" t="s">
        <v>840</v>
      </c>
      <c r="C19" s="257">
        <v>289.18</v>
      </c>
      <c r="D19" s="257">
        <v>192.4</v>
      </c>
      <c r="E19" s="257">
        <f t="shared" si="0"/>
        <v>481.58000000000004</v>
      </c>
      <c r="F19" s="257">
        <v>81.73</v>
      </c>
      <c r="G19" s="257">
        <v>46.53</v>
      </c>
      <c r="H19" s="257">
        <f t="shared" si="1"/>
        <v>128.26</v>
      </c>
      <c r="I19" s="257">
        <v>270.90999999999997</v>
      </c>
      <c r="J19" s="257">
        <v>145.87</v>
      </c>
      <c r="K19" s="257">
        <f t="shared" si="2"/>
        <v>416.78</v>
      </c>
      <c r="L19" s="257">
        <v>269.72</v>
      </c>
      <c r="M19" s="257">
        <v>179.81</v>
      </c>
      <c r="N19" s="257">
        <f t="shared" si="3"/>
        <v>449.53000000000003</v>
      </c>
      <c r="O19" s="257">
        <f t="shared" si="4"/>
        <v>82.91999999999996</v>
      </c>
      <c r="P19" s="257">
        <f t="shared" si="5"/>
        <v>12.590000000000003</v>
      </c>
      <c r="Q19" s="257">
        <f t="shared" si="6"/>
        <v>95.50999999999996</v>
      </c>
      <c r="T19" s="406"/>
      <c r="U19" s="406"/>
    </row>
    <row r="20" spans="1:21" ht="15">
      <c r="A20" s="16">
        <v>9</v>
      </c>
      <c r="B20" s="310" t="s">
        <v>841</v>
      </c>
      <c r="C20" s="257">
        <v>90.64</v>
      </c>
      <c r="D20" s="257">
        <v>60.31</v>
      </c>
      <c r="E20" s="257">
        <f t="shared" si="0"/>
        <v>150.95</v>
      </c>
      <c r="F20" s="257">
        <v>28.04</v>
      </c>
      <c r="G20" s="257">
        <v>10.74</v>
      </c>
      <c r="H20" s="257">
        <f t="shared" si="1"/>
        <v>38.78</v>
      </c>
      <c r="I20" s="257">
        <v>91.03999999999999</v>
      </c>
      <c r="J20" s="257">
        <v>49.57</v>
      </c>
      <c r="K20" s="257">
        <f t="shared" si="2"/>
        <v>140.60999999999999</v>
      </c>
      <c r="L20" s="257">
        <v>80.95</v>
      </c>
      <c r="M20" s="257">
        <v>53.96</v>
      </c>
      <c r="N20" s="257">
        <f t="shared" si="3"/>
        <v>134.91</v>
      </c>
      <c r="O20" s="257">
        <f t="shared" si="4"/>
        <v>38.12999999999998</v>
      </c>
      <c r="P20" s="257">
        <f t="shared" si="5"/>
        <v>6.350000000000001</v>
      </c>
      <c r="Q20" s="257">
        <f t="shared" si="6"/>
        <v>44.47999999999998</v>
      </c>
      <c r="T20" s="406"/>
      <c r="U20" s="406"/>
    </row>
    <row r="21" spans="1:21" ht="15">
      <c r="A21" s="16">
        <v>10</v>
      </c>
      <c r="B21" s="310" t="s">
        <v>842</v>
      </c>
      <c r="C21" s="257">
        <v>310.17</v>
      </c>
      <c r="D21" s="257">
        <v>206.36</v>
      </c>
      <c r="E21" s="257">
        <f t="shared" si="0"/>
        <v>516.53</v>
      </c>
      <c r="F21" s="257">
        <v>49.58</v>
      </c>
      <c r="G21" s="257">
        <v>25.1</v>
      </c>
      <c r="H21" s="257">
        <f t="shared" si="1"/>
        <v>74.68</v>
      </c>
      <c r="I21" s="257">
        <v>277.54</v>
      </c>
      <c r="J21" s="257">
        <v>181.26000000000002</v>
      </c>
      <c r="K21" s="257">
        <f t="shared" si="2"/>
        <v>458.80000000000007</v>
      </c>
      <c r="L21" s="257">
        <v>273.7</v>
      </c>
      <c r="M21" s="257">
        <v>182.46</v>
      </c>
      <c r="N21" s="257">
        <f t="shared" si="3"/>
        <v>456.15999999999997</v>
      </c>
      <c r="O21" s="257">
        <f t="shared" si="4"/>
        <v>53.420000000000016</v>
      </c>
      <c r="P21" s="257">
        <f t="shared" si="5"/>
        <v>23.900000000000006</v>
      </c>
      <c r="Q21" s="257">
        <f t="shared" si="6"/>
        <v>77.32000000000002</v>
      </c>
      <c r="T21" s="406"/>
      <c r="U21" s="406"/>
    </row>
    <row r="22" spans="1:21" ht="15">
      <c r="A22" s="16">
        <v>11</v>
      </c>
      <c r="B22" s="310" t="s">
        <v>843</v>
      </c>
      <c r="C22" s="257">
        <v>365.77</v>
      </c>
      <c r="D22" s="257">
        <v>243.36</v>
      </c>
      <c r="E22" s="257">
        <f t="shared" si="0"/>
        <v>609.13</v>
      </c>
      <c r="F22" s="257">
        <v>46.67</v>
      </c>
      <c r="G22" s="257">
        <v>23.16</v>
      </c>
      <c r="H22" s="257">
        <f t="shared" si="1"/>
        <v>69.83</v>
      </c>
      <c r="I22" s="257">
        <v>361.8</v>
      </c>
      <c r="J22" s="257">
        <v>220.20000000000002</v>
      </c>
      <c r="K22" s="257">
        <f t="shared" si="2"/>
        <v>582</v>
      </c>
      <c r="L22" s="257">
        <v>333.89</v>
      </c>
      <c r="M22" s="257">
        <v>222.59</v>
      </c>
      <c r="N22" s="257">
        <f t="shared" si="3"/>
        <v>556.48</v>
      </c>
      <c r="O22" s="257">
        <f t="shared" si="4"/>
        <v>74.58000000000004</v>
      </c>
      <c r="P22" s="257">
        <f t="shared" si="5"/>
        <v>20.77000000000001</v>
      </c>
      <c r="Q22" s="257">
        <f t="shared" si="6"/>
        <v>95.35000000000005</v>
      </c>
      <c r="T22" s="406"/>
      <c r="U22" s="406"/>
    </row>
    <row r="23" spans="1:21" ht="15">
      <c r="A23" s="16">
        <v>12</v>
      </c>
      <c r="B23" s="310" t="s">
        <v>844</v>
      </c>
      <c r="C23" s="257">
        <v>161.5</v>
      </c>
      <c r="D23" s="257">
        <v>107.45</v>
      </c>
      <c r="E23" s="257">
        <f t="shared" si="0"/>
        <v>268.95</v>
      </c>
      <c r="F23" s="257">
        <v>26.71</v>
      </c>
      <c r="G23" s="257">
        <v>9.85</v>
      </c>
      <c r="H23" s="257">
        <f t="shared" si="1"/>
        <v>36.56</v>
      </c>
      <c r="I23" s="257">
        <v>140.89</v>
      </c>
      <c r="J23" s="257">
        <v>97.60000000000001</v>
      </c>
      <c r="K23" s="257">
        <f t="shared" si="2"/>
        <v>238.49</v>
      </c>
      <c r="L23" s="257">
        <v>139.91</v>
      </c>
      <c r="M23" s="257">
        <v>93.27</v>
      </c>
      <c r="N23" s="257">
        <f t="shared" si="3"/>
        <v>233.18</v>
      </c>
      <c r="O23" s="257">
        <f t="shared" si="4"/>
        <v>27.689999999999998</v>
      </c>
      <c r="P23" s="257">
        <f t="shared" si="5"/>
        <v>14.180000000000007</v>
      </c>
      <c r="Q23" s="257">
        <f t="shared" si="6"/>
        <v>41.870000000000005</v>
      </c>
      <c r="T23" s="406"/>
      <c r="U23" s="406"/>
    </row>
    <row r="24" spans="1:21" ht="15">
      <c r="A24" s="16">
        <v>13</v>
      </c>
      <c r="B24" s="310" t="s">
        <v>845</v>
      </c>
      <c r="C24" s="257">
        <v>537.15</v>
      </c>
      <c r="D24" s="257">
        <v>357.37</v>
      </c>
      <c r="E24" s="257">
        <f t="shared" si="0"/>
        <v>894.52</v>
      </c>
      <c r="F24" s="257">
        <v>63.72</v>
      </c>
      <c r="G24" s="257">
        <v>30.29</v>
      </c>
      <c r="H24" s="257">
        <f t="shared" si="1"/>
        <v>94.00999999999999</v>
      </c>
      <c r="I24" s="257">
        <v>481.0899999999999</v>
      </c>
      <c r="J24" s="257">
        <v>327.08</v>
      </c>
      <c r="K24" s="257">
        <f t="shared" si="2"/>
        <v>808.1699999999998</v>
      </c>
      <c r="L24" s="257">
        <v>478.95</v>
      </c>
      <c r="M24" s="257">
        <v>319.3</v>
      </c>
      <c r="N24" s="257">
        <f t="shared" si="3"/>
        <v>798.25</v>
      </c>
      <c r="O24" s="257">
        <f t="shared" si="4"/>
        <v>65.85999999999996</v>
      </c>
      <c r="P24" s="257">
        <f t="shared" si="5"/>
        <v>38.06999999999999</v>
      </c>
      <c r="Q24" s="257">
        <f t="shared" si="6"/>
        <v>103.92999999999995</v>
      </c>
      <c r="T24" s="406"/>
      <c r="U24" s="406"/>
    </row>
    <row r="25" spans="1:21" ht="15">
      <c r="A25" s="16">
        <v>14</v>
      </c>
      <c r="B25" s="310" t="s">
        <v>846</v>
      </c>
      <c r="C25" s="257">
        <v>181.88</v>
      </c>
      <c r="D25" s="257">
        <v>121.01</v>
      </c>
      <c r="E25" s="257">
        <f t="shared" si="0"/>
        <v>302.89</v>
      </c>
      <c r="F25" s="257">
        <v>28.75</v>
      </c>
      <c r="G25" s="257">
        <v>11.21</v>
      </c>
      <c r="H25" s="257">
        <f t="shared" si="1"/>
        <v>39.96</v>
      </c>
      <c r="I25" s="257">
        <v>192.49</v>
      </c>
      <c r="J25" s="257">
        <v>109.80000000000001</v>
      </c>
      <c r="K25" s="257">
        <f t="shared" si="2"/>
        <v>302.29</v>
      </c>
      <c r="L25" s="257">
        <v>157.9</v>
      </c>
      <c r="M25" s="257">
        <v>105.27</v>
      </c>
      <c r="N25" s="257">
        <f t="shared" si="3"/>
        <v>263.17</v>
      </c>
      <c r="O25" s="257">
        <f t="shared" si="4"/>
        <v>63.34</v>
      </c>
      <c r="P25" s="257">
        <f t="shared" si="5"/>
        <v>15.740000000000023</v>
      </c>
      <c r="Q25" s="257">
        <f t="shared" si="6"/>
        <v>79.08000000000003</v>
      </c>
      <c r="T25" s="406"/>
      <c r="U25" s="406"/>
    </row>
    <row r="26" spans="1:21" ht="15">
      <c r="A26" s="16">
        <v>15</v>
      </c>
      <c r="B26" s="310" t="s">
        <v>847</v>
      </c>
      <c r="C26" s="257">
        <v>208.5</v>
      </c>
      <c r="D26" s="257">
        <v>138.72</v>
      </c>
      <c r="E26" s="257">
        <f t="shared" si="0"/>
        <v>347.22</v>
      </c>
      <c r="F26" s="257">
        <v>33.23</v>
      </c>
      <c r="G26" s="257">
        <v>14.21</v>
      </c>
      <c r="H26" s="257">
        <f t="shared" si="1"/>
        <v>47.44</v>
      </c>
      <c r="I26" s="257">
        <v>203.78</v>
      </c>
      <c r="J26" s="257">
        <v>124.50999999999999</v>
      </c>
      <c r="K26" s="257">
        <f t="shared" si="2"/>
        <v>328.28999999999996</v>
      </c>
      <c r="L26" s="257">
        <v>190.67</v>
      </c>
      <c r="M26" s="257">
        <v>127.12</v>
      </c>
      <c r="N26" s="257">
        <f t="shared" si="3"/>
        <v>317.78999999999996</v>
      </c>
      <c r="O26" s="257">
        <f t="shared" si="4"/>
        <v>46.34</v>
      </c>
      <c r="P26" s="257">
        <f t="shared" si="5"/>
        <v>11.599999999999994</v>
      </c>
      <c r="Q26" s="257">
        <f t="shared" si="6"/>
        <v>57.94</v>
      </c>
      <c r="T26" s="406"/>
      <c r="U26" s="406"/>
    </row>
    <row r="27" spans="1:21" ht="15">
      <c r="A27" s="16">
        <v>16</v>
      </c>
      <c r="B27" s="310" t="s">
        <v>848</v>
      </c>
      <c r="C27" s="257">
        <v>194.18</v>
      </c>
      <c r="D27" s="257">
        <v>129.19</v>
      </c>
      <c r="E27" s="257">
        <f t="shared" si="0"/>
        <v>323.37</v>
      </c>
      <c r="F27" s="257">
        <v>38.57</v>
      </c>
      <c r="G27" s="257">
        <v>17.76</v>
      </c>
      <c r="H27" s="257">
        <f t="shared" si="1"/>
        <v>56.33</v>
      </c>
      <c r="I27" s="257">
        <v>174.56</v>
      </c>
      <c r="J27" s="257">
        <v>111.42999999999999</v>
      </c>
      <c r="K27" s="257">
        <f t="shared" si="2"/>
        <v>285.99</v>
      </c>
      <c r="L27" s="257">
        <v>174.8</v>
      </c>
      <c r="M27" s="257">
        <v>116.53</v>
      </c>
      <c r="N27" s="257">
        <f t="shared" si="3"/>
        <v>291.33000000000004</v>
      </c>
      <c r="O27" s="257">
        <f t="shared" si="4"/>
        <v>38.329999999999984</v>
      </c>
      <c r="P27" s="257">
        <f t="shared" si="5"/>
        <v>12.659999999999997</v>
      </c>
      <c r="Q27" s="257">
        <f t="shared" si="6"/>
        <v>50.98999999999998</v>
      </c>
      <c r="T27" s="406"/>
      <c r="U27" s="406"/>
    </row>
    <row r="28" spans="1:21" ht="15">
      <c r="A28" s="16">
        <v>17</v>
      </c>
      <c r="B28" s="310" t="s">
        <v>854</v>
      </c>
      <c r="C28" s="257">
        <v>131.45</v>
      </c>
      <c r="D28" s="257">
        <v>87.46</v>
      </c>
      <c r="E28" s="257">
        <f t="shared" si="0"/>
        <v>218.90999999999997</v>
      </c>
      <c r="F28" s="257">
        <v>36</v>
      </c>
      <c r="G28" s="257">
        <v>16.05</v>
      </c>
      <c r="H28" s="257">
        <f t="shared" si="1"/>
        <v>52.05</v>
      </c>
      <c r="I28" s="257">
        <v>104.91999999999999</v>
      </c>
      <c r="J28" s="257">
        <v>71.41</v>
      </c>
      <c r="K28" s="257">
        <f t="shared" si="2"/>
        <v>176.32999999999998</v>
      </c>
      <c r="L28" s="257">
        <v>118.78</v>
      </c>
      <c r="M28" s="257">
        <v>79.19</v>
      </c>
      <c r="N28" s="257">
        <f t="shared" si="3"/>
        <v>197.97</v>
      </c>
      <c r="O28" s="257">
        <f t="shared" si="4"/>
        <v>22.139999999999986</v>
      </c>
      <c r="P28" s="257">
        <f t="shared" si="5"/>
        <v>8.269999999999996</v>
      </c>
      <c r="Q28" s="257">
        <f t="shared" si="6"/>
        <v>30.409999999999982</v>
      </c>
      <c r="T28" s="406"/>
      <c r="U28" s="406"/>
    </row>
    <row r="29" spans="1:21" ht="15">
      <c r="A29" s="16">
        <v>18</v>
      </c>
      <c r="B29" s="310" t="s">
        <v>849</v>
      </c>
      <c r="C29" s="257">
        <v>374.06</v>
      </c>
      <c r="D29" s="257">
        <v>248.87</v>
      </c>
      <c r="E29" s="257">
        <f t="shared" si="0"/>
        <v>622.9300000000001</v>
      </c>
      <c r="F29" s="257">
        <v>42.04</v>
      </c>
      <c r="G29" s="257">
        <v>20.07</v>
      </c>
      <c r="H29" s="257">
        <f t="shared" si="1"/>
        <v>62.11</v>
      </c>
      <c r="I29" s="257">
        <v>344.85</v>
      </c>
      <c r="J29" s="257">
        <v>228.8</v>
      </c>
      <c r="K29" s="257">
        <f t="shared" si="2"/>
        <v>573.6500000000001</v>
      </c>
      <c r="L29" s="257">
        <v>330.55</v>
      </c>
      <c r="M29" s="257">
        <v>220.37</v>
      </c>
      <c r="N29" s="257">
        <f t="shared" si="3"/>
        <v>550.9200000000001</v>
      </c>
      <c r="O29" s="257">
        <f t="shared" si="4"/>
        <v>56.34000000000003</v>
      </c>
      <c r="P29" s="257">
        <f t="shared" si="5"/>
        <v>28.5</v>
      </c>
      <c r="Q29" s="257">
        <f t="shared" si="6"/>
        <v>84.84000000000003</v>
      </c>
      <c r="T29" s="406"/>
      <c r="U29" s="406"/>
    </row>
    <row r="30" spans="1:21" ht="15">
      <c r="A30" s="16">
        <v>19</v>
      </c>
      <c r="B30" s="310" t="s">
        <v>850</v>
      </c>
      <c r="C30" s="257">
        <v>143.65</v>
      </c>
      <c r="D30" s="257">
        <v>95.57</v>
      </c>
      <c r="E30" s="257">
        <f t="shared" si="0"/>
        <v>239.22</v>
      </c>
      <c r="F30" s="257">
        <v>25.31</v>
      </c>
      <c r="G30" s="257">
        <v>8.92</v>
      </c>
      <c r="H30" s="257">
        <f t="shared" si="1"/>
        <v>34.23</v>
      </c>
      <c r="I30" s="257">
        <v>133.73</v>
      </c>
      <c r="J30" s="257">
        <v>86.64999999999999</v>
      </c>
      <c r="K30" s="257">
        <f t="shared" si="2"/>
        <v>220.38</v>
      </c>
      <c r="L30" s="257">
        <v>127.23</v>
      </c>
      <c r="M30" s="257">
        <v>84.82</v>
      </c>
      <c r="N30" s="257">
        <f t="shared" si="3"/>
        <v>212.05</v>
      </c>
      <c r="O30" s="257">
        <f t="shared" si="4"/>
        <v>31.809999999999988</v>
      </c>
      <c r="P30" s="257">
        <f t="shared" si="5"/>
        <v>10.75</v>
      </c>
      <c r="Q30" s="257">
        <f t="shared" si="6"/>
        <v>42.55999999999999</v>
      </c>
      <c r="T30" s="406"/>
      <c r="U30" s="406"/>
    </row>
    <row r="31" spans="1:21" ht="15">
      <c r="A31" s="16">
        <v>20</v>
      </c>
      <c r="B31" s="310" t="s">
        <v>851</v>
      </c>
      <c r="C31" s="257">
        <v>332.69</v>
      </c>
      <c r="D31" s="257">
        <v>221.34</v>
      </c>
      <c r="E31" s="257">
        <f t="shared" si="0"/>
        <v>554.03</v>
      </c>
      <c r="F31" s="257">
        <v>61.33</v>
      </c>
      <c r="G31" s="257">
        <v>32.93</v>
      </c>
      <c r="H31" s="257">
        <f t="shared" si="1"/>
        <v>94.25999999999999</v>
      </c>
      <c r="I31" s="257">
        <v>310.06</v>
      </c>
      <c r="J31" s="257">
        <v>188.41</v>
      </c>
      <c r="K31" s="257">
        <f t="shared" si="2"/>
        <v>498.47</v>
      </c>
      <c r="L31" s="257">
        <v>283.36</v>
      </c>
      <c r="M31" s="257">
        <v>188.91</v>
      </c>
      <c r="N31" s="257">
        <f t="shared" si="3"/>
        <v>472.27</v>
      </c>
      <c r="O31" s="257">
        <f t="shared" si="4"/>
        <v>88.02999999999997</v>
      </c>
      <c r="P31" s="257">
        <f t="shared" si="5"/>
        <v>32.43000000000001</v>
      </c>
      <c r="Q31" s="257">
        <f t="shared" si="6"/>
        <v>120.45999999999998</v>
      </c>
      <c r="T31" s="406"/>
      <c r="U31" s="406"/>
    </row>
    <row r="32" spans="1:21" ht="15">
      <c r="A32" s="16">
        <v>21</v>
      </c>
      <c r="B32" s="310" t="s">
        <v>852</v>
      </c>
      <c r="C32" s="257">
        <v>188.52</v>
      </c>
      <c r="D32" s="257">
        <v>125.43</v>
      </c>
      <c r="E32" s="257">
        <f t="shared" si="0"/>
        <v>313.95000000000005</v>
      </c>
      <c r="F32" s="257">
        <v>23.78</v>
      </c>
      <c r="G32" s="257">
        <v>12.1</v>
      </c>
      <c r="H32" s="257">
        <f t="shared" si="1"/>
        <v>35.88</v>
      </c>
      <c r="I32" s="257">
        <v>139.67</v>
      </c>
      <c r="J32" s="257">
        <v>113.33000000000001</v>
      </c>
      <c r="K32" s="257">
        <f t="shared" si="2"/>
        <v>253</v>
      </c>
      <c r="L32" s="257">
        <v>170.34</v>
      </c>
      <c r="M32" s="257">
        <v>113.57</v>
      </c>
      <c r="N32" s="257">
        <f t="shared" si="3"/>
        <v>283.90999999999997</v>
      </c>
      <c r="O32" s="257">
        <f t="shared" si="4"/>
        <v>-6.890000000000015</v>
      </c>
      <c r="P32" s="257">
        <f t="shared" si="5"/>
        <v>11.860000000000014</v>
      </c>
      <c r="Q32" s="257">
        <f t="shared" si="6"/>
        <v>4.969999999999999</v>
      </c>
      <c r="T32" s="406"/>
      <c r="U32" s="406"/>
    </row>
    <row r="33" spans="1:21" ht="15">
      <c r="A33" s="16">
        <v>22</v>
      </c>
      <c r="B33" s="310" t="s">
        <v>853</v>
      </c>
      <c r="C33" s="257">
        <v>269.75</v>
      </c>
      <c r="D33" s="257">
        <v>179.47</v>
      </c>
      <c r="E33" s="257">
        <f t="shared" si="0"/>
        <v>449.22</v>
      </c>
      <c r="F33" s="257">
        <v>49.62</v>
      </c>
      <c r="G33" s="257">
        <v>25.13</v>
      </c>
      <c r="H33" s="257">
        <f t="shared" si="1"/>
        <v>74.75</v>
      </c>
      <c r="I33" s="257">
        <v>219.68</v>
      </c>
      <c r="J33" s="257">
        <v>154.34</v>
      </c>
      <c r="K33" s="257">
        <f t="shared" si="2"/>
        <v>374.02</v>
      </c>
      <c r="L33" s="257">
        <v>241.07</v>
      </c>
      <c r="M33" s="257">
        <v>160.71</v>
      </c>
      <c r="N33" s="257">
        <f t="shared" si="3"/>
        <v>401.78</v>
      </c>
      <c r="O33" s="257">
        <f t="shared" si="4"/>
        <v>28.230000000000018</v>
      </c>
      <c r="P33" s="257">
        <f t="shared" si="5"/>
        <v>18.75999999999999</v>
      </c>
      <c r="Q33" s="257">
        <f t="shared" si="6"/>
        <v>46.99000000000001</v>
      </c>
      <c r="T33" s="406"/>
      <c r="U33" s="406"/>
    </row>
    <row r="34" spans="1:17" s="13" customFormat="1" ht="12.75">
      <c r="A34" s="3"/>
      <c r="B34" s="244" t="s">
        <v>16</v>
      </c>
      <c r="C34" s="252">
        <f aca="true" t="shared" si="7" ref="C34:Q34">SUM(C12:C33)</f>
        <v>5453.92</v>
      </c>
      <c r="D34" s="252">
        <f t="shared" si="7"/>
        <v>3628.6000000000004</v>
      </c>
      <c r="E34" s="408">
        <f t="shared" si="7"/>
        <v>9082.52</v>
      </c>
      <c r="F34" s="443">
        <f t="shared" si="7"/>
        <v>908</v>
      </c>
      <c r="G34" s="408">
        <f t="shared" si="7"/>
        <v>430.31</v>
      </c>
      <c r="H34" s="408">
        <f t="shared" si="7"/>
        <v>1338.3100000000002</v>
      </c>
      <c r="I34" s="443">
        <f t="shared" si="7"/>
        <v>4918.110000000001</v>
      </c>
      <c r="J34" s="408">
        <f t="shared" si="7"/>
        <v>3198.29</v>
      </c>
      <c r="K34" s="408">
        <f t="shared" si="7"/>
        <v>8116.4000000000015</v>
      </c>
      <c r="L34" s="408">
        <f t="shared" si="7"/>
        <v>4877.12</v>
      </c>
      <c r="M34" s="408">
        <f t="shared" si="7"/>
        <v>3251.42</v>
      </c>
      <c r="N34" s="408">
        <f t="shared" si="7"/>
        <v>8128.54</v>
      </c>
      <c r="O34" s="443">
        <f t="shared" si="7"/>
        <v>948.9899999999999</v>
      </c>
      <c r="P34" s="252">
        <f t="shared" si="7"/>
        <v>377.18</v>
      </c>
      <c r="Q34" s="252">
        <f t="shared" si="7"/>
        <v>1326.17</v>
      </c>
    </row>
    <row r="35" spans="1:17" ht="12.75">
      <c r="A35" s="10"/>
      <c r="B35" s="189"/>
      <c r="C35" s="10"/>
      <c r="D35" s="10"/>
      <c r="E35" s="240"/>
      <c r="F35" s="240"/>
      <c r="G35" s="240"/>
      <c r="H35" s="240"/>
      <c r="I35" s="419"/>
      <c r="J35" s="240"/>
      <c r="K35" s="240"/>
      <c r="L35" s="240"/>
      <c r="M35" s="240"/>
      <c r="N35" s="240"/>
      <c r="O35" s="419"/>
      <c r="P35" s="419"/>
      <c r="Q35" s="240"/>
    </row>
    <row r="36" spans="1:17" ht="14.25" customHeight="1">
      <c r="A36" s="598" t="s">
        <v>877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</row>
    <row r="37" spans="1:17" ht="15.75" customHeight="1">
      <c r="A37" s="30"/>
      <c r="B37" s="37"/>
      <c r="C37" s="341"/>
      <c r="D37" s="341"/>
      <c r="E37" s="341"/>
      <c r="F37" s="341"/>
      <c r="G37" s="341"/>
      <c r="H37" s="341"/>
      <c r="I37" s="341"/>
      <c r="J37" s="341"/>
      <c r="K37" s="341"/>
      <c r="L37" s="240"/>
      <c r="M37" s="240"/>
      <c r="N37" s="240"/>
      <c r="O37" s="240"/>
      <c r="P37" s="240"/>
      <c r="Q37" s="240"/>
    </row>
    <row r="38" spans="1:15" ht="15" customHeight="1">
      <c r="A38" s="12" t="s">
        <v>947</v>
      </c>
      <c r="B38" s="246"/>
      <c r="C38" s="12"/>
      <c r="D38" s="12"/>
      <c r="E38" s="12"/>
      <c r="F38" s="12"/>
      <c r="G38" s="12"/>
      <c r="J38" s="13"/>
      <c r="K38" s="719"/>
      <c r="L38" s="720"/>
      <c r="M38" s="245"/>
      <c r="N38" s="245"/>
      <c r="O38" s="245"/>
    </row>
    <row r="39" spans="1:17" ht="15" customHeight="1">
      <c r="A39" s="245"/>
      <c r="B39" s="245"/>
      <c r="C39" s="245"/>
      <c r="D39" s="245"/>
      <c r="E39" s="245"/>
      <c r="F39" s="245"/>
      <c r="G39" s="14"/>
      <c r="H39" s="313"/>
      <c r="M39" s="245"/>
      <c r="N39" s="711" t="s">
        <v>944</v>
      </c>
      <c r="O39" s="711"/>
      <c r="P39" s="711"/>
      <c r="Q39" s="711"/>
    </row>
    <row r="40" spans="1:17" ht="16.5" customHeight="1">
      <c r="A40" s="245"/>
      <c r="B40" s="245"/>
      <c r="C40" s="245"/>
      <c r="D40" s="245"/>
      <c r="E40" s="245"/>
      <c r="F40" s="245"/>
      <c r="G40" s="14"/>
      <c r="H40" s="313"/>
      <c r="M40" s="14"/>
      <c r="N40" s="711" t="s">
        <v>860</v>
      </c>
      <c r="O40" s="711"/>
      <c r="P40" s="711"/>
      <c r="Q40" s="711"/>
    </row>
  </sheetData>
  <sheetProtection/>
  <mergeCells count="17">
    <mergeCell ref="P1:Q1"/>
    <mergeCell ref="A2:Q2"/>
    <mergeCell ref="A3:Q3"/>
    <mergeCell ref="N8:Q8"/>
    <mergeCell ref="A4:Q4"/>
    <mergeCell ref="A9:A10"/>
    <mergeCell ref="B9:B10"/>
    <mergeCell ref="I9:K9"/>
    <mergeCell ref="A7:B7"/>
    <mergeCell ref="N40:Q40"/>
    <mergeCell ref="O9:Q9"/>
    <mergeCell ref="L9:N9"/>
    <mergeCell ref="C9:E9"/>
    <mergeCell ref="F9:H9"/>
    <mergeCell ref="A36:Q36"/>
    <mergeCell ref="K38:L38"/>
    <mergeCell ref="N39:Q3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2"/>
  <sheetViews>
    <sheetView zoomScale="85" zoomScaleNormal="85" zoomScaleSheetLayoutView="90" zoomScalePageLayoutView="0" workbookViewId="0" topLeftCell="A1">
      <selection activeCell="A39" sqref="A39"/>
    </sheetView>
  </sheetViews>
  <sheetFormatPr defaultColWidth="9.140625" defaultRowHeight="12.75"/>
  <cols>
    <col min="1" max="1" width="7.421875" style="14" customWidth="1"/>
    <col min="2" max="2" width="17.140625" style="14" customWidth="1"/>
    <col min="3" max="3" width="8.7109375" style="14" customWidth="1"/>
    <col min="4" max="4" width="8.140625" style="14" customWidth="1"/>
    <col min="5" max="5" width="10.00390625" style="14" customWidth="1"/>
    <col min="6" max="6" width="8.7109375" style="14" customWidth="1"/>
    <col min="7" max="7" width="9.28125" style="14" customWidth="1"/>
    <col min="8" max="8" width="8.140625" style="14" customWidth="1"/>
    <col min="9" max="9" width="9.28125" style="14" customWidth="1"/>
    <col min="10" max="10" width="10.00390625" style="14" customWidth="1"/>
    <col min="11" max="11" width="11.00390625" style="14" customWidth="1"/>
    <col min="12" max="14" width="11.57421875" style="14" customWidth="1"/>
    <col min="15" max="15" width="13.7109375" style="14" customWidth="1"/>
    <col min="16" max="16" width="11.8515625" style="14" customWidth="1"/>
    <col min="17" max="17" width="9.7109375" style="14" customWidth="1"/>
    <col min="18" max="16384" width="9.140625" style="14" customWidth="1"/>
  </cols>
  <sheetData>
    <row r="1" spans="8:21" ht="15">
      <c r="H1" s="31"/>
      <c r="I1" s="31"/>
      <c r="J1" s="31"/>
      <c r="K1" s="31"/>
      <c r="L1" s="31"/>
      <c r="M1" s="31"/>
      <c r="N1" s="31"/>
      <c r="O1" s="31"/>
      <c r="P1" s="724" t="s">
        <v>86</v>
      </c>
      <c r="Q1" s="724"/>
      <c r="R1" s="718"/>
      <c r="T1" s="38"/>
      <c r="U1" s="38"/>
    </row>
    <row r="2" spans="1:21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18"/>
      <c r="S2" s="40"/>
      <c r="T2" s="40"/>
      <c r="U2" s="40"/>
    </row>
    <row r="3" spans="1:21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718"/>
      <c r="S3" s="39"/>
      <c r="T3" s="39"/>
      <c r="U3" s="39"/>
    </row>
    <row r="4" ht="10.5" customHeight="1">
      <c r="R4" s="718"/>
    </row>
    <row r="5" spans="1:18" ht="9" customHeight="1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  <c r="R5" s="718"/>
    </row>
    <row r="6" spans="2:18" ht="18" customHeight="1">
      <c r="B6" s="101"/>
      <c r="C6" s="101"/>
      <c r="D6" s="641" t="s">
        <v>733</v>
      </c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R6" s="718"/>
    </row>
    <row r="7" ht="5.25" customHeight="1">
      <c r="R7" s="718"/>
    </row>
    <row r="8" spans="1:18" ht="12.75">
      <c r="A8" s="636" t="s">
        <v>862</v>
      </c>
      <c r="B8" s="636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" t="s">
        <v>19</v>
      </c>
      <c r="R8" s="718"/>
    </row>
    <row r="9" spans="1:18" ht="15.75">
      <c r="A9" s="12"/>
      <c r="B9" s="329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755" t="s">
        <v>796</v>
      </c>
      <c r="O9" s="755"/>
      <c r="P9" s="755"/>
      <c r="Q9" s="755"/>
      <c r="R9" s="718"/>
    </row>
    <row r="10" spans="1:18" ht="28.5" customHeight="1">
      <c r="A10" s="721" t="s">
        <v>2</v>
      </c>
      <c r="B10" s="725" t="s">
        <v>3</v>
      </c>
      <c r="C10" s="603" t="s">
        <v>654</v>
      </c>
      <c r="D10" s="603"/>
      <c r="E10" s="603"/>
      <c r="F10" s="603" t="s">
        <v>655</v>
      </c>
      <c r="G10" s="603"/>
      <c r="H10" s="603"/>
      <c r="I10" s="788" t="s">
        <v>363</v>
      </c>
      <c r="J10" s="789"/>
      <c r="K10" s="790"/>
      <c r="L10" s="788" t="s">
        <v>87</v>
      </c>
      <c r="M10" s="789"/>
      <c r="N10" s="790"/>
      <c r="O10" s="785" t="s">
        <v>800</v>
      </c>
      <c r="P10" s="786"/>
      <c r="Q10" s="787"/>
      <c r="R10" s="718"/>
    </row>
    <row r="11" spans="1:17" ht="39.75" customHeight="1">
      <c r="A11" s="722"/>
      <c r="B11" s="726"/>
      <c r="C11" s="5" t="s">
        <v>109</v>
      </c>
      <c r="D11" s="5" t="s">
        <v>729</v>
      </c>
      <c r="E11" s="5" t="s">
        <v>16</v>
      </c>
      <c r="F11" s="5" t="s">
        <v>109</v>
      </c>
      <c r="G11" s="5" t="s">
        <v>730</v>
      </c>
      <c r="H11" s="5" t="s">
        <v>16</v>
      </c>
      <c r="I11" s="5" t="s">
        <v>109</v>
      </c>
      <c r="J11" s="5" t="s">
        <v>730</v>
      </c>
      <c r="K11" s="5" t="s">
        <v>16</v>
      </c>
      <c r="L11" s="5" t="s">
        <v>109</v>
      </c>
      <c r="M11" s="5" t="s">
        <v>730</v>
      </c>
      <c r="N11" s="5" t="s">
        <v>16</v>
      </c>
      <c r="O11" s="5" t="s">
        <v>224</v>
      </c>
      <c r="P11" s="5" t="s">
        <v>731</v>
      </c>
      <c r="Q11" s="5" t="s">
        <v>110</v>
      </c>
    </row>
    <row r="12" spans="1:17" s="61" customFormat="1" ht="12.75">
      <c r="A12" s="58">
        <v>1</v>
      </c>
      <c r="B12" s="315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58">
        <v>11</v>
      </c>
      <c r="L12" s="58">
        <v>12</v>
      </c>
      <c r="M12" s="58">
        <v>13</v>
      </c>
      <c r="N12" s="58">
        <v>14</v>
      </c>
      <c r="O12" s="58">
        <v>15</v>
      </c>
      <c r="P12" s="58">
        <v>16</v>
      </c>
      <c r="Q12" s="58">
        <v>17</v>
      </c>
    </row>
    <row r="13" spans="1:17" ht="15">
      <c r="A13" s="16">
        <v>1</v>
      </c>
      <c r="B13" s="310" t="s">
        <v>833</v>
      </c>
      <c r="C13" s="257">
        <v>531.9</v>
      </c>
      <c r="D13" s="257">
        <v>354.12</v>
      </c>
      <c r="E13" s="257">
        <f>C13+D13</f>
        <v>886.02</v>
      </c>
      <c r="F13" s="257">
        <v>9.06315</v>
      </c>
      <c r="G13" s="257">
        <v>6.0421</v>
      </c>
      <c r="H13" s="257">
        <f>F13+G13</f>
        <v>15.10525</v>
      </c>
      <c r="I13" s="257">
        <v>522.83685</v>
      </c>
      <c r="J13" s="257">
        <v>348.0779</v>
      </c>
      <c r="K13" s="257">
        <f>I13+J13</f>
        <v>870.91475</v>
      </c>
      <c r="L13" s="257">
        <v>464.5</v>
      </c>
      <c r="M13" s="257">
        <v>309.66</v>
      </c>
      <c r="N13" s="257">
        <f>L13+M13</f>
        <v>774.1600000000001</v>
      </c>
      <c r="O13" s="257">
        <f>F13+I13-L13</f>
        <v>67.39999999999998</v>
      </c>
      <c r="P13" s="257">
        <f>G13+J13-M13</f>
        <v>44.45999999999998</v>
      </c>
      <c r="Q13" s="257">
        <f>O13+P13</f>
        <v>111.85999999999996</v>
      </c>
    </row>
    <row r="14" spans="1:17" ht="15">
      <c r="A14" s="16">
        <v>2</v>
      </c>
      <c r="B14" s="310" t="s">
        <v>945</v>
      </c>
      <c r="C14" s="257">
        <v>134.19</v>
      </c>
      <c r="D14" s="257">
        <v>89.34</v>
      </c>
      <c r="E14" s="257">
        <f aca="true" t="shared" si="0" ref="E14:E34">C14+D14</f>
        <v>223.53</v>
      </c>
      <c r="F14" s="257">
        <v>9.34</v>
      </c>
      <c r="G14" s="257">
        <v>2.9</v>
      </c>
      <c r="H14" s="257">
        <f aca="true" t="shared" si="1" ref="H14:H34">F14+G14</f>
        <v>12.24</v>
      </c>
      <c r="I14" s="257">
        <v>124.85</v>
      </c>
      <c r="J14" s="257">
        <v>86.44</v>
      </c>
      <c r="K14" s="257">
        <f aca="true" t="shared" si="2" ref="K14:K34">I14+J14</f>
        <v>211.29</v>
      </c>
      <c r="L14" s="257">
        <v>118.41</v>
      </c>
      <c r="M14" s="257">
        <v>78.95</v>
      </c>
      <c r="N14" s="257">
        <f aca="true" t="shared" si="3" ref="N14:N34">L14+M14</f>
        <v>197.36</v>
      </c>
      <c r="O14" s="257">
        <f aca="true" t="shared" si="4" ref="O14:P34">F14+I14-L14</f>
        <v>15.780000000000001</v>
      </c>
      <c r="P14" s="257">
        <f t="shared" si="4"/>
        <v>10.39</v>
      </c>
      <c r="Q14" s="257">
        <f aca="true" t="shared" si="5" ref="Q14:Q34">O14+P14</f>
        <v>26.17</v>
      </c>
    </row>
    <row r="15" spans="1:17" ht="15">
      <c r="A15" s="16">
        <v>3</v>
      </c>
      <c r="B15" s="310" t="s">
        <v>835</v>
      </c>
      <c r="C15" s="257">
        <v>296.3</v>
      </c>
      <c r="D15" s="257">
        <v>197.27</v>
      </c>
      <c r="E15" s="257">
        <f t="shared" si="0"/>
        <v>493.57000000000005</v>
      </c>
      <c r="F15" s="257">
        <v>5.95</v>
      </c>
      <c r="G15" s="257">
        <v>17.3</v>
      </c>
      <c r="H15" s="257">
        <f t="shared" si="1"/>
        <v>23.25</v>
      </c>
      <c r="I15" s="257">
        <v>290.35</v>
      </c>
      <c r="J15" s="257">
        <v>179.97</v>
      </c>
      <c r="K15" s="257">
        <f t="shared" si="2"/>
        <v>470.32000000000005</v>
      </c>
      <c r="L15" s="257">
        <v>258.09</v>
      </c>
      <c r="M15" s="257">
        <v>172.05</v>
      </c>
      <c r="N15" s="257">
        <f t="shared" si="3"/>
        <v>430.14</v>
      </c>
      <c r="O15" s="257">
        <f t="shared" si="4"/>
        <v>38.210000000000036</v>
      </c>
      <c r="P15" s="257">
        <f t="shared" si="4"/>
        <v>25.22</v>
      </c>
      <c r="Q15" s="257">
        <f t="shared" si="5"/>
        <v>63.430000000000035</v>
      </c>
    </row>
    <row r="16" spans="1:17" ht="15">
      <c r="A16" s="16">
        <v>4</v>
      </c>
      <c r="B16" s="310" t="s">
        <v>836</v>
      </c>
      <c r="C16" s="257">
        <v>144.43</v>
      </c>
      <c r="D16" s="257">
        <v>96.15</v>
      </c>
      <c r="E16" s="257">
        <f t="shared" si="0"/>
        <v>240.58</v>
      </c>
      <c r="F16" s="257">
        <v>18.16278</v>
      </c>
      <c r="G16" s="257">
        <v>12.108519999999999</v>
      </c>
      <c r="H16" s="257">
        <f t="shared" si="1"/>
        <v>30.2713</v>
      </c>
      <c r="I16" s="257">
        <v>126.26722000000001</v>
      </c>
      <c r="J16" s="257">
        <v>84.04148</v>
      </c>
      <c r="K16" s="257">
        <f t="shared" si="2"/>
        <v>210.30870000000002</v>
      </c>
      <c r="L16" s="257">
        <v>128.64</v>
      </c>
      <c r="M16" s="257">
        <v>85.77</v>
      </c>
      <c r="N16" s="257">
        <f t="shared" si="3"/>
        <v>214.40999999999997</v>
      </c>
      <c r="O16" s="257">
        <f t="shared" si="4"/>
        <v>15.79000000000002</v>
      </c>
      <c r="P16" s="257">
        <f t="shared" si="4"/>
        <v>10.38000000000001</v>
      </c>
      <c r="Q16" s="257">
        <f t="shared" si="5"/>
        <v>26.17000000000003</v>
      </c>
    </row>
    <row r="17" spans="1:17" ht="15">
      <c r="A17" s="16">
        <v>5</v>
      </c>
      <c r="B17" s="310" t="s">
        <v>837</v>
      </c>
      <c r="C17" s="257">
        <v>128.66</v>
      </c>
      <c r="D17" s="257">
        <v>85.66</v>
      </c>
      <c r="E17" s="257">
        <f t="shared" si="0"/>
        <v>214.32</v>
      </c>
      <c r="F17" s="257">
        <v>12.4762032</v>
      </c>
      <c r="G17" s="257">
        <v>18.32</v>
      </c>
      <c r="H17" s="257">
        <f t="shared" si="1"/>
        <v>30.7962032</v>
      </c>
      <c r="I17" s="257">
        <v>116.1837968</v>
      </c>
      <c r="J17" s="257">
        <v>67.34</v>
      </c>
      <c r="K17" s="257">
        <f t="shared" si="2"/>
        <v>183.5237968</v>
      </c>
      <c r="L17" s="257">
        <v>112.01</v>
      </c>
      <c r="M17" s="257">
        <v>74.67</v>
      </c>
      <c r="N17" s="257">
        <f t="shared" si="3"/>
        <v>186.68</v>
      </c>
      <c r="O17" s="257">
        <f t="shared" si="4"/>
        <v>16.64999999999999</v>
      </c>
      <c r="P17" s="257">
        <f t="shared" si="4"/>
        <v>10.989999999999995</v>
      </c>
      <c r="Q17" s="257">
        <f t="shared" si="5"/>
        <v>27.639999999999986</v>
      </c>
    </row>
    <row r="18" spans="1:17" ht="15">
      <c r="A18" s="16">
        <v>6</v>
      </c>
      <c r="B18" s="310" t="s">
        <v>838</v>
      </c>
      <c r="C18" s="257">
        <v>294.85</v>
      </c>
      <c r="D18" s="257">
        <v>196.3</v>
      </c>
      <c r="E18" s="257">
        <f t="shared" si="0"/>
        <v>491.15000000000003</v>
      </c>
      <c r="F18" s="257">
        <v>13.34</v>
      </c>
      <c r="G18" s="257">
        <v>15.56173312</v>
      </c>
      <c r="H18" s="257">
        <f t="shared" si="1"/>
        <v>28.90173312</v>
      </c>
      <c r="I18" s="257">
        <v>281.51000000000005</v>
      </c>
      <c r="J18" s="257">
        <v>180.73826688000003</v>
      </c>
      <c r="K18" s="257">
        <f t="shared" si="2"/>
        <v>462.2482668800001</v>
      </c>
      <c r="L18" s="257">
        <v>255.69</v>
      </c>
      <c r="M18" s="257">
        <v>170.46</v>
      </c>
      <c r="N18" s="257">
        <f t="shared" si="3"/>
        <v>426.15</v>
      </c>
      <c r="O18" s="257">
        <f t="shared" si="4"/>
        <v>39.160000000000025</v>
      </c>
      <c r="P18" s="257">
        <f t="shared" si="4"/>
        <v>25.840000000000003</v>
      </c>
      <c r="Q18" s="257">
        <f t="shared" si="5"/>
        <v>65.00000000000003</v>
      </c>
    </row>
    <row r="19" spans="1:17" ht="15">
      <c r="A19" s="16">
        <v>7</v>
      </c>
      <c r="B19" s="310" t="s">
        <v>839</v>
      </c>
      <c r="C19" s="257">
        <v>213.69</v>
      </c>
      <c r="D19" s="257">
        <v>142.27</v>
      </c>
      <c r="E19" s="257">
        <f t="shared" si="0"/>
        <v>355.96000000000004</v>
      </c>
      <c r="F19" s="257">
        <v>13.2</v>
      </c>
      <c r="G19" s="257">
        <v>15.469035119999994</v>
      </c>
      <c r="H19" s="257">
        <f t="shared" si="1"/>
        <v>28.669035119999993</v>
      </c>
      <c r="I19" s="257">
        <v>200.49</v>
      </c>
      <c r="J19" s="257">
        <v>126.80096488000001</v>
      </c>
      <c r="K19" s="257">
        <f t="shared" si="2"/>
        <v>327.29096488000005</v>
      </c>
      <c r="L19" s="257">
        <v>197.48</v>
      </c>
      <c r="M19" s="257">
        <v>131.65</v>
      </c>
      <c r="N19" s="257">
        <f t="shared" si="3"/>
        <v>329.13</v>
      </c>
      <c r="O19" s="257">
        <f t="shared" si="4"/>
        <v>16.210000000000008</v>
      </c>
      <c r="P19" s="257">
        <f t="shared" si="4"/>
        <v>10.620000000000005</v>
      </c>
      <c r="Q19" s="257">
        <f t="shared" si="5"/>
        <v>26.830000000000013</v>
      </c>
    </row>
    <row r="20" spans="1:17" ht="15">
      <c r="A20" s="16">
        <v>8</v>
      </c>
      <c r="B20" s="310" t="s">
        <v>840</v>
      </c>
      <c r="C20" s="257">
        <v>352.64</v>
      </c>
      <c r="D20" s="257">
        <v>234.78</v>
      </c>
      <c r="E20" s="257">
        <f t="shared" si="0"/>
        <v>587.42</v>
      </c>
      <c r="F20" s="257">
        <v>14.62</v>
      </c>
      <c r="G20" s="257">
        <v>9.74</v>
      </c>
      <c r="H20" s="257">
        <f t="shared" si="1"/>
        <v>24.36</v>
      </c>
      <c r="I20" s="257">
        <v>338.02</v>
      </c>
      <c r="J20" s="257">
        <v>225.04</v>
      </c>
      <c r="K20" s="257">
        <f t="shared" si="2"/>
        <v>563.06</v>
      </c>
      <c r="L20" s="257">
        <v>319.8</v>
      </c>
      <c r="M20" s="257">
        <v>213.21</v>
      </c>
      <c r="N20" s="257">
        <f t="shared" si="3"/>
        <v>533.01</v>
      </c>
      <c r="O20" s="257">
        <f t="shared" si="4"/>
        <v>32.839999999999975</v>
      </c>
      <c r="P20" s="257">
        <f t="shared" si="4"/>
        <v>21.569999999999993</v>
      </c>
      <c r="Q20" s="257">
        <f t="shared" si="5"/>
        <v>54.40999999999997</v>
      </c>
    </row>
    <row r="21" spans="1:17" ht="15">
      <c r="A21" s="16">
        <v>9</v>
      </c>
      <c r="B21" s="310" t="s">
        <v>841</v>
      </c>
      <c r="C21" s="257">
        <v>119.08</v>
      </c>
      <c r="D21" s="257">
        <v>79.28</v>
      </c>
      <c r="E21" s="257">
        <f t="shared" si="0"/>
        <v>198.36</v>
      </c>
      <c r="F21" s="257">
        <v>13.14</v>
      </c>
      <c r="G21" s="257">
        <v>12.1</v>
      </c>
      <c r="H21" s="257">
        <f t="shared" si="1"/>
        <v>25.240000000000002</v>
      </c>
      <c r="I21" s="257">
        <v>105.94</v>
      </c>
      <c r="J21" s="257">
        <v>67.18</v>
      </c>
      <c r="K21" s="257">
        <f t="shared" si="2"/>
        <v>173.12</v>
      </c>
      <c r="L21" s="257">
        <v>107.04</v>
      </c>
      <c r="M21" s="257">
        <v>71.36</v>
      </c>
      <c r="N21" s="257">
        <f t="shared" si="3"/>
        <v>178.4</v>
      </c>
      <c r="O21" s="257">
        <f t="shared" si="4"/>
        <v>12.039999999999992</v>
      </c>
      <c r="P21" s="257">
        <f t="shared" si="4"/>
        <v>7.920000000000002</v>
      </c>
      <c r="Q21" s="257">
        <f t="shared" si="5"/>
        <v>19.959999999999994</v>
      </c>
    </row>
    <row r="22" spans="1:17" ht="15">
      <c r="A22" s="16">
        <v>10</v>
      </c>
      <c r="B22" s="310" t="s">
        <v>842</v>
      </c>
      <c r="C22" s="257">
        <v>327.12</v>
      </c>
      <c r="D22" s="257">
        <v>217.79</v>
      </c>
      <c r="E22" s="257">
        <f t="shared" si="0"/>
        <v>544.91</v>
      </c>
      <c r="F22" s="257">
        <v>11.71</v>
      </c>
      <c r="G22" s="257">
        <v>7.14</v>
      </c>
      <c r="H22" s="257">
        <f t="shared" si="1"/>
        <v>18.85</v>
      </c>
      <c r="I22" s="257">
        <v>315.41</v>
      </c>
      <c r="J22" s="257">
        <v>210.65</v>
      </c>
      <c r="K22" s="257">
        <f t="shared" si="2"/>
        <v>526.0600000000001</v>
      </c>
      <c r="L22" s="257">
        <v>285.95</v>
      </c>
      <c r="M22" s="257">
        <v>190.63</v>
      </c>
      <c r="N22" s="257">
        <f t="shared" si="3"/>
        <v>476.58</v>
      </c>
      <c r="O22" s="257">
        <f t="shared" si="4"/>
        <v>41.170000000000016</v>
      </c>
      <c r="P22" s="257">
        <f t="shared" si="4"/>
        <v>27.159999999999997</v>
      </c>
      <c r="Q22" s="257">
        <f t="shared" si="5"/>
        <v>68.33000000000001</v>
      </c>
    </row>
    <row r="23" spans="1:17" ht="15">
      <c r="A23" s="16">
        <v>11</v>
      </c>
      <c r="B23" s="310" t="s">
        <v>843</v>
      </c>
      <c r="C23" s="257">
        <v>408.47</v>
      </c>
      <c r="D23" s="257">
        <v>271.95</v>
      </c>
      <c r="E23" s="257">
        <f t="shared" si="0"/>
        <v>680.4200000000001</v>
      </c>
      <c r="F23" s="257">
        <v>12.36</v>
      </c>
      <c r="G23" s="257">
        <v>4.91</v>
      </c>
      <c r="H23" s="257">
        <f t="shared" si="1"/>
        <v>17.27</v>
      </c>
      <c r="I23" s="257">
        <v>396.11</v>
      </c>
      <c r="J23" s="257">
        <v>267.03999999999996</v>
      </c>
      <c r="K23" s="257">
        <f t="shared" si="2"/>
        <v>663.15</v>
      </c>
      <c r="L23" s="257">
        <v>361.88</v>
      </c>
      <c r="M23" s="257">
        <v>241.25</v>
      </c>
      <c r="N23" s="257">
        <f t="shared" si="3"/>
        <v>603.13</v>
      </c>
      <c r="O23" s="257">
        <f t="shared" si="4"/>
        <v>46.59000000000003</v>
      </c>
      <c r="P23" s="257">
        <f t="shared" si="4"/>
        <v>30.69999999999999</v>
      </c>
      <c r="Q23" s="257">
        <f t="shared" si="5"/>
        <v>77.29000000000002</v>
      </c>
    </row>
    <row r="24" spans="1:17" ht="15">
      <c r="A24" s="16">
        <v>12</v>
      </c>
      <c r="B24" s="310" t="s">
        <v>844</v>
      </c>
      <c r="C24" s="257">
        <v>167.6</v>
      </c>
      <c r="D24" s="257">
        <v>111.59</v>
      </c>
      <c r="E24" s="257">
        <f t="shared" si="0"/>
        <v>279.19</v>
      </c>
      <c r="F24" s="257">
        <v>7.7</v>
      </c>
      <c r="G24" s="257">
        <v>11.801988600000012</v>
      </c>
      <c r="H24" s="257">
        <f t="shared" si="1"/>
        <v>19.50198860000001</v>
      </c>
      <c r="I24" s="257">
        <v>159.9</v>
      </c>
      <c r="J24" s="257">
        <v>99.78801139999999</v>
      </c>
      <c r="K24" s="257">
        <f t="shared" si="2"/>
        <v>259.6880114</v>
      </c>
      <c r="L24" s="257">
        <v>146.15</v>
      </c>
      <c r="M24" s="257">
        <v>97.43</v>
      </c>
      <c r="N24" s="257">
        <f t="shared" si="3"/>
        <v>243.58</v>
      </c>
      <c r="O24" s="257">
        <f t="shared" si="4"/>
        <v>21.44999999999999</v>
      </c>
      <c r="P24" s="257">
        <f t="shared" si="4"/>
        <v>14.159999999999997</v>
      </c>
      <c r="Q24" s="257">
        <f t="shared" si="5"/>
        <v>35.609999999999985</v>
      </c>
    </row>
    <row r="25" spans="1:17" ht="15">
      <c r="A25" s="16">
        <v>13</v>
      </c>
      <c r="B25" s="310" t="s">
        <v>845</v>
      </c>
      <c r="C25" s="257">
        <v>544.81</v>
      </c>
      <c r="D25" s="257">
        <v>362.72</v>
      </c>
      <c r="E25" s="257">
        <f t="shared" si="0"/>
        <v>907.53</v>
      </c>
      <c r="F25" s="257">
        <v>28.38</v>
      </c>
      <c r="G25" s="257">
        <v>10.59</v>
      </c>
      <c r="H25" s="257">
        <f t="shared" si="1"/>
        <v>38.97</v>
      </c>
      <c r="I25" s="257">
        <v>516.43</v>
      </c>
      <c r="J25" s="257">
        <v>352.13000000000005</v>
      </c>
      <c r="K25" s="257">
        <f t="shared" si="2"/>
        <v>868.56</v>
      </c>
      <c r="L25" s="257">
        <v>495.68</v>
      </c>
      <c r="M25" s="257">
        <v>330.46</v>
      </c>
      <c r="N25" s="257">
        <f t="shared" si="3"/>
        <v>826.14</v>
      </c>
      <c r="O25" s="257">
        <f t="shared" si="4"/>
        <v>49.12999999999994</v>
      </c>
      <c r="P25" s="257">
        <f t="shared" si="4"/>
        <v>32.26000000000005</v>
      </c>
      <c r="Q25" s="257">
        <f t="shared" si="5"/>
        <v>81.38999999999999</v>
      </c>
    </row>
    <row r="26" spans="1:17" ht="15">
      <c r="A26" s="16">
        <v>14</v>
      </c>
      <c r="B26" s="310" t="s">
        <v>846</v>
      </c>
      <c r="C26" s="257">
        <v>221.24</v>
      </c>
      <c r="D26" s="257">
        <v>147.3</v>
      </c>
      <c r="E26" s="257">
        <f t="shared" si="0"/>
        <v>368.54</v>
      </c>
      <c r="F26" s="257">
        <v>6.65</v>
      </c>
      <c r="G26" s="257">
        <v>16.77</v>
      </c>
      <c r="H26" s="257">
        <f t="shared" si="1"/>
        <v>23.42</v>
      </c>
      <c r="I26" s="257">
        <v>214.59</v>
      </c>
      <c r="J26" s="257">
        <v>130.53</v>
      </c>
      <c r="K26" s="257">
        <f t="shared" si="2"/>
        <v>345.12</v>
      </c>
      <c r="L26" s="257">
        <v>191.31</v>
      </c>
      <c r="M26" s="257">
        <v>127.54</v>
      </c>
      <c r="N26" s="257">
        <f t="shared" si="3"/>
        <v>318.85</v>
      </c>
      <c r="O26" s="257">
        <f t="shared" si="4"/>
        <v>29.930000000000007</v>
      </c>
      <c r="P26" s="257">
        <f t="shared" si="4"/>
        <v>19.760000000000005</v>
      </c>
      <c r="Q26" s="257">
        <f t="shared" si="5"/>
        <v>49.69000000000001</v>
      </c>
    </row>
    <row r="27" spans="1:17" ht="15">
      <c r="A27" s="16">
        <v>15</v>
      </c>
      <c r="B27" s="310" t="s">
        <v>847</v>
      </c>
      <c r="C27" s="257">
        <v>237.01</v>
      </c>
      <c r="D27" s="257">
        <v>157.8</v>
      </c>
      <c r="E27" s="257">
        <f t="shared" si="0"/>
        <v>394.81</v>
      </c>
      <c r="F27" s="257">
        <v>6.37</v>
      </c>
      <c r="G27" s="257">
        <v>4.06</v>
      </c>
      <c r="H27" s="257">
        <f t="shared" si="1"/>
        <v>10.43</v>
      </c>
      <c r="I27" s="257">
        <v>230.64</v>
      </c>
      <c r="J27" s="257">
        <v>153.74</v>
      </c>
      <c r="K27" s="257">
        <f t="shared" si="2"/>
        <v>384.38</v>
      </c>
      <c r="L27" s="257">
        <v>212.34</v>
      </c>
      <c r="M27" s="257">
        <v>141.56</v>
      </c>
      <c r="N27" s="257">
        <f t="shared" si="3"/>
        <v>353.9</v>
      </c>
      <c r="O27" s="257">
        <f t="shared" si="4"/>
        <v>24.669999999999987</v>
      </c>
      <c r="P27" s="257">
        <f t="shared" si="4"/>
        <v>16.24000000000001</v>
      </c>
      <c r="Q27" s="257">
        <f t="shared" si="5"/>
        <v>40.91</v>
      </c>
    </row>
    <row r="28" spans="1:17" ht="15">
      <c r="A28" s="16">
        <v>16</v>
      </c>
      <c r="B28" s="310" t="s">
        <v>848</v>
      </c>
      <c r="C28" s="257">
        <v>213.13</v>
      </c>
      <c r="D28" s="257">
        <v>141.9</v>
      </c>
      <c r="E28" s="257">
        <f t="shared" si="0"/>
        <v>355.03</v>
      </c>
      <c r="F28" s="257">
        <v>2.1</v>
      </c>
      <c r="G28" s="257">
        <v>14.734328000000001</v>
      </c>
      <c r="H28" s="257">
        <f t="shared" si="1"/>
        <v>16.834328000000003</v>
      </c>
      <c r="I28" s="257">
        <v>211.03</v>
      </c>
      <c r="J28" s="257">
        <v>127.165672</v>
      </c>
      <c r="K28" s="257">
        <f t="shared" si="2"/>
        <v>338.195672</v>
      </c>
      <c r="L28" s="257">
        <v>184.53</v>
      </c>
      <c r="M28" s="257">
        <v>123.02</v>
      </c>
      <c r="N28" s="257">
        <f t="shared" si="3"/>
        <v>307.55</v>
      </c>
      <c r="O28" s="257">
        <f t="shared" si="4"/>
        <v>28.599999999999994</v>
      </c>
      <c r="P28" s="257">
        <f t="shared" si="4"/>
        <v>18.88000000000001</v>
      </c>
      <c r="Q28" s="257">
        <f t="shared" si="5"/>
        <v>47.480000000000004</v>
      </c>
    </row>
    <row r="29" spans="1:17" ht="15">
      <c r="A29" s="16">
        <v>17</v>
      </c>
      <c r="B29" s="310" t="s">
        <v>854</v>
      </c>
      <c r="C29" s="257">
        <v>140.92</v>
      </c>
      <c r="D29" s="257">
        <v>93.82</v>
      </c>
      <c r="E29" s="257">
        <f t="shared" si="0"/>
        <v>234.73999999999998</v>
      </c>
      <c r="F29" s="257">
        <v>8.7</v>
      </c>
      <c r="G29" s="257">
        <v>7.52</v>
      </c>
      <c r="H29" s="257">
        <f t="shared" si="1"/>
        <v>16.22</v>
      </c>
      <c r="I29" s="257">
        <v>132.22</v>
      </c>
      <c r="J29" s="257">
        <v>86.3</v>
      </c>
      <c r="K29" s="257">
        <f t="shared" si="2"/>
        <v>218.51999999999998</v>
      </c>
      <c r="L29" s="257">
        <v>126.45</v>
      </c>
      <c r="M29" s="257">
        <v>84.3</v>
      </c>
      <c r="N29" s="257">
        <f t="shared" si="3"/>
        <v>210.75</v>
      </c>
      <c r="O29" s="257">
        <f t="shared" si="4"/>
        <v>14.469999999999985</v>
      </c>
      <c r="P29" s="257">
        <f t="shared" si="4"/>
        <v>9.519999999999996</v>
      </c>
      <c r="Q29" s="257">
        <f t="shared" si="5"/>
        <v>23.98999999999998</v>
      </c>
    </row>
    <row r="30" spans="1:17" ht="15">
      <c r="A30" s="16">
        <v>18</v>
      </c>
      <c r="B30" s="310" t="s">
        <v>849</v>
      </c>
      <c r="C30" s="257">
        <v>386.89</v>
      </c>
      <c r="D30" s="257">
        <v>257.58</v>
      </c>
      <c r="E30" s="257">
        <f t="shared" si="0"/>
        <v>644.47</v>
      </c>
      <c r="F30" s="257">
        <v>6.67</v>
      </c>
      <c r="G30" s="257">
        <v>11.78</v>
      </c>
      <c r="H30" s="257">
        <f t="shared" si="1"/>
        <v>18.45</v>
      </c>
      <c r="I30" s="257">
        <v>380.21999999999997</v>
      </c>
      <c r="J30" s="257">
        <v>245.79999999999998</v>
      </c>
      <c r="K30" s="257">
        <f t="shared" si="2"/>
        <v>626.02</v>
      </c>
      <c r="L30" s="257">
        <v>342.42</v>
      </c>
      <c r="M30" s="257">
        <v>228.28</v>
      </c>
      <c r="N30" s="257">
        <f t="shared" si="3"/>
        <v>570.7</v>
      </c>
      <c r="O30" s="257">
        <f t="shared" si="4"/>
        <v>44.46999999999997</v>
      </c>
      <c r="P30" s="257">
        <f t="shared" si="4"/>
        <v>29.299999999999983</v>
      </c>
      <c r="Q30" s="257">
        <f t="shared" si="5"/>
        <v>73.76999999999995</v>
      </c>
    </row>
    <row r="31" spans="1:17" ht="15">
      <c r="A31" s="16">
        <v>19</v>
      </c>
      <c r="B31" s="310" t="s">
        <v>850</v>
      </c>
      <c r="C31" s="257">
        <v>159.04</v>
      </c>
      <c r="D31" s="257">
        <v>105.88</v>
      </c>
      <c r="E31" s="257">
        <f t="shared" si="0"/>
        <v>264.91999999999996</v>
      </c>
      <c r="F31" s="257">
        <v>16.191119999999998</v>
      </c>
      <c r="G31" s="257">
        <v>10.794080000000001</v>
      </c>
      <c r="H31" s="257">
        <f t="shared" si="1"/>
        <v>26.9852</v>
      </c>
      <c r="I31" s="257">
        <v>142.84888</v>
      </c>
      <c r="J31" s="257">
        <v>95.08591999999999</v>
      </c>
      <c r="K31" s="257">
        <f t="shared" si="2"/>
        <v>237.9348</v>
      </c>
      <c r="L31" s="257">
        <v>136.99</v>
      </c>
      <c r="M31" s="257">
        <v>91.33</v>
      </c>
      <c r="N31" s="257">
        <f t="shared" si="3"/>
        <v>228.32</v>
      </c>
      <c r="O31" s="257">
        <f t="shared" si="4"/>
        <v>22.05000000000001</v>
      </c>
      <c r="P31" s="257">
        <f t="shared" si="4"/>
        <v>14.549999999999997</v>
      </c>
      <c r="Q31" s="257">
        <f t="shared" si="5"/>
        <v>36.60000000000001</v>
      </c>
    </row>
    <row r="32" spans="1:17" ht="15">
      <c r="A32" s="16">
        <v>20</v>
      </c>
      <c r="B32" s="310" t="s">
        <v>851</v>
      </c>
      <c r="C32" s="257">
        <v>371.39</v>
      </c>
      <c r="D32" s="257">
        <v>247.26</v>
      </c>
      <c r="E32" s="257">
        <f t="shared" si="0"/>
        <v>618.65</v>
      </c>
      <c r="F32" s="257">
        <v>17.808011999999998</v>
      </c>
      <c r="G32" s="257">
        <v>11.872008000000001</v>
      </c>
      <c r="H32" s="257">
        <f t="shared" si="1"/>
        <v>29.68002</v>
      </c>
      <c r="I32" s="257">
        <v>353.58198799999997</v>
      </c>
      <c r="J32" s="257">
        <v>235.387992</v>
      </c>
      <c r="K32" s="257">
        <f t="shared" si="2"/>
        <v>588.96998</v>
      </c>
      <c r="L32" s="257">
        <v>319.88</v>
      </c>
      <c r="M32" s="257">
        <v>213.25</v>
      </c>
      <c r="N32" s="257">
        <f t="shared" si="3"/>
        <v>533.13</v>
      </c>
      <c r="O32" s="257">
        <f t="shared" si="4"/>
        <v>51.50999999999999</v>
      </c>
      <c r="P32" s="257">
        <f t="shared" si="4"/>
        <v>34.00999999999999</v>
      </c>
      <c r="Q32" s="257">
        <f t="shared" si="5"/>
        <v>85.51999999999998</v>
      </c>
    </row>
    <row r="33" spans="1:17" ht="15">
      <c r="A33" s="16">
        <v>21</v>
      </c>
      <c r="B33" s="310" t="s">
        <v>852</v>
      </c>
      <c r="C33" s="257">
        <v>163.45</v>
      </c>
      <c r="D33" s="257">
        <v>108.82</v>
      </c>
      <c r="E33" s="257">
        <f t="shared" si="0"/>
        <v>272.27</v>
      </c>
      <c r="F33" s="257">
        <v>16.67235</v>
      </c>
      <c r="G33" s="257">
        <v>11.114899999999999</v>
      </c>
      <c r="H33" s="257">
        <f t="shared" si="1"/>
        <v>27.78725</v>
      </c>
      <c r="I33" s="257">
        <v>146.77765</v>
      </c>
      <c r="J33" s="257">
        <v>97.70509999999999</v>
      </c>
      <c r="K33" s="257">
        <f t="shared" si="2"/>
        <v>244.48274999999998</v>
      </c>
      <c r="L33" s="257">
        <v>148.2</v>
      </c>
      <c r="M33" s="257">
        <v>98.81</v>
      </c>
      <c r="N33" s="257">
        <f t="shared" si="3"/>
        <v>247.01</v>
      </c>
      <c r="O33" s="257">
        <f t="shared" si="4"/>
        <v>15.25</v>
      </c>
      <c r="P33" s="257">
        <f t="shared" si="4"/>
        <v>10.009999999999991</v>
      </c>
      <c r="Q33" s="257">
        <f t="shared" si="5"/>
        <v>25.25999999999999</v>
      </c>
    </row>
    <row r="34" spans="1:17" ht="15">
      <c r="A34" s="16">
        <v>22</v>
      </c>
      <c r="B34" s="310" t="s">
        <v>853</v>
      </c>
      <c r="C34" s="257">
        <v>269.3</v>
      </c>
      <c r="D34" s="257">
        <v>179.29</v>
      </c>
      <c r="E34" s="257">
        <f t="shared" si="0"/>
        <v>448.59000000000003</v>
      </c>
      <c r="F34" s="257">
        <v>11.36179038</v>
      </c>
      <c r="G34" s="257">
        <v>7.5745269199999985</v>
      </c>
      <c r="H34" s="257">
        <f t="shared" si="1"/>
        <v>18.9363173</v>
      </c>
      <c r="I34" s="257">
        <v>257.93820962</v>
      </c>
      <c r="J34" s="257">
        <v>171.71547307999998</v>
      </c>
      <c r="K34" s="257">
        <f t="shared" si="2"/>
        <v>429.6536827</v>
      </c>
      <c r="L34" s="257">
        <v>241.33</v>
      </c>
      <c r="M34" s="257">
        <v>160.89</v>
      </c>
      <c r="N34" s="257">
        <f t="shared" si="3"/>
        <v>402.22</v>
      </c>
      <c r="O34" s="257">
        <f t="shared" si="4"/>
        <v>27.97</v>
      </c>
      <c r="P34" s="257">
        <f t="shared" si="4"/>
        <v>18.400000000000006</v>
      </c>
      <c r="Q34" s="257">
        <f t="shared" si="5"/>
        <v>46.370000000000005</v>
      </c>
    </row>
    <row r="35" spans="1:17" s="13" customFormat="1" ht="12.75">
      <c r="A35" s="3"/>
      <c r="B35" s="244" t="s">
        <v>16</v>
      </c>
      <c r="C35" s="252">
        <f aca="true" t="shared" si="6" ref="C35:Q35">SUM(C13:C34)</f>
        <v>5826.110000000001</v>
      </c>
      <c r="D35" s="252">
        <f t="shared" si="6"/>
        <v>3878.8700000000013</v>
      </c>
      <c r="E35" s="408">
        <f t="shared" si="6"/>
        <v>9704.98</v>
      </c>
      <c r="F35" s="408">
        <f t="shared" si="6"/>
        <v>261.9654055799999</v>
      </c>
      <c r="G35" s="408">
        <f t="shared" si="6"/>
        <v>240.20321976000005</v>
      </c>
      <c r="H35" s="408">
        <f t="shared" si="6"/>
        <v>502.16862534</v>
      </c>
      <c r="I35" s="408">
        <f t="shared" si="6"/>
        <v>5564.1445944199995</v>
      </c>
      <c r="J35" s="408">
        <f t="shared" si="6"/>
        <v>3638.6667802400007</v>
      </c>
      <c r="K35" s="408">
        <f t="shared" si="6"/>
        <v>9202.811374660001</v>
      </c>
      <c r="L35" s="408">
        <f t="shared" si="6"/>
        <v>5154.7699999999995</v>
      </c>
      <c r="M35" s="408">
        <f t="shared" si="6"/>
        <v>3436.5299999999997</v>
      </c>
      <c r="N35" s="408">
        <f t="shared" si="6"/>
        <v>8591.3</v>
      </c>
      <c r="O35" s="252">
        <f t="shared" si="6"/>
        <v>671.3399999999999</v>
      </c>
      <c r="P35" s="252">
        <f t="shared" si="6"/>
        <v>442.34000000000003</v>
      </c>
      <c r="Q35" s="252">
        <f t="shared" si="6"/>
        <v>1113.6800000000003</v>
      </c>
    </row>
    <row r="36" spans="1:17" ht="12.75">
      <c r="A36" s="10"/>
      <c r="B36" s="189"/>
      <c r="C36" s="10"/>
      <c r="D36" s="1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419"/>
      <c r="P36" s="240"/>
      <c r="Q36" s="240"/>
    </row>
    <row r="37" spans="1:17" ht="14.25" customHeight="1">
      <c r="A37" s="598" t="s">
        <v>877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</row>
    <row r="38" spans="1:17" ht="15.75" customHeight="1">
      <c r="A38" s="30"/>
      <c r="B38" s="37"/>
      <c r="C38" s="341"/>
      <c r="D38" s="341"/>
      <c r="E38" s="341"/>
      <c r="F38" s="341"/>
      <c r="G38" s="341"/>
      <c r="H38" s="341"/>
      <c r="I38" s="341"/>
      <c r="J38" s="341"/>
      <c r="K38" s="341"/>
      <c r="L38" s="240"/>
      <c r="M38" s="240"/>
      <c r="N38" s="240"/>
      <c r="O38" s="240"/>
      <c r="P38" s="240"/>
      <c r="Q38" s="240"/>
    </row>
    <row r="39" spans="1:15" ht="15" customHeight="1">
      <c r="A39" s="12" t="s">
        <v>947</v>
      </c>
      <c r="B39" s="246"/>
      <c r="C39" s="12"/>
      <c r="D39" s="12"/>
      <c r="E39" s="12"/>
      <c r="F39" s="12"/>
      <c r="G39" s="12"/>
      <c r="J39" s="13"/>
      <c r="K39" s="719"/>
      <c r="L39" s="720"/>
      <c r="M39" s="245"/>
      <c r="N39" s="245"/>
      <c r="O39" s="245"/>
    </row>
    <row r="40" spans="1:17" ht="15" customHeight="1">
      <c r="A40" s="245"/>
      <c r="B40" s="245"/>
      <c r="C40" s="245"/>
      <c r="D40" s="245"/>
      <c r="E40" s="245"/>
      <c r="F40" s="245"/>
      <c r="H40" s="313"/>
      <c r="I40" s="113"/>
      <c r="J40" s="113"/>
      <c r="K40" s="113"/>
      <c r="L40" s="113"/>
      <c r="M40" s="245"/>
      <c r="N40" s="711" t="s">
        <v>944</v>
      </c>
      <c r="O40" s="711"/>
      <c r="P40" s="711"/>
      <c r="Q40" s="711"/>
    </row>
    <row r="41" spans="1:17" ht="16.5" customHeight="1">
      <c r="A41" s="245"/>
      <c r="B41" s="245"/>
      <c r="C41" s="245"/>
      <c r="D41" s="245"/>
      <c r="E41" s="245"/>
      <c r="F41" s="245"/>
      <c r="H41" s="313"/>
      <c r="I41" s="113"/>
      <c r="J41" s="113"/>
      <c r="K41" s="113"/>
      <c r="L41" s="113"/>
      <c r="N41" s="711" t="s">
        <v>860</v>
      </c>
      <c r="O41" s="711"/>
      <c r="P41" s="711"/>
      <c r="Q41" s="711"/>
    </row>
    <row r="42" spans="2:17" ht="12.75">
      <c r="B42" s="329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</sheetData>
  <sheetProtection/>
  <mergeCells count="18">
    <mergeCell ref="A8:B8"/>
    <mergeCell ref="A37:Q37"/>
    <mergeCell ref="C10:E10"/>
    <mergeCell ref="F10:H10"/>
    <mergeCell ref="R1:R10"/>
    <mergeCell ref="I10:K10"/>
    <mergeCell ref="L10:N10"/>
    <mergeCell ref="O10:Q10"/>
    <mergeCell ref="K39:L39"/>
    <mergeCell ref="N40:Q40"/>
    <mergeCell ref="N41:Q41"/>
    <mergeCell ref="P1:Q1"/>
    <mergeCell ref="A2:Q2"/>
    <mergeCell ref="A3:Q3"/>
    <mergeCell ref="N9:Q9"/>
    <mergeCell ref="D6:O6"/>
    <mergeCell ref="A10:A11"/>
    <mergeCell ref="B10:B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3"/>
  <sheetViews>
    <sheetView zoomScale="70" zoomScaleNormal="70" zoomScaleSheetLayoutView="77" zoomScalePageLayoutView="0" workbookViewId="0" topLeftCell="A1">
      <selection activeCell="B46" sqref="B46"/>
    </sheetView>
  </sheetViews>
  <sheetFormatPr defaultColWidth="9.140625" defaultRowHeight="12.75"/>
  <cols>
    <col min="1" max="1" width="5.57421875" style="260" customWidth="1"/>
    <col min="2" max="2" width="19.28125" style="330" bestFit="1" customWidth="1"/>
    <col min="3" max="3" width="12.8515625" style="271" customWidth="1"/>
    <col min="4" max="6" width="11.28125" style="271" customWidth="1"/>
    <col min="7" max="7" width="13.140625" style="271" customWidth="1"/>
    <col min="8" max="8" width="11.421875" style="271" bestFit="1" customWidth="1"/>
    <col min="9" max="9" width="10.28125" style="271" bestFit="1" customWidth="1"/>
    <col min="10" max="12" width="11.421875" style="271" bestFit="1" customWidth="1"/>
    <col min="13" max="13" width="12.421875" style="271" customWidth="1"/>
    <col min="14" max="15" width="11.421875" style="271" customWidth="1"/>
    <col min="16" max="16" width="12.421875" style="271" customWidth="1"/>
    <col min="17" max="18" width="11.421875" style="271" customWidth="1"/>
    <col min="19" max="20" width="11.57421875" style="271" customWidth="1"/>
    <col min="21" max="21" width="11.140625" style="271" customWidth="1"/>
    <col min="22" max="22" width="11.8515625" style="271" customWidth="1"/>
    <col min="23" max="16384" width="9.140625" style="260" customWidth="1"/>
  </cols>
  <sheetData>
    <row r="1" spans="17:19" ht="12.75">
      <c r="Q1" s="260"/>
      <c r="R1" s="260"/>
      <c r="S1" s="260"/>
    </row>
    <row r="2" spans="17:19" ht="15">
      <c r="Q2" s="802" t="s">
        <v>61</v>
      </c>
      <c r="R2" s="802"/>
      <c r="S2" s="802"/>
    </row>
    <row r="3" spans="1:22" ht="15.75">
      <c r="A3" s="797" t="s">
        <v>0</v>
      </c>
      <c r="B3" s="797"/>
      <c r="C3" s="797"/>
      <c r="D3" s="797"/>
      <c r="E3" s="797"/>
      <c r="F3" s="797"/>
      <c r="G3" s="797"/>
      <c r="H3" s="797"/>
      <c r="I3" s="797"/>
      <c r="J3" s="797"/>
      <c r="K3" s="797"/>
      <c r="L3" s="797"/>
      <c r="M3" s="797"/>
      <c r="N3" s="797"/>
      <c r="O3" s="797"/>
      <c r="P3" s="797"/>
      <c r="Q3" s="797"/>
      <c r="R3" s="797"/>
      <c r="S3" s="797"/>
      <c r="T3" s="797"/>
      <c r="U3" s="797"/>
      <c r="V3" s="797"/>
    </row>
    <row r="4" spans="1:22" ht="23.25">
      <c r="A4" s="794" t="s">
        <v>633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</row>
    <row r="5" spans="1:17" ht="15.75">
      <c r="A5" s="665"/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</row>
    <row r="6" spans="1:22" ht="18">
      <c r="A6" s="795" t="s">
        <v>222</v>
      </c>
      <c r="B6" s="795"/>
      <c r="C6" s="795"/>
      <c r="D6" s="795"/>
      <c r="E6" s="795"/>
      <c r="F6" s="795"/>
      <c r="G6" s="795"/>
      <c r="H6" s="795"/>
      <c r="I6" s="795"/>
      <c r="J6" s="795"/>
      <c r="K6" s="795"/>
      <c r="L6" s="795"/>
      <c r="M6" s="795"/>
      <c r="N6" s="795"/>
      <c r="O6" s="795"/>
      <c r="P6" s="795"/>
      <c r="Q6" s="795"/>
      <c r="R6" s="795"/>
      <c r="S6" s="795"/>
      <c r="T6" s="795"/>
      <c r="U6" s="795"/>
      <c r="V6" s="795"/>
    </row>
    <row r="7" spans="1:22" ht="15.75">
      <c r="A7" s="276" t="s">
        <v>875</v>
      </c>
      <c r="B7" s="276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797" t="s">
        <v>215</v>
      </c>
      <c r="Q7" s="797"/>
      <c r="R7" s="797"/>
      <c r="S7" s="797"/>
      <c r="T7" s="277"/>
      <c r="U7" s="273"/>
      <c r="V7" s="277"/>
    </row>
    <row r="8" spans="1:22" ht="15">
      <c r="A8" s="278"/>
      <c r="B8" s="343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791" t="s">
        <v>796</v>
      </c>
      <c r="Q8" s="791"/>
      <c r="R8" s="791"/>
      <c r="S8" s="791"/>
      <c r="T8" s="277"/>
      <c r="U8" s="277"/>
      <c r="V8" s="277"/>
    </row>
    <row r="9" spans="1:22" ht="44.25" customHeight="1">
      <c r="A9" s="655" t="s">
        <v>20</v>
      </c>
      <c r="B9" s="803" t="s">
        <v>194</v>
      </c>
      <c r="C9" s="792" t="s">
        <v>362</v>
      </c>
      <c r="D9" s="792" t="s">
        <v>470</v>
      </c>
      <c r="E9" s="658" t="s">
        <v>657</v>
      </c>
      <c r="F9" s="658"/>
      <c r="G9" s="658"/>
      <c r="H9" s="799" t="s">
        <v>656</v>
      </c>
      <c r="I9" s="800"/>
      <c r="J9" s="801"/>
      <c r="K9" s="678" t="s">
        <v>364</v>
      </c>
      <c r="L9" s="679"/>
      <c r="M9" s="796"/>
      <c r="N9" s="674" t="s">
        <v>147</v>
      </c>
      <c r="O9" s="675"/>
      <c r="P9" s="676"/>
      <c r="Q9" s="798" t="s">
        <v>801</v>
      </c>
      <c r="R9" s="798"/>
      <c r="S9" s="798"/>
      <c r="T9" s="792" t="s">
        <v>243</v>
      </c>
      <c r="U9" s="792" t="s">
        <v>418</v>
      </c>
      <c r="V9" s="792" t="s">
        <v>365</v>
      </c>
    </row>
    <row r="10" spans="1:22" ht="136.5" customHeight="1">
      <c r="A10" s="657"/>
      <c r="B10" s="804"/>
      <c r="C10" s="793"/>
      <c r="D10" s="793"/>
      <c r="E10" s="280" t="s">
        <v>168</v>
      </c>
      <c r="F10" s="280" t="s">
        <v>195</v>
      </c>
      <c r="G10" s="280" t="s">
        <v>16</v>
      </c>
      <c r="H10" s="280" t="s">
        <v>168</v>
      </c>
      <c r="I10" s="280" t="s">
        <v>195</v>
      </c>
      <c r="J10" s="280" t="s">
        <v>16</v>
      </c>
      <c r="K10" s="280" t="s">
        <v>168</v>
      </c>
      <c r="L10" s="280" t="s">
        <v>195</v>
      </c>
      <c r="M10" s="280" t="s">
        <v>16</v>
      </c>
      <c r="N10" s="280" t="s">
        <v>168</v>
      </c>
      <c r="O10" s="280" t="s">
        <v>195</v>
      </c>
      <c r="P10" s="280" t="s">
        <v>16</v>
      </c>
      <c r="Q10" s="280" t="s">
        <v>225</v>
      </c>
      <c r="R10" s="280" t="s">
        <v>206</v>
      </c>
      <c r="S10" s="280" t="s">
        <v>207</v>
      </c>
      <c r="T10" s="793"/>
      <c r="U10" s="793"/>
      <c r="V10" s="793"/>
    </row>
    <row r="11" spans="1:22" ht="15">
      <c r="A11" s="286">
        <v>1</v>
      </c>
      <c r="B11" s="344">
        <v>2</v>
      </c>
      <c r="C11" s="286">
        <v>3</v>
      </c>
      <c r="D11" s="345">
        <v>4</v>
      </c>
      <c r="E11" s="345">
        <v>5</v>
      </c>
      <c r="F11" s="286">
        <v>6</v>
      </c>
      <c r="G11" s="345">
        <v>7</v>
      </c>
      <c r="H11" s="345">
        <v>8</v>
      </c>
      <c r="I11" s="286">
        <v>9</v>
      </c>
      <c r="J11" s="345">
        <v>10</v>
      </c>
      <c r="K11" s="345">
        <v>11</v>
      </c>
      <c r="L11" s="286">
        <v>12</v>
      </c>
      <c r="M11" s="345">
        <v>13</v>
      </c>
      <c r="N11" s="345">
        <v>14</v>
      </c>
      <c r="O11" s="286">
        <v>15</v>
      </c>
      <c r="P11" s="345">
        <v>16</v>
      </c>
      <c r="Q11" s="345">
        <v>17</v>
      </c>
      <c r="R11" s="286">
        <v>18</v>
      </c>
      <c r="S11" s="345">
        <v>19</v>
      </c>
      <c r="T11" s="345">
        <v>20</v>
      </c>
      <c r="U11" s="286">
        <v>21</v>
      </c>
      <c r="V11" s="345">
        <v>22</v>
      </c>
    </row>
    <row r="12" spans="1:25" ht="19.5" customHeight="1">
      <c r="A12" s="286">
        <v>1</v>
      </c>
      <c r="B12" s="346" t="s">
        <v>833</v>
      </c>
      <c r="C12" s="286">
        <v>2367</v>
      </c>
      <c r="D12" s="286">
        <v>1840</v>
      </c>
      <c r="E12" s="269">
        <f>(C12*600*10)/100000</f>
        <v>142.02</v>
      </c>
      <c r="F12" s="269">
        <f>(C12*1100*10)/100000</f>
        <v>260.37</v>
      </c>
      <c r="G12" s="269">
        <f>SUM(E12:F12)</f>
        <v>402.39</v>
      </c>
      <c r="H12" s="269">
        <v>22.83</v>
      </c>
      <c r="I12" s="269">
        <v>6.83</v>
      </c>
      <c r="J12" s="269">
        <f>SUM(H12:I12)</f>
        <v>29.659999999999997</v>
      </c>
      <c r="K12" s="269">
        <v>119.19000000000001</v>
      </c>
      <c r="L12" s="269">
        <v>237.54000000000002</v>
      </c>
      <c r="M12" s="269">
        <f>SUM(K12:L12)</f>
        <v>356.73</v>
      </c>
      <c r="N12" s="269">
        <v>109.96</v>
      </c>
      <c r="O12" s="269">
        <v>227.25</v>
      </c>
      <c r="P12" s="269">
        <f>SUM(N12:O12)</f>
        <v>337.21</v>
      </c>
      <c r="Q12" s="269">
        <f>H12+K12-N12</f>
        <v>32.06000000000002</v>
      </c>
      <c r="R12" s="269">
        <f>I12+L12-O12</f>
        <v>17.120000000000033</v>
      </c>
      <c r="S12" s="269">
        <f>SUM(Q12:R12)</f>
        <v>49.18000000000005</v>
      </c>
      <c r="T12" s="286" t="s">
        <v>855</v>
      </c>
      <c r="U12" s="286">
        <f>D12</f>
        <v>1840</v>
      </c>
      <c r="V12" s="286">
        <f>U12</f>
        <v>1840</v>
      </c>
      <c r="Y12" s="420"/>
    </row>
    <row r="13" spans="1:25" ht="19.5" customHeight="1">
      <c r="A13" s="286">
        <v>2</v>
      </c>
      <c r="B13" s="346" t="s">
        <v>945</v>
      </c>
      <c r="C13" s="286">
        <v>670</v>
      </c>
      <c r="D13" s="286">
        <v>462</v>
      </c>
      <c r="E13" s="269">
        <f aca="true" t="shared" si="0" ref="E13:E33">(C13*600*10)/100000</f>
        <v>40.2</v>
      </c>
      <c r="F13" s="269">
        <f aca="true" t="shared" si="1" ref="F13:F33">(C13*1100*10)/100000</f>
        <v>73.7</v>
      </c>
      <c r="G13" s="269">
        <f aca="true" t="shared" si="2" ref="G13:G33">SUM(E13:F13)</f>
        <v>113.9</v>
      </c>
      <c r="H13" s="269">
        <v>6.65</v>
      </c>
      <c r="I13" s="269">
        <v>6.65</v>
      </c>
      <c r="J13" s="269">
        <f aca="true" t="shared" si="3" ref="J13:J33">SUM(H13:I13)</f>
        <v>13.3</v>
      </c>
      <c r="K13" s="269">
        <v>33.550000000000004</v>
      </c>
      <c r="L13" s="269">
        <v>67.05</v>
      </c>
      <c r="M13" s="269">
        <f aca="true" t="shared" si="4" ref="M13:M33">SUM(K13:L13)</f>
        <v>100.6</v>
      </c>
      <c r="N13" s="269">
        <v>27.57</v>
      </c>
      <c r="O13" s="269">
        <v>56.98</v>
      </c>
      <c r="P13" s="269">
        <f aca="true" t="shared" si="5" ref="P13:P33">SUM(N13:O13)</f>
        <v>84.55</v>
      </c>
      <c r="Q13" s="269">
        <f aca="true" t="shared" si="6" ref="Q13:Q33">H13+K13-N13</f>
        <v>12.630000000000003</v>
      </c>
      <c r="R13" s="269">
        <f aca="true" t="shared" si="7" ref="R13:R33">I13+L13-O13</f>
        <v>16.720000000000006</v>
      </c>
      <c r="S13" s="269">
        <f aca="true" t="shared" si="8" ref="S13:S33">SUM(Q13:R13)</f>
        <v>29.35000000000001</v>
      </c>
      <c r="T13" s="286" t="s">
        <v>855</v>
      </c>
      <c r="U13" s="286">
        <f aca="true" t="shared" si="9" ref="U13:U33">D13</f>
        <v>462</v>
      </c>
      <c r="V13" s="286">
        <f aca="true" t="shared" si="10" ref="V13:V33">U13</f>
        <v>462</v>
      </c>
      <c r="Y13" s="420"/>
    </row>
    <row r="14" spans="1:25" ht="19.5" customHeight="1">
      <c r="A14" s="286">
        <v>3</v>
      </c>
      <c r="B14" s="346" t="s">
        <v>835</v>
      </c>
      <c r="C14" s="286">
        <v>1297</v>
      </c>
      <c r="D14" s="286">
        <v>1142</v>
      </c>
      <c r="E14" s="269">
        <f t="shared" si="0"/>
        <v>77.82</v>
      </c>
      <c r="F14" s="269">
        <f t="shared" si="1"/>
        <v>142.67</v>
      </c>
      <c r="G14" s="269">
        <f t="shared" si="2"/>
        <v>220.48999999999998</v>
      </c>
      <c r="H14" s="269">
        <v>15.59</v>
      </c>
      <c r="I14" s="269">
        <v>15.59</v>
      </c>
      <c r="J14" s="269">
        <f t="shared" si="3"/>
        <v>31.18</v>
      </c>
      <c r="K14" s="269">
        <v>62.22999999999999</v>
      </c>
      <c r="L14" s="269">
        <v>127.08000000000001</v>
      </c>
      <c r="M14" s="269">
        <f t="shared" si="4"/>
        <v>189.31</v>
      </c>
      <c r="N14" s="269">
        <v>68.41</v>
      </c>
      <c r="O14" s="269">
        <v>141.38</v>
      </c>
      <c r="P14" s="269">
        <f t="shared" si="5"/>
        <v>209.79</v>
      </c>
      <c r="Q14" s="269">
        <f t="shared" si="6"/>
        <v>9.409999999999997</v>
      </c>
      <c r="R14" s="269">
        <f t="shared" si="7"/>
        <v>1.2900000000000205</v>
      </c>
      <c r="S14" s="269">
        <f t="shared" si="8"/>
        <v>10.700000000000017</v>
      </c>
      <c r="T14" s="286" t="s">
        <v>855</v>
      </c>
      <c r="U14" s="286">
        <f t="shared" si="9"/>
        <v>1142</v>
      </c>
      <c r="V14" s="286">
        <f t="shared" si="10"/>
        <v>1142</v>
      </c>
      <c r="Y14" s="420"/>
    </row>
    <row r="15" spans="1:25" s="424" customFormat="1" ht="19.5" customHeight="1">
      <c r="A15" s="421">
        <v>4</v>
      </c>
      <c r="B15" s="422" t="s">
        <v>836</v>
      </c>
      <c r="C15" s="421">
        <v>801</v>
      </c>
      <c r="D15" s="421">
        <v>615</v>
      </c>
      <c r="E15" s="423">
        <f t="shared" si="0"/>
        <v>48.06</v>
      </c>
      <c r="F15" s="423">
        <f t="shared" si="1"/>
        <v>88.11</v>
      </c>
      <c r="G15" s="423">
        <f t="shared" si="2"/>
        <v>136.17000000000002</v>
      </c>
      <c r="H15" s="423">
        <v>8.61</v>
      </c>
      <c r="I15" s="423">
        <v>8.61</v>
      </c>
      <c r="J15" s="423">
        <f t="shared" si="3"/>
        <v>17.22</v>
      </c>
      <c r="K15" s="423">
        <v>39.45</v>
      </c>
      <c r="L15" s="423">
        <v>79.49999999999999</v>
      </c>
      <c r="M15" s="423">
        <f t="shared" si="4"/>
        <v>118.94999999999999</v>
      </c>
      <c r="N15" s="423">
        <v>36.78</v>
      </c>
      <c r="O15" s="423">
        <v>76</v>
      </c>
      <c r="P15" s="423">
        <f t="shared" si="5"/>
        <v>112.78</v>
      </c>
      <c r="Q15" s="423">
        <f t="shared" si="6"/>
        <v>11.280000000000001</v>
      </c>
      <c r="R15" s="423">
        <f t="shared" si="7"/>
        <v>12.109999999999985</v>
      </c>
      <c r="S15" s="423">
        <f t="shared" si="8"/>
        <v>23.389999999999986</v>
      </c>
      <c r="T15" s="421" t="s">
        <v>855</v>
      </c>
      <c r="U15" s="421">
        <f t="shared" si="9"/>
        <v>615</v>
      </c>
      <c r="V15" s="421">
        <f t="shared" si="10"/>
        <v>615</v>
      </c>
      <c r="Y15" s="425"/>
    </row>
    <row r="16" spans="1:25" s="424" customFormat="1" ht="19.5" customHeight="1">
      <c r="A16" s="421">
        <v>5</v>
      </c>
      <c r="B16" s="422" t="s">
        <v>837</v>
      </c>
      <c r="C16" s="421">
        <v>1007</v>
      </c>
      <c r="D16" s="421">
        <v>770</v>
      </c>
      <c r="E16" s="423">
        <f t="shared" si="0"/>
        <v>60.42</v>
      </c>
      <c r="F16" s="423">
        <f t="shared" si="1"/>
        <v>110.77</v>
      </c>
      <c r="G16" s="423">
        <f t="shared" si="2"/>
        <v>171.19</v>
      </c>
      <c r="H16" s="423">
        <v>10.21</v>
      </c>
      <c r="I16" s="423">
        <v>10.21</v>
      </c>
      <c r="J16" s="423">
        <f t="shared" si="3"/>
        <v>20.42</v>
      </c>
      <c r="K16" s="423">
        <v>50.21</v>
      </c>
      <c r="L16" s="423">
        <v>100.56</v>
      </c>
      <c r="M16" s="423">
        <f t="shared" si="4"/>
        <v>150.77</v>
      </c>
      <c r="N16" s="423">
        <v>45.93</v>
      </c>
      <c r="O16" s="423">
        <v>94.92</v>
      </c>
      <c r="P16" s="423">
        <f t="shared" si="5"/>
        <v>140.85</v>
      </c>
      <c r="Q16" s="423">
        <f t="shared" si="6"/>
        <v>14.490000000000002</v>
      </c>
      <c r="R16" s="423">
        <f t="shared" si="7"/>
        <v>15.850000000000009</v>
      </c>
      <c r="S16" s="423">
        <f t="shared" si="8"/>
        <v>30.34000000000001</v>
      </c>
      <c r="T16" s="421" t="s">
        <v>855</v>
      </c>
      <c r="U16" s="421">
        <f t="shared" si="9"/>
        <v>770</v>
      </c>
      <c r="V16" s="421">
        <f t="shared" si="10"/>
        <v>770</v>
      </c>
      <c r="Y16" s="425"/>
    </row>
    <row r="17" spans="1:25" s="424" customFormat="1" ht="19.5" customHeight="1">
      <c r="A17" s="421">
        <v>6</v>
      </c>
      <c r="B17" s="422" t="s">
        <v>838</v>
      </c>
      <c r="C17" s="421">
        <v>1276</v>
      </c>
      <c r="D17" s="421">
        <v>1234</v>
      </c>
      <c r="E17" s="423">
        <f t="shared" si="0"/>
        <v>76.56</v>
      </c>
      <c r="F17" s="423">
        <f t="shared" si="1"/>
        <v>140.36</v>
      </c>
      <c r="G17" s="423">
        <f t="shared" si="2"/>
        <v>216.92000000000002</v>
      </c>
      <c r="H17" s="423">
        <v>1.12</v>
      </c>
      <c r="I17" s="423">
        <v>21.12</v>
      </c>
      <c r="J17" s="423">
        <f t="shared" si="3"/>
        <v>22.240000000000002</v>
      </c>
      <c r="K17" s="423">
        <v>75.44</v>
      </c>
      <c r="L17" s="423">
        <v>139.23999999999998</v>
      </c>
      <c r="M17" s="423">
        <f t="shared" si="4"/>
        <v>214.67999999999998</v>
      </c>
      <c r="N17" s="423">
        <v>73.89</v>
      </c>
      <c r="O17" s="423">
        <v>152.69</v>
      </c>
      <c r="P17" s="423">
        <f t="shared" si="5"/>
        <v>226.57999999999998</v>
      </c>
      <c r="Q17" s="423">
        <f t="shared" si="6"/>
        <v>2.6700000000000017</v>
      </c>
      <c r="R17" s="423">
        <f t="shared" si="7"/>
        <v>7.6699999999999875</v>
      </c>
      <c r="S17" s="423">
        <f t="shared" si="8"/>
        <v>10.33999999999999</v>
      </c>
      <c r="T17" s="421" t="s">
        <v>855</v>
      </c>
      <c r="U17" s="421">
        <f t="shared" si="9"/>
        <v>1234</v>
      </c>
      <c r="V17" s="421">
        <f t="shared" si="10"/>
        <v>1234</v>
      </c>
      <c r="Y17" s="425"/>
    </row>
    <row r="18" spans="1:25" s="424" customFormat="1" ht="19.5" customHeight="1">
      <c r="A18" s="421">
        <v>7</v>
      </c>
      <c r="B18" s="422" t="s">
        <v>839</v>
      </c>
      <c r="C18" s="421">
        <v>1402</v>
      </c>
      <c r="D18" s="421">
        <v>1332</v>
      </c>
      <c r="E18" s="423">
        <f t="shared" si="0"/>
        <v>84.12</v>
      </c>
      <c r="F18" s="423">
        <f t="shared" si="1"/>
        <v>154.22</v>
      </c>
      <c r="G18" s="423">
        <f t="shared" si="2"/>
        <v>238.34</v>
      </c>
      <c r="H18" s="423">
        <v>18.76</v>
      </c>
      <c r="I18" s="423">
        <v>38.76</v>
      </c>
      <c r="J18" s="423">
        <f t="shared" si="3"/>
        <v>57.519999999999996</v>
      </c>
      <c r="K18" s="423">
        <v>65.36</v>
      </c>
      <c r="L18" s="423">
        <v>135.46</v>
      </c>
      <c r="M18" s="423">
        <f t="shared" si="4"/>
        <v>200.82</v>
      </c>
      <c r="N18" s="423">
        <v>79.83</v>
      </c>
      <c r="O18" s="423">
        <v>164.98</v>
      </c>
      <c r="P18" s="423">
        <f t="shared" si="5"/>
        <v>244.81</v>
      </c>
      <c r="Q18" s="423">
        <f t="shared" si="6"/>
        <v>4.290000000000006</v>
      </c>
      <c r="R18" s="423">
        <f t="shared" si="7"/>
        <v>9.240000000000009</v>
      </c>
      <c r="S18" s="423">
        <f t="shared" si="8"/>
        <v>13.530000000000015</v>
      </c>
      <c r="T18" s="421" t="s">
        <v>855</v>
      </c>
      <c r="U18" s="421">
        <f t="shared" si="9"/>
        <v>1332</v>
      </c>
      <c r="V18" s="421">
        <f t="shared" si="10"/>
        <v>1332</v>
      </c>
      <c r="Y18" s="425"/>
    </row>
    <row r="19" spans="1:25" s="424" customFormat="1" ht="19.5" customHeight="1">
      <c r="A19" s="421">
        <v>8</v>
      </c>
      <c r="B19" s="422" t="s">
        <v>840</v>
      </c>
      <c r="C19" s="421">
        <v>2233</v>
      </c>
      <c r="D19" s="421">
        <v>1902</v>
      </c>
      <c r="E19" s="423">
        <f t="shared" si="0"/>
        <v>133.98</v>
      </c>
      <c r="F19" s="423">
        <f t="shared" si="1"/>
        <v>245.63</v>
      </c>
      <c r="G19" s="423">
        <f t="shared" si="2"/>
        <v>379.61</v>
      </c>
      <c r="H19" s="423">
        <v>24.19</v>
      </c>
      <c r="I19" s="423">
        <v>24.19</v>
      </c>
      <c r="J19" s="423">
        <f t="shared" si="3"/>
        <v>48.38</v>
      </c>
      <c r="K19" s="423">
        <v>109.78999999999999</v>
      </c>
      <c r="L19" s="423">
        <v>221.44000000000003</v>
      </c>
      <c r="M19" s="423">
        <f t="shared" si="4"/>
        <v>331.23</v>
      </c>
      <c r="N19" s="423">
        <v>113.74</v>
      </c>
      <c r="O19" s="423">
        <v>235.05</v>
      </c>
      <c r="P19" s="423">
        <f t="shared" si="5"/>
        <v>348.79</v>
      </c>
      <c r="Q19" s="423">
        <f t="shared" si="6"/>
        <v>20.239999999999995</v>
      </c>
      <c r="R19" s="423">
        <f t="shared" si="7"/>
        <v>10.580000000000013</v>
      </c>
      <c r="S19" s="423">
        <f t="shared" si="8"/>
        <v>30.820000000000007</v>
      </c>
      <c r="T19" s="421" t="s">
        <v>855</v>
      </c>
      <c r="U19" s="421">
        <f t="shared" si="9"/>
        <v>1902</v>
      </c>
      <c r="V19" s="421">
        <f t="shared" si="10"/>
        <v>1902</v>
      </c>
      <c r="Y19" s="425"/>
    </row>
    <row r="20" spans="1:25" s="424" customFormat="1" ht="19.5" customHeight="1">
      <c r="A20" s="421">
        <v>9</v>
      </c>
      <c r="B20" s="422" t="s">
        <v>841</v>
      </c>
      <c r="C20" s="421">
        <v>732</v>
      </c>
      <c r="D20" s="421">
        <v>625</v>
      </c>
      <c r="E20" s="423">
        <f t="shared" si="0"/>
        <v>43.92</v>
      </c>
      <c r="F20" s="423">
        <f t="shared" si="1"/>
        <v>80.52</v>
      </c>
      <c r="G20" s="423">
        <f t="shared" si="2"/>
        <v>124.44</v>
      </c>
      <c r="H20" s="423">
        <v>5.29</v>
      </c>
      <c r="I20" s="423">
        <v>5.29</v>
      </c>
      <c r="J20" s="423">
        <f t="shared" si="3"/>
        <v>10.58</v>
      </c>
      <c r="K20" s="423">
        <v>38.63</v>
      </c>
      <c r="L20" s="423">
        <v>75.22999999999999</v>
      </c>
      <c r="M20" s="423">
        <f t="shared" si="4"/>
        <v>113.85999999999999</v>
      </c>
      <c r="N20" s="423">
        <v>37.34</v>
      </c>
      <c r="O20" s="423">
        <v>77.18</v>
      </c>
      <c r="P20" s="423">
        <f t="shared" si="5"/>
        <v>114.52000000000001</v>
      </c>
      <c r="Q20" s="423">
        <f t="shared" si="6"/>
        <v>6.579999999999998</v>
      </c>
      <c r="R20" s="423">
        <f t="shared" si="7"/>
        <v>3.339999999999989</v>
      </c>
      <c r="S20" s="423">
        <f t="shared" si="8"/>
        <v>9.919999999999987</v>
      </c>
      <c r="T20" s="421" t="s">
        <v>855</v>
      </c>
      <c r="U20" s="421">
        <f t="shared" si="9"/>
        <v>625</v>
      </c>
      <c r="V20" s="421">
        <f t="shared" si="10"/>
        <v>625</v>
      </c>
      <c r="Y20" s="425"/>
    </row>
    <row r="21" spans="1:25" s="424" customFormat="1" ht="19.5" customHeight="1">
      <c r="A21" s="421">
        <v>10</v>
      </c>
      <c r="B21" s="422" t="s">
        <v>842</v>
      </c>
      <c r="C21" s="421">
        <v>2433</v>
      </c>
      <c r="D21" s="421">
        <v>2042</v>
      </c>
      <c r="E21" s="423">
        <f t="shared" si="0"/>
        <v>145.98</v>
      </c>
      <c r="F21" s="423">
        <f t="shared" si="1"/>
        <v>267.63</v>
      </c>
      <c r="G21" s="423">
        <f t="shared" si="2"/>
        <v>413.61</v>
      </c>
      <c r="H21" s="423">
        <v>30.8</v>
      </c>
      <c r="I21" s="423">
        <v>30.8</v>
      </c>
      <c r="J21" s="423">
        <f t="shared" si="3"/>
        <v>61.6</v>
      </c>
      <c r="K21" s="423">
        <v>115.17999999999999</v>
      </c>
      <c r="L21" s="423">
        <v>236.82999999999998</v>
      </c>
      <c r="M21" s="423">
        <f t="shared" si="4"/>
        <v>352.01</v>
      </c>
      <c r="N21" s="423">
        <v>122.4</v>
      </c>
      <c r="O21" s="423">
        <v>252.94</v>
      </c>
      <c r="P21" s="423">
        <f t="shared" si="5"/>
        <v>375.34000000000003</v>
      </c>
      <c r="Q21" s="423">
        <f t="shared" si="6"/>
        <v>23.579999999999984</v>
      </c>
      <c r="R21" s="423">
        <f t="shared" si="7"/>
        <v>14.689999999999998</v>
      </c>
      <c r="S21" s="423">
        <f t="shared" si="8"/>
        <v>38.26999999999998</v>
      </c>
      <c r="T21" s="421" t="s">
        <v>855</v>
      </c>
      <c r="U21" s="421">
        <f t="shared" si="9"/>
        <v>2042</v>
      </c>
      <c r="V21" s="421">
        <f t="shared" si="10"/>
        <v>2042</v>
      </c>
      <c r="Y21" s="425"/>
    </row>
    <row r="22" spans="1:25" s="424" customFormat="1" ht="19.5" customHeight="1">
      <c r="A22" s="421">
        <v>11</v>
      </c>
      <c r="B22" s="422" t="s">
        <v>843</v>
      </c>
      <c r="C22" s="421">
        <v>2247</v>
      </c>
      <c r="D22" s="421">
        <v>1860</v>
      </c>
      <c r="E22" s="423">
        <f t="shared" si="0"/>
        <v>134.82</v>
      </c>
      <c r="F22" s="423">
        <f t="shared" si="1"/>
        <v>247.17</v>
      </c>
      <c r="G22" s="423">
        <f t="shared" si="2"/>
        <v>381.99</v>
      </c>
      <c r="H22" s="423">
        <v>24</v>
      </c>
      <c r="I22" s="423">
        <v>24</v>
      </c>
      <c r="J22" s="423">
        <f t="shared" si="3"/>
        <v>48</v>
      </c>
      <c r="K22" s="423">
        <v>110.82</v>
      </c>
      <c r="L22" s="423">
        <v>223.17000000000002</v>
      </c>
      <c r="M22" s="423">
        <f t="shared" si="4"/>
        <v>333.99</v>
      </c>
      <c r="N22" s="423">
        <v>111.39</v>
      </c>
      <c r="O22" s="423">
        <v>230.19</v>
      </c>
      <c r="P22" s="423">
        <f t="shared" si="5"/>
        <v>341.58</v>
      </c>
      <c r="Q22" s="423">
        <f t="shared" si="6"/>
        <v>23.429999999999993</v>
      </c>
      <c r="R22" s="423">
        <f t="shared" si="7"/>
        <v>16.980000000000018</v>
      </c>
      <c r="S22" s="423">
        <f t="shared" si="8"/>
        <v>40.41000000000001</v>
      </c>
      <c r="T22" s="421" t="s">
        <v>855</v>
      </c>
      <c r="U22" s="421">
        <f t="shared" si="9"/>
        <v>1860</v>
      </c>
      <c r="V22" s="421">
        <f t="shared" si="10"/>
        <v>1860</v>
      </c>
      <c r="Y22" s="425"/>
    </row>
    <row r="23" spans="1:25" s="424" customFormat="1" ht="19.5" customHeight="1">
      <c r="A23" s="421">
        <v>12</v>
      </c>
      <c r="B23" s="422" t="s">
        <v>844</v>
      </c>
      <c r="C23" s="421">
        <v>1170</v>
      </c>
      <c r="D23" s="421">
        <v>954</v>
      </c>
      <c r="E23" s="423">
        <f t="shared" si="0"/>
        <v>70.2</v>
      </c>
      <c r="F23" s="423">
        <f t="shared" si="1"/>
        <v>128.7</v>
      </c>
      <c r="G23" s="423">
        <f t="shared" si="2"/>
        <v>198.89999999999998</v>
      </c>
      <c r="H23" s="423">
        <v>12.71</v>
      </c>
      <c r="I23" s="423">
        <v>12.71</v>
      </c>
      <c r="J23" s="423">
        <f t="shared" si="3"/>
        <v>25.42</v>
      </c>
      <c r="K23" s="423">
        <v>57.49</v>
      </c>
      <c r="L23" s="423">
        <v>115.98999999999998</v>
      </c>
      <c r="M23" s="423">
        <f t="shared" si="4"/>
        <v>173.48</v>
      </c>
      <c r="N23" s="423">
        <v>56.83</v>
      </c>
      <c r="O23" s="423">
        <v>117.46</v>
      </c>
      <c r="P23" s="423">
        <f t="shared" si="5"/>
        <v>174.29</v>
      </c>
      <c r="Q23" s="423">
        <f t="shared" si="6"/>
        <v>13.370000000000005</v>
      </c>
      <c r="R23" s="423">
        <f t="shared" si="7"/>
        <v>11.239999999999995</v>
      </c>
      <c r="S23" s="423">
        <f t="shared" si="8"/>
        <v>24.61</v>
      </c>
      <c r="T23" s="421" t="s">
        <v>855</v>
      </c>
      <c r="U23" s="421">
        <f t="shared" si="9"/>
        <v>954</v>
      </c>
      <c r="V23" s="421">
        <f t="shared" si="10"/>
        <v>954</v>
      </c>
      <c r="Y23" s="425"/>
    </row>
    <row r="24" spans="1:25" s="424" customFormat="1" ht="19.5" customHeight="1">
      <c r="A24" s="421">
        <v>13</v>
      </c>
      <c r="B24" s="422" t="s">
        <v>845</v>
      </c>
      <c r="C24" s="421">
        <v>2639</v>
      </c>
      <c r="D24" s="421">
        <v>2102</v>
      </c>
      <c r="E24" s="423">
        <f t="shared" si="0"/>
        <v>158.34</v>
      </c>
      <c r="F24" s="423">
        <f t="shared" si="1"/>
        <v>290.29</v>
      </c>
      <c r="G24" s="423">
        <f t="shared" si="2"/>
        <v>448.63</v>
      </c>
      <c r="H24" s="423">
        <v>24.24</v>
      </c>
      <c r="I24" s="423">
        <v>4.24</v>
      </c>
      <c r="J24" s="423">
        <f t="shared" si="3"/>
        <v>28.479999999999997</v>
      </c>
      <c r="K24" s="423">
        <v>134.1</v>
      </c>
      <c r="L24" s="423">
        <v>266.04999999999995</v>
      </c>
      <c r="M24" s="423">
        <f t="shared" si="4"/>
        <v>400.15</v>
      </c>
      <c r="N24" s="423">
        <v>125.22</v>
      </c>
      <c r="O24" s="423">
        <v>258.33</v>
      </c>
      <c r="P24" s="423">
        <f t="shared" si="5"/>
        <v>383.54999999999995</v>
      </c>
      <c r="Q24" s="423">
        <f t="shared" si="6"/>
        <v>33.120000000000005</v>
      </c>
      <c r="R24" s="423">
        <f t="shared" si="7"/>
        <v>11.95999999999998</v>
      </c>
      <c r="S24" s="423">
        <f t="shared" si="8"/>
        <v>45.079999999999984</v>
      </c>
      <c r="T24" s="421" t="s">
        <v>855</v>
      </c>
      <c r="U24" s="421">
        <f t="shared" si="9"/>
        <v>2102</v>
      </c>
      <c r="V24" s="421">
        <f t="shared" si="10"/>
        <v>2102</v>
      </c>
      <c r="Y24" s="425"/>
    </row>
    <row r="25" spans="1:25" s="424" customFormat="1" ht="19.5" customHeight="1">
      <c r="A25" s="421">
        <v>14</v>
      </c>
      <c r="B25" s="422" t="s">
        <v>846</v>
      </c>
      <c r="C25" s="421">
        <v>1002</v>
      </c>
      <c r="D25" s="421">
        <v>762</v>
      </c>
      <c r="E25" s="423">
        <f t="shared" si="0"/>
        <v>60.12</v>
      </c>
      <c r="F25" s="423">
        <f t="shared" si="1"/>
        <v>110.22</v>
      </c>
      <c r="G25" s="423">
        <f t="shared" si="2"/>
        <v>170.34</v>
      </c>
      <c r="H25" s="423">
        <v>10.32</v>
      </c>
      <c r="I25" s="423">
        <v>10.32</v>
      </c>
      <c r="J25" s="423">
        <f t="shared" si="3"/>
        <v>20.64</v>
      </c>
      <c r="K25" s="423">
        <v>49.8</v>
      </c>
      <c r="L25" s="423">
        <v>99.9</v>
      </c>
      <c r="M25" s="423">
        <f t="shared" si="4"/>
        <v>149.7</v>
      </c>
      <c r="N25" s="423">
        <v>45.68</v>
      </c>
      <c r="O25" s="423">
        <v>94.4</v>
      </c>
      <c r="P25" s="423">
        <f t="shared" si="5"/>
        <v>140.08</v>
      </c>
      <c r="Q25" s="423">
        <f t="shared" si="6"/>
        <v>14.439999999999998</v>
      </c>
      <c r="R25" s="423">
        <f t="shared" si="7"/>
        <v>15.819999999999993</v>
      </c>
      <c r="S25" s="423">
        <f t="shared" si="8"/>
        <v>30.25999999999999</v>
      </c>
      <c r="T25" s="421" t="s">
        <v>855</v>
      </c>
      <c r="U25" s="421">
        <f t="shared" si="9"/>
        <v>762</v>
      </c>
      <c r="V25" s="421">
        <f t="shared" si="10"/>
        <v>762</v>
      </c>
      <c r="Y25" s="425"/>
    </row>
    <row r="26" spans="1:25" s="424" customFormat="1" ht="19.5" customHeight="1">
      <c r="A26" s="421">
        <v>15</v>
      </c>
      <c r="B26" s="422" t="s">
        <v>847</v>
      </c>
      <c r="C26" s="421">
        <v>1196</v>
      </c>
      <c r="D26" s="421">
        <v>840</v>
      </c>
      <c r="E26" s="423">
        <f t="shared" si="0"/>
        <v>71.76</v>
      </c>
      <c r="F26" s="423">
        <f t="shared" si="1"/>
        <v>131.56</v>
      </c>
      <c r="G26" s="423">
        <f t="shared" si="2"/>
        <v>203.32</v>
      </c>
      <c r="H26" s="423">
        <v>11.51</v>
      </c>
      <c r="I26" s="423">
        <v>1.51</v>
      </c>
      <c r="J26" s="423">
        <f t="shared" si="3"/>
        <v>13.02</v>
      </c>
      <c r="K26" s="423">
        <v>60.25000000000001</v>
      </c>
      <c r="L26" s="423">
        <v>120.05</v>
      </c>
      <c r="M26" s="423">
        <f t="shared" si="4"/>
        <v>180.3</v>
      </c>
      <c r="N26" s="423">
        <v>50.31</v>
      </c>
      <c r="O26" s="423">
        <v>103.97</v>
      </c>
      <c r="P26" s="423">
        <f t="shared" si="5"/>
        <v>154.28</v>
      </c>
      <c r="Q26" s="423">
        <f t="shared" si="6"/>
        <v>21.450000000000003</v>
      </c>
      <c r="R26" s="423">
        <f t="shared" si="7"/>
        <v>17.590000000000003</v>
      </c>
      <c r="S26" s="423">
        <f t="shared" si="8"/>
        <v>39.040000000000006</v>
      </c>
      <c r="T26" s="421" t="s">
        <v>855</v>
      </c>
      <c r="U26" s="421">
        <f t="shared" si="9"/>
        <v>840</v>
      </c>
      <c r="V26" s="421">
        <f t="shared" si="10"/>
        <v>840</v>
      </c>
      <c r="Y26" s="425"/>
    </row>
    <row r="27" spans="1:25" s="424" customFormat="1" ht="19.5" customHeight="1">
      <c r="A27" s="421">
        <v>16</v>
      </c>
      <c r="B27" s="422" t="s">
        <v>848</v>
      </c>
      <c r="C27" s="421">
        <v>1056</v>
      </c>
      <c r="D27" s="421">
        <v>835</v>
      </c>
      <c r="E27" s="423">
        <f t="shared" si="0"/>
        <v>63.36</v>
      </c>
      <c r="F27" s="423">
        <f t="shared" si="1"/>
        <v>116.16</v>
      </c>
      <c r="G27" s="423">
        <f t="shared" si="2"/>
        <v>179.51999999999998</v>
      </c>
      <c r="H27" s="423">
        <v>10.78</v>
      </c>
      <c r="I27" s="423">
        <v>10.78</v>
      </c>
      <c r="J27" s="423">
        <f t="shared" si="3"/>
        <v>21.56</v>
      </c>
      <c r="K27" s="423">
        <v>52.58</v>
      </c>
      <c r="L27" s="423">
        <v>105.38000000000001</v>
      </c>
      <c r="M27" s="423">
        <f t="shared" si="4"/>
        <v>157.96</v>
      </c>
      <c r="N27" s="423">
        <v>49.18</v>
      </c>
      <c r="O27" s="423">
        <v>101.63</v>
      </c>
      <c r="P27" s="423">
        <f t="shared" si="5"/>
        <v>150.81</v>
      </c>
      <c r="Q27" s="423">
        <f t="shared" si="6"/>
        <v>14.18</v>
      </c>
      <c r="R27" s="423">
        <f t="shared" si="7"/>
        <v>14.530000000000015</v>
      </c>
      <c r="S27" s="423">
        <f t="shared" si="8"/>
        <v>28.710000000000015</v>
      </c>
      <c r="T27" s="421" t="s">
        <v>855</v>
      </c>
      <c r="U27" s="421">
        <f t="shared" si="9"/>
        <v>835</v>
      </c>
      <c r="V27" s="421">
        <f t="shared" si="10"/>
        <v>835</v>
      </c>
      <c r="Y27" s="425"/>
    </row>
    <row r="28" spans="1:25" s="424" customFormat="1" ht="19.5" customHeight="1">
      <c r="A28" s="421">
        <v>17</v>
      </c>
      <c r="B28" s="422" t="s">
        <v>854</v>
      </c>
      <c r="C28" s="421">
        <v>1106</v>
      </c>
      <c r="D28" s="421">
        <v>830</v>
      </c>
      <c r="E28" s="423">
        <f t="shared" si="0"/>
        <v>66.36</v>
      </c>
      <c r="F28" s="423">
        <f t="shared" si="1"/>
        <v>121.66</v>
      </c>
      <c r="G28" s="423">
        <f t="shared" si="2"/>
        <v>188.01999999999998</v>
      </c>
      <c r="H28" s="423">
        <v>10.46</v>
      </c>
      <c r="I28" s="423">
        <v>10.46</v>
      </c>
      <c r="J28" s="423">
        <f t="shared" si="3"/>
        <v>20.92</v>
      </c>
      <c r="K28" s="423">
        <v>55.9</v>
      </c>
      <c r="L28" s="423">
        <v>111.20000000000002</v>
      </c>
      <c r="M28" s="423">
        <f t="shared" si="4"/>
        <v>167.10000000000002</v>
      </c>
      <c r="N28" s="423">
        <v>49.72</v>
      </c>
      <c r="O28" s="423">
        <v>102.75</v>
      </c>
      <c r="P28" s="423">
        <f t="shared" si="5"/>
        <v>152.47</v>
      </c>
      <c r="Q28" s="423">
        <f t="shared" si="6"/>
        <v>16.64</v>
      </c>
      <c r="R28" s="423">
        <f t="shared" si="7"/>
        <v>18.910000000000025</v>
      </c>
      <c r="S28" s="423">
        <f t="shared" si="8"/>
        <v>35.550000000000026</v>
      </c>
      <c r="T28" s="421" t="s">
        <v>855</v>
      </c>
      <c r="U28" s="421">
        <f t="shared" si="9"/>
        <v>830</v>
      </c>
      <c r="V28" s="421">
        <f t="shared" si="10"/>
        <v>830</v>
      </c>
      <c r="Y28" s="425"/>
    </row>
    <row r="29" spans="1:25" s="424" customFormat="1" ht="19.5" customHeight="1">
      <c r="A29" s="421">
        <v>18</v>
      </c>
      <c r="B29" s="422" t="s">
        <v>849</v>
      </c>
      <c r="C29" s="421">
        <v>2292</v>
      </c>
      <c r="D29" s="421">
        <v>1885</v>
      </c>
      <c r="E29" s="423">
        <f t="shared" si="0"/>
        <v>137.52</v>
      </c>
      <c r="F29" s="423">
        <f t="shared" si="1"/>
        <v>252.12</v>
      </c>
      <c r="G29" s="423">
        <f t="shared" si="2"/>
        <v>389.64</v>
      </c>
      <c r="H29" s="423">
        <v>25.89</v>
      </c>
      <c r="I29" s="423">
        <v>21.89</v>
      </c>
      <c r="J29" s="423">
        <f t="shared" si="3"/>
        <v>47.78</v>
      </c>
      <c r="K29" s="423">
        <v>111.63000000000001</v>
      </c>
      <c r="L29" s="423">
        <v>226.22999999999996</v>
      </c>
      <c r="M29" s="423">
        <f t="shared" si="4"/>
        <v>337.85999999999996</v>
      </c>
      <c r="N29" s="423">
        <v>112.99</v>
      </c>
      <c r="O29" s="423">
        <v>233.07</v>
      </c>
      <c r="P29" s="423">
        <f t="shared" si="5"/>
        <v>346.06</v>
      </c>
      <c r="Q29" s="423">
        <f t="shared" si="6"/>
        <v>24.530000000000015</v>
      </c>
      <c r="R29" s="423">
        <f t="shared" si="7"/>
        <v>15.049999999999955</v>
      </c>
      <c r="S29" s="423">
        <f t="shared" si="8"/>
        <v>39.57999999999997</v>
      </c>
      <c r="T29" s="421" t="s">
        <v>855</v>
      </c>
      <c r="U29" s="421">
        <f t="shared" si="9"/>
        <v>1885</v>
      </c>
      <c r="V29" s="421">
        <f t="shared" si="10"/>
        <v>1885</v>
      </c>
      <c r="Y29" s="425"/>
    </row>
    <row r="30" spans="1:25" s="424" customFormat="1" ht="19.5" customHeight="1">
      <c r="A30" s="421">
        <v>19</v>
      </c>
      <c r="B30" s="422" t="s">
        <v>850</v>
      </c>
      <c r="C30" s="421">
        <v>1221</v>
      </c>
      <c r="D30" s="421">
        <v>882</v>
      </c>
      <c r="E30" s="423">
        <f t="shared" si="0"/>
        <v>73.26</v>
      </c>
      <c r="F30" s="423">
        <f t="shared" si="1"/>
        <v>134.31</v>
      </c>
      <c r="G30" s="423">
        <f t="shared" si="2"/>
        <v>207.57</v>
      </c>
      <c r="H30" s="423">
        <v>11.74</v>
      </c>
      <c r="I30" s="423">
        <v>11.74</v>
      </c>
      <c r="J30" s="423">
        <f t="shared" si="3"/>
        <v>23.48</v>
      </c>
      <c r="K30" s="423">
        <v>61.52</v>
      </c>
      <c r="L30" s="423">
        <v>122.57000000000001</v>
      </c>
      <c r="M30" s="423">
        <f t="shared" si="4"/>
        <v>184.09</v>
      </c>
      <c r="N30" s="423">
        <v>52.76</v>
      </c>
      <c r="O30" s="423">
        <v>109.03</v>
      </c>
      <c r="P30" s="423">
        <f t="shared" si="5"/>
        <v>161.79</v>
      </c>
      <c r="Q30" s="423">
        <f t="shared" si="6"/>
        <v>20.500000000000007</v>
      </c>
      <c r="R30" s="423">
        <f t="shared" si="7"/>
        <v>25.28</v>
      </c>
      <c r="S30" s="423">
        <f t="shared" si="8"/>
        <v>45.78000000000001</v>
      </c>
      <c r="T30" s="421" t="s">
        <v>855</v>
      </c>
      <c r="U30" s="421">
        <f t="shared" si="9"/>
        <v>882</v>
      </c>
      <c r="V30" s="421">
        <f t="shared" si="10"/>
        <v>882</v>
      </c>
      <c r="Y30" s="425"/>
    </row>
    <row r="31" spans="1:25" s="424" customFormat="1" ht="19.5" customHeight="1">
      <c r="A31" s="421">
        <v>20</v>
      </c>
      <c r="B31" s="422" t="s">
        <v>851</v>
      </c>
      <c r="C31" s="421">
        <v>1764</v>
      </c>
      <c r="D31" s="421">
        <v>1462</v>
      </c>
      <c r="E31" s="423">
        <f t="shared" si="0"/>
        <v>105.84</v>
      </c>
      <c r="F31" s="423">
        <f t="shared" si="1"/>
        <v>194.04</v>
      </c>
      <c r="G31" s="423">
        <f t="shared" si="2"/>
        <v>299.88</v>
      </c>
      <c r="H31" s="423">
        <v>16.15</v>
      </c>
      <c r="I31" s="423">
        <v>16.15</v>
      </c>
      <c r="J31" s="423">
        <f t="shared" si="3"/>
        <v>32.3</v>
      </c>
      <c r="K31" s="423">
        <v>89.69</v>
      </c>
      <c r="L31" s="423">
        <v>177.89</v>
      </c>
      <c r="M31" s="423">
        <f t="shared" si="4"/>
        <v>267.58</v>
      </c>
      <c r="N31" s="423">
        <v>87.6</v>
      </c>
      <c r="O31" s="423">
        <v>181.04</v>
      </c>
      <c r="P31" s="423">
        <f t="shared" si="5"/>
        <v>268.64</v>
      </c>
      <c r="Q31" s="423">
        <f t="shared" si="6"/>
        <v>18.24000000000001</v>
      </c>
      <c r="R31" s="423">
        <f t="shared" si="7"/>
        <v>13</v>
      </c>
      <c r="S31" s="423">
        <f t="shared" si="8"/>
        <v>31.24000000000001</v>
      </c>
      <c r="T31" s="421" t="s">
        <v>855</v>
      </c>
      <c r="U31" s="421">
        <f t="shared" si="9"/>
        <v>1462</v>
      </c>
      <c r="V31" s="421">
        <f t="shared" si="10"/>
        <v>1462</v>
      </c>
      <c r="Y31" s="425"/>
    </row>
    <row r="32" spans="1:25" s="424" customFormat="1" ht="19.5" customHeight="1">
      <c r="A32" s="421">
        <v>21</v>
      </c>
      <c r="B32" s="422" t="s">
        <v>852</v>
      </c>
      <c r="C32" s="421">
        <v>952</v>
      </c>
      <c r="D32" s="421">
        <v>852</v>
      </c>
      <c r="E32" s="423">
        <f t="shared" si="0"/>
        <v>57.12</v>
      </c>
      <c r="F32" s="423">
        <f t="shared" si="1"/>
        <v>104.72</v>
      </c>
      <c r="G32" s="423">
        <f t="shared" si="2"/>
        <v>161.84</v>
      </c>
      <c r="H32" s="423">
        <v>11.76</v>
      </c>
      <c r="I32" s="423">
        <v>21.76</v>
      </c>
      <c r="J32" s="423">
        <f t="shared" si="3"/>
        <v>33.52</v>
      </c>
      <c r="K32" s="423">
        <v>45.36</v>
      </c>
      <c r="L32" s="423">
        <v>92.96</v>
      </c>
      <c r="M32" s="423">
        <f t="shared" si="4"/>
        <v>138.32</v>
      </c>
      <c r="N32" s="423">
        <v>50.92</v>
      </c>
      <c r="O32" s="423">
        <v>105.24</v>
      </c>
      <c r="P32" s="423">
        <f t="shared" si="5"/>
        <v>156.16</v>
      </c>
      <c r="Q32" s="423">
        <f t="shared" si="6"/>
        <v>6.199999999999996</v>
      </c>
      <c r="R32" s="423">
        <f t="shared" si="7"/>
        <v>9.480000000000004</v>
      </c>
      <c r="S32" s="423">
        <f t="shared" si="8"/>
        <v>15.68</v>
      </c>
      <c r="T32" s="421" t="s">
        <v>855</v>
      </c>
      <c r="U32" s="421">
        <f t="shared" si="9"/>
        <v>852</v>
      </c>
      <c r="V32" s="421">
        <f t="shared" si="10"/>
        <v>852</v>
      </c>
      <c r="Y32" s="425"/>
    </row>
    <row r="33" spans="1:25" s="424" customFormat="1" ht="19.5" customHeight="1">
      <c r="A33" s="421">
        <v>22</v>
      </c>
      <c r="B33" s="422" t="s">
        <v>853</v>
      </c>
      <c r="C33" s="421">
        <v>1384</v>
      </c>
      <c r="D33" s="421">
        <v>1152</v>
      </c>
      <c r="E33" s="423">
        <f t="shared" si="0"/>
        <v>83.04</v>
      </c>
      <c r="F33" s="423">
        <f t="shared" si="1"/>
        <v>152.24</v>
      </c>
      <c r="G33" s="423">
        <f t="shared" si="2"/>
        <v>235.28000000000003</v>
      </c>
      <c r="H33" s="423">
        <v>14.87</v>
      </c>
      <c r="I33" s="423">
        <v>14.87</v>
      </c>
      <c r="J33" s="423">
        <f t="shared" si="3"/>
        <v>29.74</v>
      </c>
      <c r="K33" s="423">
        <v>68.17</v>
      </c>
      <c r="L33" s="423">
        <v>137.37</v>
      </c>
      <c r="M33" s="423">
        <f t="shared" si="4"/>
        <v>205.54000000000002</v>
      </c>
      <c r="N33" s="423">
        <v>68.71</v>
      </c>
      <c r="O33" s="423">
        <v>141.99</v>
      </c>
      <c r="P33" s="423">
        <f t="shared" si="5"/>
        <v>210.7</v>
      </c>
      <c r="Q33" s="423">
        <f t="shared" si="6"/>
        <v>14.330000000000013</v>
      </c>
      <c r="R33" s="423">
        <f t="shared" si="7"/>
        <v>10.25</v>
      </c>
      <c r="S33" s="423">
        <f t="shared" si="8"/>
        <v>24.580000000000013</v>
      </c>
      <c r="T33" s="421" t="s">
        <v>855</v>
      </c>
      <c r="U33" s="421">
        <f t="shared" si="9"/>
        <v>1152</v>
      </c>
      <c r="V33" s="421">
        <f t="shared" si="10"/>
        <v>1152</v>
      </c>
      <c r="Y33" s="425"/>
    </row>
    <row r="34" spans="1:22" ht="19.5" customHeight="1">
      <c r="A34" s="347" t="s">
        <v>16</v>
      </c>
      <c r="B34" s="348"/>
      <c r="C34" s="286">
        <f aca="true" t="shared" si="11" ref="C34:V34">SUM(C12:C33)</f>
        <v>32247</v>
      </c>
      <c r="D34" s="286">
        <f t="shared" si="11"/>
        <v>26380</v>
      </c>
      <c r="E34" s="269">
        <f t="shared" si="11"/>
        <v>1934.8199999999995</v>
      </c>
      <c r="F34" s="269">
        <f t="shared" si="11"/>
        <v>3547.169999999999</v>
      </c>
      <c r="G34" s="269">
        <f t="shared" si="11"/>
        <v>5481.990000000001</v>
      </c>
      <c r="H34" s="269">
        <f t="shared" si="11"/>
        <v>328.48</v>
      </c>
      <c r="I34" s="269">
        <f t="shared" si="11"/>
        <v>328.48</v>
      </c>
      <c r="J34" s="269">
        <f t="shared" si="11"/>
        <v>656.9599999999999</v>
      </c>
      <c r="K34" s="269">
        <f t="shared" si="11"/>
        <v>1606.3400000000001</v>
      </c>
      <c r="L34" s="269">
        <f t="shared" si="11"/>
        <v>3218.69</v>
      </c>
      <c r="M34" s="269">
        <f t="shared" si="11"/>
        <v>4825.03</v>
      </c>
      <c r="N34" s="423">
        <f t="shared" si="11"/>
        <v>1577.16</v>
      </c>
      <c r="O34" s="423">
        <f t="shared" si="11"/>
        <v>3258.4700000000003</v>
      </c>
      <c r="P34" s="423">
        <f t="shared" si="11"/>
        <v>4835.629999999999</v>
      </c>
      <c r="Q34" s="269">
        <f t="shared" si="11"/>
        <v>357.6600000000001</v>
      </c>
      <c r="R34" s="269">
        <f t="shared" si="11"/>
        <v>288.70000000000005</v>
      </c>
      <c r="S34" s="269">
        <f t="shared" si="11"/>
        <v>646.36</v>
      </c>
      <c r="T34" s="286">
        <f t="shared" si="11"/>
        <v>0</v>
      </c>
      <c r="U34" s="286">
        <f t="shared" si="11"/>
        <v>26380</v>
      </c>
      <c r="V34" s="286">
        <f t="shared" si="11"/>
        <v>26380</v>
      </c>
    </row>
    <row r="35" spans="1:22" ht="15">
      <c r="A35" s="278"/>
      <c r="B35" s="343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</row>
    <row r="36" spans="1:22" ht="15">
      <c r="A36" s="278"/>
      <c r="B36" s="343"/>
      <c r="C36" s="277"/>
      <c r="D36" s="277"/>
      <c r="E36" s="277"/>
      <c r="F36" s="277"/>
      <c r="G36" s="277"/>
      <c r="H36" s="277"/>
      <c r="I36" s="277"/>
      <c r="J36" s="277"/>
      <c r="K36" s="277"/>
      <c r="L36" s="426"/>
      <c r="M36" s="277"/>
      <c r="N36" s="277"/>
      <c r="O36" s="277"/>
      <c r="P36" s="277"/>
      <c r="Q36" s="277"/>
      <c r="R36" s="277"/>
      <c r="S36" s="277"/>
      <c r="T36" s="277"/>
      <c r="U36" s="277"/>
      <c r="V36" s="277"/>
    </row>
    <row r="37" spans="1:22" ht="15">
      <c r="A37" s="278"/>
      <c r="B37" s="343"/>
      <c r="C37" s="277"/>
      <c r="D37" s="277"/>
      <c r="E37" s="277"/>
      <c r="F37" s="277"/>
      <c r="G37" s="277"/>
      <c r="H37" s="277"/>
      <c r="I37" s="277"/>
      <c r="J37" s="277"/>
      <c r="K37" s="277"/>
      <c r="L37" s="426"/>
      <c r="M37" s="277"/>
      <c r="N37" s="277"/>
      <c r="O37" s="277"/>
      <c r="P37" s="277"/>
      <c r="Q37" s="277"/>
      <c r="R37" s="277"/>
      <c r="S37" s="277"/>
      <c r="T37" s="277"/>
      <c r="U37" s="277"/>
      <c r="V37" s="277"/>
    </row>
    <row r="40" spans="1:22" ht="15" customHeight="1">
      <c r="A40" s="274" t="s">
        <v>947</v>
      </c>
      <c r="B40" s="276"/>
      <c r="C40" s="273"/>
      <c r="D40" s="274"/>
      <c r="E40" s="274"/>
      <c r="F40" s="274"/>
      <c r="G40" s="274"/>
      <c r="H40" s="260"/>
      <c r="I40" s="260"/>
      <c r="J40" s="288"/>
      <c r="K40" s="774"/>
      <c r="L40" s="775"/>
      <c r="M40" s="342"/>
      <c r="N40" s="342"/>
      <c r="O40" s="342"/>
      <c r="P40" s="260"/>
      <c r="Q40" s="260"/>
      <c r="R40" s="260"/>
      <c r="S40" s="260"/>
      <c r="T40" s="260"/>
      <c r="U40" s="260"/>
      <c r="V40" s="260"/>
    </row>
    <row r="41" spans="1:22" ht="15" customHeight="1">
      <c r="A41" s="342"/>
      <c r="B41" s="342"/>
      <c r="C41" s="290"/>
      <c r="D41" s="342"/>
      <c r="E41" s="342"/>
      <c r="F41" s="342"/>
      <c r="G41" s="259"/>
      <c r="H41" s="313"/>
      <c r="I41" s="333"/>
      <c r="J41" s="333"/>
      <c r="K41" s="333"/>
      <c r="L41" s="333"/>
      <c r="M41" s="342"/>
      <c r="R41" s="711" t="s">
        <v>944</v>
      </c>
      <c r="S41" s="711"/>
      <c r="T41" s="711"/>
      <c r="U41" s="711"/>
      <c r="V41" s="260"/>
    </row>
    <row r="42" spans="1:22" ht="16.5" customHeight="1">
      <c r="A42" s="342"/>
      <c r="B42" s="342"/>
      <c r="C42" s="290"/>
      <c r="D42" s="342"/>
      <c r="E42" s="342"/>
      <c r="F42" s="342"/>
      <c r="G42" s="259"/>
      <c r="H42" s="313"/>
      <c r="I42" s="333"/>
      <c r="J42" s="333"/>
      <c r="K42" s="333"/>
      <c r="L42" s="333"/>
      <c r="M42" s="259"/>
      <c r="R42" s="711" t="s">
        <v>860</v>
      </c>
      <c r="S42" s="711"/>
      <c r="T42" s="711"/>
      <c r="U42" s="711"/>
      <c r="V42" s="260"/>
    </row>
    <row r="43" spans="2:17" s="259" customFormat="1" ht="12.75">
      <c r="B43" s="330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</row>
  </sheetData>
  <sheetProtection/>
  <mergeCells count="22">
    <mergeCell ref="A3:V3"/>
    <mergeCell ref="Q9:S9"/>
    <mergeCell ref="H9:J9"/>
    <mergeCell ref="R42:U42"/>
    <mergeCell ref="Q2:S2"/>
    <mergeCell ref="A5:Q5"/>
    <mergeCell ref="P7:S7"/>
    <mergeCell ref="C9:C10"/>
    <mergeCell ref="B9:B10"/>
    <mergeCell ref="N9:P9"/>
    <mergeCell ref="R41:U41"/>
    <mergeCell ref="T9:T10"/>
    <mergeCell ref="K9:M9"/>
    <mergeCell ref="V9:V10"/>
    <mergeCell ref="E9:G9"/>
    <mergeCell ref="U9:U10"/>
    <mergeCell ref="A9:A10"/>
    <mergeCell ref="P8:S8"/>
    <mergeCell ref="D9:D10"/>
    <mergeCell ref="A4:V4"/>
    <mergeCell ref="A6:V6"/>
    <mergeCell ref="K40:L4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A43"/>
  <sheetViews>
    <sheetView zoomScale="70" zoomScaleNormal="70" zoomScaleSheetLayoutView="70" zoomScalePageLayoutView="0" workbookViewId="0" topLeftCell="A7">
      <selection activeCell="A39" sqref="A39"/>
    </sheetView>
  </sheetViews>
  <sheetFormatPr defaultColWidth="9.140625" defaultRowHeight="12.75"/>
  <cols>
    <col min="2" max="2" width="20.421875" style="0" customWidth="1"/>
    <col min="3" max="3" width="14.7109375" style="139" customWidth="1"/>
    <col min="4" max="4" width="11.140625" style="139" customWidth="1"/>
    <col min="5" max="5" width="12.421875" style="139" customWidth="1"/>
    <col min="6" max="6" width="12.00390625" style="139" customWidth="1"/>
    <col min="7" max="7" width="13.140625" style="139" customWidth="1"/>
    <col min="8" max="11" width="9.140625" style="139" customWidth="1"/>
    <col min="12" max="12" width="9.8515625" style="139" bestFit="1" customWidth="1"/>
    <col min="13" max="13" width="10.00390625" style="139" bestFit="1" customWidth="1"/>
    <col min="14" max="14" width="10.28125" style="139" customWidth="1"/>
    <col min="15" max="15" width="10.7109375" style="139" customWidth="1"/>
    <col min="16" max="16" width="9.57421875" style="139" customWidth="1"/>
    <col min="17" max="18" width="11.421875" style="139" customWidth="1"/>
    <col min="19" max="19" width="10.28125" style="139" customWidth="1"/>
    <col min="20" max="20" width="15.7109375" style="139" customWidth="1"/>
    <col min="21" max="21" width="11.140625" style="139" customWidth="1"/>
    <col min="22" max="22" width="11.8515625" style="139" customWidth="1"/>
  </cols>
  <sheetData>
    <row r="2" spans="17:19" ht="15">
      <c r="Q2" s="724" t="s">
        <v>196</v>
      </c>
      <c r="R2" s="724"/>
      <c r="S2" s="724"/>
    </row>
    <row r="3" spans="1:22" ht="12.75">
      <c r="A3" s="727" t="s">
        <v>0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</row>
    <row r="4" spans="1:22" ht="15" customHeight="1">
      <c r="A4" s="727"/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</row>
    <row r="5" spans="1:22" ht="20.25">
      <c r="A5" s="693" t="s">
        <v>633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</row>
    <row r="6" spans="1:21" ht="12.75">
      <c r="A6" s="31"/>
      <c r="B6" s="31"/>
      <c r="C6" s="1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U6" s="1"/>
    </row>
    <row r="7" spans="1:22" ht="15.75">
      <c r="A7" s="641" t="s">
        <v>428</v>
      </c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641"/>
      <c r="V7" s="641"/>
    </row>
    <row r="8" spans="1:22" s="260" customFormat="1" ht="15.75">
      <c r="A8" s="276" t="s">
        <v>875</v>
      </c>
      <c r="B8" s="276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797" t="s">
        <v>215</v>
      </c>
      <c r="Q8" s="797"/>
      <c r="R8" s="797"/>
      <c r="S8" s="797"/>
      <c r="T8" s="277"/>
      <c r="U8" s="273"/>
      <c r="V8" s="277"/>
    </row>
    <row r="9" spans="1:22" s="260" customFormat="1" ht="15">
      <c r="A9" s="278"/>
      <c r="B9" s="343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791" t="s">
        <v>796</v>
      </c>
      <c r="Q9" s="791"/>
      <c r="R9" s="791"/>
      <c r="S9" s="791"/>
      <c r="T9" s="277"/>
      <c r="U9" s="277"/>
      <c r="V9" s="277"/>
    </row>
    <row r="10" spans="1:22" s="260" customFormat="1" ht="44.25" customHeight="1">
      <c r="A10" s="655" t="s">
        <v>20</v>
      </c>
      <c r="B10" s="803" t="s">
        <v>194</v>
      </c>
      <c r="C10" s="792" t="s">
        <v>362</v>
      </c>
      <c r="D10" s="792" t="s">
        <v>470</v>
      </c>
      <c r="E10" s="658" t="s">
        <v>657</v>
      </c>
      <c r="F10" s="658"/>
      <c r="G10" s="658"/>
      <c r="H10" s="799" t="s">
        <v>656</v>
      </c>
      <c r="I10" s="800"/>
      <c r="J10" s="801"/>
      <c r="K10" s="678" t="s">
        <v>364</v>
      </c>
      <c r="L10" s="679"/>
      <c r="M10" s="796"/>
      <c r="N10" s="674" t="s">
        <v>147</v>
      </c>
      <c r="O10" s="675"/>
      <c r="P10" s="676"/>
      <c r="Q10" s="798" t="s">
        <v>801</v>
      </c>
      <c r="R10" s="798"/>
      <c r="S10" s="798"/>
      <c r="T10" s="792" t="s">
        <v>243</v>
      </c>
      <c r="U10" s="792" t="s">
        <v>418</v>
      </c>
      <c r="V10" s="792" t="s">
        <v>365</v>
      </c>
    </row>
    <row r="11" spans="1:22" s="260" customFormat="1" ht="136.5" customHeight="1">
      <c r="A11" s="657"/>
      <c r="B11" s="804"/>
      <c r="C11" s="793"/>
      <c r="D11" s="793"/>
      <c r="E11" s="280" t="s">
        <v>168</v>
      </c>
      <c r="F11" s="280" t="s">
        <v>195</v>
      </c>
      <c r="G11" s="280" t="s">
        <v>16</v>
      </c>
      <c r="H11" s="280" t="s">
        <v>168</v>
      </c>
      <c r="I11" s="280" t="s">
        <v>195</v>
      </c>
      <c r="J11" s="280" t="s">
        <v>16</v>
      </c>
      <c r="K11" s="280" t="s">
        <v>168</v>
      </c>
      <c r="L11" s="280" t="s">
        <v>195</v>
      </c>
      <c r="M11" s="280" t="s">
        <v>16</v>
      </c>
      <c r="N11" s="280" t="s">
        <v>168</v>
      </c>
      <c r="O11" s="280" t="s">
        <v>195</v>
      </c>
      <c r="P11" s="280" t="s">
        <v>16</v>
      </c>
      <c r="Q11" s="280" t="s">
        <v>225</v>
      </c>
      <c r="R11" s="280" t="s">
        <v>206</v>
      </c>
      <c r="S11" s="280" t="s">
        <v>207</v>
      </c>
      <c r="T11" s="793"/>
      <c r="U11" s="793"/>
      <c r="V11" s="793"/>
    </row>
    <row r="12" spans="1:22" s="260" customFormat="1" ht="15">
      <c r="A12" s="286">
        <v>1</v>
      </c>
      <c r="B12" s="344">
        <v>2</v>
      </c>
      <c r="C12" s="286">
        <v>3</v>
      </c>
      <c r="D12" s="345">
        <v>4</v>
      </c>
      <c r="E12" s="345">
        <v>5</v>
      </c>
      <c r="F12" s="286">
        <v>6</v>
      </c>
      <c r="G12" s="345">
        <v>7</v>
      </c>
      <c r="H12" s="345">
        <v>8</v>
      </c>
      <c r="I12" s="286">
        <v>9</v>
      </c>
      <c r="J12" s="345">
        <v>10</v>
      </c>
      <c r="K12" s="345">
        <v>11</v>
      </c>
      <c r="L12" s="286">
        <v>12</v>
      </c>
      <c r="M12" s="345">
        <v>13</v>
      </c>
      <c r="N12" s="345">
        <v>14</v>
      </c>
      <c r="O12" s="286">
        <v>15</v>
      </c>
      <c r="P12" s="345">
        <v>16</v>
      </c>
      <c r="Q12" s="345">
        <v>17</v>
      </c>
      <c r="R12" s="286">
        <v>18</v>
      </c>
      <c r="S12" s="345">
        <v>19</v>
      </c>
      <c r="T12" s="345">
        <v>20</v>
      </c>
      <c r="U12" s="286">
        <v>21</v>
      </c>
      <c r="V12" s="345">
        <v>22</v>
      </c>
    </row>
    <row r="13" spans="1:27" s="424" customFormat="1" ht="19.5" customHeight="1">
      <c r="A13" s="421">
        <v>1</v>
      </c>
      <c r="B13" s="422" t="s">
        <v>833</v>
      </c>
      <c r="C13" s="421">
        <v>1143</v>
      </c>
      <c r="D13" s="421">
        <v>1021</v>
      </c>
      <c r="E13" s="423">
        <f>(C13*600*10)/100000</f>
        <v>68.58</v>
      </c>
      <c r="F13" s="423">
        <f>(C13*1100*10)/100000</f>
        <v>125.73</v>
      </c>
      <c r="G13" s="423">
        <f>SUM(E13:F13)</f>
        <v>194.31</v>
      </c>
      <c r="H13" s="423">
        <v>5.99</v>
      </c>
      <c r="I13" s="423">
        <v>6.97</v>
      </c>
      <c r="J13" s="423">
        <f>SUM(H13:I13)</f>
        <v>12.96</v>
      </c>
      <c r="K13" s="423">
        <v>62.589999999999996</v>
      </c>
      <c r="L13" s="423">
        <v>150.465</v>
      </c>
      <c r="M13" s="423">
        <f>SUM(K13:L13)</f>
        <v>213.055</v>
      </c>
      <c r="N13" s="423">
        <v>61.24</v>
      </c>
      <c r="O13" s="423">
        <v>123.32</v>
      </c>
      <c r="P13" s="423">
        <f>SUM(N13:O13)</f>
        <v>184.56</v>
      </c>
      <c r="Q13" s="423">
        <f>H13+K13-N13</f>
        <v>7.339999999999996</v>
      </c>
      <c r="R13" s="423">
        <f>I13+L13-O13</f>
        <v>34.11500000000001</v>
      </c>
      <c r="S13" s="423">
        <f>SUM(Q13:R13)</f>
        <v>41.455000000000005</v>
      </c>
      <c r="T13" s="421" t="s">
        <v>855</v>
      </c>
      <c r="U13" s="421">
        <f>D13</f>
        <v>1021</v>
      </c>
      <c r="V13" s="421">
        <f>U13</f>
        <v>1021</v>
      </c>
      <c r="Y13" s="425"/>
      <c r="Z13" s="425"/>
      <c r="AA13" s="425"/>
    </row>
    <row r="14" spans="1:27" s="424" customFormat="1" ht="19.5" customHeight="1">
      <c r="A14" s="421">
        <v>2</v>
      </c>
      <c r="B14" s="422" t="s">
        <v>945</v>
      </c>
      <c r="C14" s="421">
        <v>400</v>
      </c>
      <c r="D14" s="421">
        <v>362</v>
      </c>
      <c r="E14" s="423">
        <f aca="true" t="shared" si="0" ref="E14:E34">(C14*600*10)/100000</f>
        <v>24</v>
      </c>
      <c r="F14" s="423">
        <f aca="true" t="shared" si="1" ref="F14:F34">(C14*1100*10)/100000</f>
        <v>44</v>
      </c>
      <c r="G14" s="423">
        <f aca="true" t="shared" si="2" ref="G14:G34">SUM(E14:F14)</f>
        <v>68</v>
      </c>
      <c r="H14" s="423">
        <v>0.97</v>
      </c>
      <c r="I14" s="423">
        <v>7.5956</v>
      </c>
      <c r="J14" s="423">
        <f aca="true" t="shared" si="3" ref="J14:J34">SUM(H14:I14)</f>
        <v>8.5656</v>
      </c>
      <c r="K14" s="423">
        <v>23.03</v>
      </c>
      <c r="L14" s="423">
        <v>49.534400000000005</v>
      </c>
      <c r="M14" s="423">
        <f aca="true" t="shared" si="4" ref="M14:M34">SUM(K14:L14)</f>
        <v>72.5644</v>
      </c>
      <c r="N14" s="423">
        <v>21.45</v>
      </c>
      <c r="O14" s="423">
        <v>43.2</v>
      </c>
      <c r="P14" s="423">
        <f aca="true" t="shared" si="5" ref="P14:P34">SUM(N14:O14)</f>
        <v>64.65</v>
      </c>
      <c r="Q14" s="423">
        <f aca="true" t="shared" si="6" ref="Q14:R34">H14+K14-N14</f>
        <v>2.5500000000000007</v>
      </c>
      <c r="R14" s="423">
        <f t="shared" si="6"/>
        <v>13.93</v>
      </c>
      <c r="S14" s="423">
        <f aca="true" t="shared" si="7" ref="S14:S34">SUM(Q14:R14)</f>
        <v>16.48</v>
      </c>
      <c r="T14" s="421" t="s">
        <v>855</v>
      </c>
      <c r="U14" s="421">
        <f aca="true" t="shared" si="8" ref="U14:U34">D14</f>
        <v>362</v>
      </c>
      <c r="V14" s="421">
        <f aca="true" t="shared" si="9" ref="V14:V34">U14</f>
        <v>362</v>
      </c>
      <c r="Y14" s="425"/>
      <c r="Z14" s="425"/>
      <c r="AA14" s="425"/>
    </row>
    <row r="15" spans="1:27" s="424" customFormat="1" ht="19.5" customHeight="1">
      <c r="A15" s="421">
        <v>3</v>
      </c>
      <c r="B15" s="422" t="s">
        <v>835</v>
      </c>
      <c r="C15" s="421">
        <v>850</v>
      </c>
      <c r="D15" s="421">
        <v>834</v>
      </c>
      <c r="E15" s="423">
        <f t="shared" si="0"/>
        <v>51</v>
      </c>
      <c r="F15" s="423">
        <f t="shared" si="1"/>
        <v>93.5</v>
      </c>
      <c r="G15" s="423">
        <f t="shared" si="2"/>
        <v>144.5</v>
      </c>
      <c r="H15" s="423">
        <v>1.94</v>
      </c>
      <c r="I15" s="423">
        <v>7.93</v>
      </c>
      <c r="J15" s="423">
        <f t="shared" si="3"/>
        <v>9.87</v>
      </c>
      <c r="K15" s="423">
        <v>49.06</v>
      </c>
      <c r="L15" s="423">
        <v>109.94999999999999</v>
      </c>
      <c r="M15" s="423">
        <f t="shared" si="4"/>
        <v>159.01</v>
      </c>
      <c r="N15" s="423">
        <v>49.77</v>
      </c>
      <c r="O15" s="423">
        <v>100.23</v>
      </c>
      <c r="P15" s="423">
        <f t="shared" si="5"/>
        <v>150</v>
      </c>
      <c r="Q15" s="423">
        <f t="shared" si="6"/>
        <v>1.2299999999999969</v>
      </c>
      <c r="R15" s="423">
        <f t="shared" si="6"/>
        <v>17.64999999999999</v>
      </c>
      <c r="S15" s="423">
        <f t="shared" si="7"/>
        <v>18.87999999999999</v>
      </c>
      <c r="T15" s="421" t="s">
        <v>855</v>
      </c>
      <c r="U15" s="421">
        <f t="shared" si="8"/>
        <v>834</v>
      </c>
      <c r="V15" s="421">
        <f t="shared" si="9"/>
        <v>834</v>
      </c>
      <c r="Y15" s="425"/>
      <c r="Z15" s="425"/>
      <c r="AA15" s="425"/>
    </row>
    <row r="16" spans="1:27" s="424" customFormat="1" ht="19.5" customHeight="1">
      <c r="A16" s="421">
        <v>4</v>
      </c>
      <c r="B16" s="422" t="s">
        <v>836</v>
      </c>
      <c r="C16" s="421">
        <v>420</v>
      </c>
      <c r="D16" s="421">
        <v>416</v>
      </c>
      <c r="E16" s="423">
        <f t="shared" si="0"/>
        <v>25.2</v>
      </c>
      <c r="F16" s="423">
        <f t="shared" si="1"/>
        <v>46.2</v>
      </c>
      <c r="G16" s="423">
        <f t="shared" si="2"/>
        <v>71.4</v>
      </c>
      <c r="H16" s="423">
        <v>5.00975</v>
      </c>
      <c r="I16" s="423">
        <v>5.00975</v>
      </c>
      <c r="J16" s="423">
        <f t="shared" si="3"/>
        <v>10.0195</v>
      </c>
      <c r="K16" s="423">
        <v>20.19025</v>
      </c>
      <c r="L16" s="423">
        <v>54.82025000000001</v>
      </c>
      <c r="M16" s="423">
        <f t="shared" si="4"/>
        <v>75.01050000000001</v>
      </c>
      <c r="N16" s="423">
        <v>24.76</v>
      </c>
      <c r="O16" s="423">
        <v>49.87</v>
      </c>
      <c r="P16" s="423">
        <f t="shared" si="5"/>
        <v>74.63</v>
      </c>
      <c r="Q16" s="423">
        <f t="shared" si="6"/>
        <v>0.4399999999999977</v>
      </c>
      <c r="R16" s="423">
        <f t="shared" si="6"/>
        <v>9.960000000000015</v>
      </c>
      <c r="S16" s="423">
        <f t="shared" si="7"/>
        <v>10.400000000000013</v>
      </c>
      <c r="T16" s="421" t="s">
        <v>855</v>
      </c>
      <c r="U16" s="421">
        <f t="shared" si="8"/>
        <v>416</v>
      </c>
      <c r="V16" s="421">
        <f t="shared" si="9"/>
        <v>416</v>
      </c>
      <c r="Y16" s="425"/>
      <c r="Z16" s="425"/>
      <c r="AA16" s="425"/>
    </row>
    <row r="17" spans="1:27" s="424" customFormat="1" ht="19.5" customHeight="1">
      <c r="A17" s="421">
        <v>5</v>
      </c>
      <c r="B17" s="422" t="s">
        <v>837</v>
      </c>
      <c r="C17" s="421">
        <v>489</v>
      </c>
      <c r="D17" s="421">
        <v>479</v>
      </c>
      <c r="E17" s="423">
        <f t="shared" si="0"/>
        <v>29.34</v>
      </c>
      <c r="F17" s="423">
        <f t="shared" si="1"/>
        <v>53.79</v>
      </c>
      <c r="G17" s="423">
        <f t="shared" si="2"/>
        <v>83.13</v>
      </c>
      <c r="H17" s="423">
        <v>5.733</v>
      </c>
      <c r="I17" s="423">
        <v>5.733</v>
      </c>
      <c r="J17" s="423">
        <f t="shared" si="3"/>
        <v>11.466</v>
      </c>
      <c r="K17" s="423">
        <v>23.607</v>
      </c>
      <c r="L17" s="423">
        <v>63.41199999999999</v>
      </c>
      <c r="M17" s="423">
        <f t="shared" si="4"/>
        <v>87.01899999999999</v>
      </c>
      <c r="N17" s="423">
        <v>28.47</v>
      </c>
      <c r="O17" s="423">
        <v>57.35</v>
      </c>
      <c r="P17" s="423">
        <f t="shared" si="5"/>
        <v>85.82</v>
      </c>
      <c r="Q17" s="423">
        <f t="shared" si="6"/>
        <v>0.870000000000001</v>
      </c>
      <c r="R17" s="423">
        <f t="shared" si="6"/>
        <v>11.794999999999995</v>
      </c>
      <c r="S17" s="423">
        <f t="shared" si="7"/>
        <v>12.664999999999996</v>
      </c>
      <c r="T17" s="421" t="s">
        <v>855</v>
      </c>
      <c r="U17" s="421">
        <f t="shared" si="8"/>
        <v>479</v>
      </c>
      <c r="V17" s="421">
        <f t="shared" si="9"/>
        <v>479</v>
      </c>
      <c r="Y17" s="425"/>
      <c r="Z17" s="425"/>
      <c r="AA17" s="425"/>
    </row>
    <row r="18" spans="1:27" s="424" customFormat="1" ht="19.5" customHeight="1">
      <c r="A18" s="421">
        <v>6</v>
      </c>
      <c r="B18" s="422" t="s">
        <v>838</v>
      </c>
      <c r="C18" s="421">
        <v>786</v>
      </c>
      <c r="D18" s="421">
        <v>716</v>
      </c>
      <c r="E18" s="423">
        <f t="shared" si="0"/>
        <v>47.16</v>
      </c>
      <c r="F18" s="423">
        <f t="shared" si="1"/>
        <v>86.46</v>
      </c>
      <c r="G18" s="423">
        <f t="shared" si="2"/>
        <v>133.62</v>
      </c>
      <c r="H18" s="423">
        <v>0.18</v>
      </c>
      <c r="I18" s="423">
        <v>9.18</v>
      </c>
      <c r="J18" s="423">
        <f t="shared" si="3"/>
        <v>9.36</v>
      </c>
      <c r="K18" s="423">
        <v>46.98</v>
      </c>
      <c r="L18" s="423">
        <v>100.06</v>
      </c>
      <c r="M18" s="423">
        <f t="shared" si="4"/>
        <v>147.04</v>
      </c>
      <c r="N18" s="423">
        <v>42.67</v>
      </c>
      <c r="O18" s="423">
        <v>85.93</v>
      </c>
      <c r="P18" s="423">
        <f t="shared" si="5"/>
        <v>128.60000000000002</v>
      </c>
      <c r="Q18" s="423">
        <f t="shared" si="6"/>
        <v>4.489999999999995</v>
      </c>
      <c r="R18" s="423">
        <f t="shared" si="6"/>
        <v>23.310000000000002</v>
      </c>
      <c r="S18" s="423">
        <f t="shared" si="7"/>
        <v>27.799999999999997</v>
      </c>
      <c r="T18" s="421" t="s">
        <v>855</v>
      </c>
      <c r="U18" s="421">
        <f t="shared" si="8"/>
        <v>716</v>
      </c>
      <c r="V18" s="421">
        <f t="shared" si="9"/>
        <v>716</v>
      </c>
      <c r="Y18" s="425"/>
      <c r="Z18" s="425"/>
      <c r="AA18" s="425"/>
    </row>
    <row r="19" spans="1:27" s="424" customFormat="1" ht="19.5" customHeight="1">
      <c r="A19" s="421">
        <v>7</v>
      </c>
      <c r="B19" s="422" t="s">
        <v>839</v>
      </c>
      <c r="C19" s="421">
        <v>661</v>
      </c>
      <c r="D19" s="421">
        <v>631</v>
      </c>
      <c r="E19" s="423">
        <f t="shared" si="0"/>
        <v>39.66</v>
      </c>
      <c r="F19" s="423">
        <f t="shared" si="1"/>
        <v>72.71</v>
      </c>
      <c r="G19" s="423">
        <f t="shared" si="2"/>
        <v>112.36999999999999</v>
      </c>
      <c r="H19" s="423">
        <v>3.49</v>
      </c>
      <c r="I19" s="423">
        <v>5.49</v>
      </c>
      <c r="J19" s="423">
        <f t="shared" si="3"/>
        <v>8.98</v>
      </c>
      <c r="K19" s="423">
        <v>36.169999999999995</v>
      </c>
      <c r="L19" s="423">
        <v>86.87500000000001</v>
      </c>
      <c r="M19" s="423">
        <f t="shared" si="4"/>
        <v>123.04500000000002</v>
      </c>
      <c r="N19" s="423">
        <v>37.6</v>
      </c>
      <c r="O19" s="423">
        <v>75.72</v>
      </c>
      <c r="P19" s="423">
        <f t="shared" si="5"/>
        <v>113.32</v>
      </c>
      <c r="Q19" s="423">
        <f t="shared" si="6"/>
        <v>2.059999999999995</v>
      </c>
      <c r="R19" s="423">
        <f t="shared" si="6"/>
        <v>16.64500000000001</v>
      </c>
      <c r="S19" s="423">
        <f t="shared" si="7"/>
        <v>18.705000000000005</v>
      </c>
      <c r="T19" s="421" t="s">
        <v>855</v>
      </c>
      <c r="U19" s="421">
        <f t="shared" si="8"/>
        <v>631</v>
      </c>
      <c r="V19" s="421">
        <f t="shared" si="9"/>
        <v>631</v>
      </c>
      <c r="Y19" s="425"/>
      <c r="Z19" s="425"/>
      <c r="AA19" s="425"/>
    </row>
    <row r="20" spans="1:27" s="424" customFormat="1" ht="19.5" customHeight="1">
      <c r="A20" s="421">
        <v>8</v>
      </c>
      <c r="B20" s="422" t="s">
        <v>840</v>
      </c>
      <c r="C20" s="421">
        <v>1121</v>
      </c>
      <c r="D20" s="421">
        <v>1082</v>
      </c>
      <c r="E20" s="423">
        <f t="shared" si="0"/>
        <v>67.26</v>
      </c>
      <c r="F20" s="423">
        <f t="shared" si="1"/>
        <v>123.31</v>
      </c>
      <c r="G20" s="423">
        <f t="shared" si="2"/>
        <v>190.57</v>
      </c>
      <c r="H20" s="423">
        <v>2.25</v>
      </c>
      <c r="I20" s="423">
        <v>12.25</v>
      </c>
      <c r="J20" s="423">
        <f t="shared" si="3"/>
        <v>14.5</v>
      </c>
      <c r="K20" s="423">
        <v>65.01</v>
      </c>
      <c r="L20" s="423">
        <v>142.21499999999997</v>
      </c>
      <c r="M20" s="423">
        <f t="shared" si="4"/>
        <v>207.22499999999997</v>
      </c>
      <c r="N20" s="423">
        <v>64.75</v>
      </c>
      <c r="O20" s="423">
        <v>130.39</v>
      </c>
      <c r="P20" s="423">
        <f t="shared" si="5"/>
        <v>195.14</v>
      </c>
      <c r="Q20" s="423">
        <f t="shared" si="6"/>
        <v>2.510000000000005</v>
      </c>
      <c r="R20" s="423">
        <f t="shared" si="6"/>
        <v>24.07499999999999</v>
      </c>
      <c r="S20" s="423">
        <f t="shared" si="7"/>
        <v>26.584999999999994</v>
      </c>
      <c r="T20" s="421" t="s">
        <v>855</v>
      </c>
      <c r="U20" s="421">
        <f t="shared" si="8"/>
        <v>1082</v>
      </c>
      <c r="V20" s="421">
        <f t="shared" si="9"/>
        <v>1082</v>
      </c>
      <c r="Y20" s="425"/>
      <c r="Z20" s="425"/>
      <c r="AA20" s="425"/>
    </row>
    <row r="21" spans="1:27" s="424" customFormat="1" ht="19.5" customHeight="1">
      <c r="A21" s="421">
        <v>9</v>
      </c>
      <c r="B21" s="422" t="s">
        <v>841</v>
      </c>
      <c r="C21" s="421">
        <v>411</v>
      </c>
      <c r="D21" s="421">
        <v>384</v>
      </c>
      <c r="E21" s="423">
        <f t="shared" si="0"/>
        <v>24.66</v>
      </c>
      <c r="F21" s="423">
        <f t="shared" si="1"/>
        <v>45.21</v>
      </c>
      <c r="G21" s="423">
        <f t="shared" si="2"/>
        <v>69.87</v>
      </c>
      <c r="H21" s="423">
        <v>4.32</v>
      </c>
      <c r="I21" s="423">
        <v>3.21</v>
      </c>
      <c r="J21" s="423">
        <f t="shared" si="3"/>
        <v>7.53</v>
      </c>
      <c r="K21" s="423">
        <v>20.34</v>
      </c>
      <c r="L21" s="423">
        <v>55.40500000000001</v>
      </c>
      <c r="M21" s="423">
        <f t="shared" si="4"/>
        <v>75.745</v>
      </c>
      <c r="N21" s="423">
        <v>22.72</v>
      </c>
      <c r="O21" s="423">
        <v>45.77</v>
      </c>
      <c r="P21" s="423">
        <f t="shared" si="5"/>
        <v>68.49000000000001</v>
      </c>
      <c r="Q21" s="423">
        <f t="shared" si="6"/>
        <v>1.9400000000000013</v>
      </c>
      <c r="R21" s="423">
        <f t="shared" si="6"/>
        <v>12.845000000000006</v>
      </c>
      <c r="S21" s="423">
        <f t="shared" si="7"/>
        <v>14.785000000000007</v>
      </c>
      <c r="T21" s="421" t="s">
        <v>855</v>
      </c>
      <c r="U21" s="421">
        <f t="shared" si="8"/>
        <v>384</v>
      </c>
      <c r="V21" s="421">
        <f t="shared" si="9"/>
        <v>384</v>
      </c>
      <c r="Y21" s="425"/>
      <c r="Z21" s="425"/>
      <c r="AA21" s="425"/>
    </row>
    <row r="22" spans="1:27" s="424" customFormat="1" ht="19.5" customHeight="1">
      <c r="A22" s="421">
        <v>10</v>
      </c>
      <c r="B22" s="422" t="s">
        <v>842</v>
      </c>
      <c r="C22" s="421">
        <v>1224</v>
      </c>
      <c r="D22" s="421">
        <v>1133</v>
      </c>
      <c r="E22" s="423">
        <f t="shared" si="0"/>
        <v>73.44</v>
      </c>
      <c r="F22" s="423">
        <f t="shared" si="1"/>
        <v>134.64</v>
      </c>
      <c r="G22" s="423">
        <f t="shared" si="2"/>
        <v>208.07999999999998</v>
      </c>
      <c r="H22" s="423">
        <v>3.59</v>
      </c>
      <c r="I22" s="423">
        <v>10.51</v>
      </c>
      <c r="J22" s="423">
        <f t="shared" si="3"/>
        <v>14.1</v>
      </c>
      <c r="K22" s="423">
        <v>69.85</v>
      </c>
      <c r="L22" s="423">
        <v>157.86</v>
      </c>
      <c r="M22" s="423">
        <f t="shared" si="4"/>
        <v>227.71</v>
      </c>
      <c r="N22" s="423">
        <v>67.94</v>
      </c>
      <c r="O22" s="423">
        <v>136.81</v>
      </c>
      <c r="P22" s="423">
        <f t="shared" si="5"/>
        <v>204.75</v>
      </c>
      <c r="Q22" s="423">
        <f t="shared" si="6"/>
        <v>5.5</v>
      </c>
      <c r="R22" s="423">
        <f t="shared" si="6"/>
        <v>31.560000000000002</v>
      </c>
      <c r="S22" s="423">
        <f t="shared" si="7"/>
        <v>37.06</v>
      </c>
      <c r="T22" s="421" t="s">
        <v>855</v>
      </c>
      <c r="U22" s="421">
        <f t="shared" si="8"/>
        <v>1133</v>
      </c>
      <c r="V22" s="421">
        <f t="shared" si="9"/>
        <v>1133</v>
      </c>
      <c r="Y22" s="425"/>
      <c r="Z22" s="425"/>
      <c r="AA22" s="425"/>
    </row>
    <row r="23" spans="1:27" s="424" customFormat="1" ht="19.5" customHeight="1">
      <c r="A23" s="421">
        <v>11</v>
      </c>
      <c r="B23" s="422" t="s">
        <v>843</v>
      </c>
      <c r="C23" s="421">
        <v>1251</v>
      </c>
      <c r="D23" s="421">
        <v>1165</v>
      </c>
      <c r="E23" s="423">
        <f t="shared" si="0"/>
        <v>75.06</v>
      </c>
      <c r="F23" s="423">
        <f t="shared" si="1"/>
        <v>137.61</v>
      </c>
      <c r="G23" s="423">
        <f t="shared" si="2"/>
        <v>212.67000000000002</v>
      </c>
      <c r="H23" s="423">
        <v>1.08</v>
      </c>
      <c r="I23" s="423">
        <v>5.8</v>
      </c>
      <c r="J23" s="423">
        <f t="shared" si="3"/>
        <v>6.88</v>
      </c>
      <c r="K23" s="423">
        <v>73.98</v>
      </c>
      <c r="L23" s="423">
        <v>166.21499999999997</v>
      </c>
      <c r="M23" s="423">
        <f t="shared" si="4"/>
        <v>240.195</v>
      </c>
      <c r="N23" s="423">
        <v>69.88</v>
      </c>
      <c r="O23" s="423">
        <v>140.74</v>
      </c>
      <c r="P23" s="423">
        <f t="shared" si="5"/>
        <v>210.62</v>
      </c>
      <c r="Q23" s="423">
        <f t="shared" si="6"/>
        <v>5.180000000000007</v>
      </c>
      <c r="R23" s="423">
        <f t="shared" si="6"/>
        <v>31.274999999999977</v>
      </c>
      <c r="S23" s="423">
        <f t="shared" si="7"/>
        <v>36.454999999999984</v>
      </c>
      <c r="T23" s="421" t="s">
        <v>855</v>
      </c>
      <c r="U23" s="421">
        <f t="shared" si="8"/>
        <v>1165</v>
      </c>
      <c r="V23" s="421">
        <f t="shared" si="9"/>
        <v>1165</v>
      </c>
      <c r="Y23" s="425"/>
      <c r="Z23" s="425"/>
      <c r="AA23" s="425"/>
    </row>
    <row r="24" spans="1:27" s="424" customFormat="1" ht="19.5" customHeight="1">
      <c r="A24" s="421">
        <v>12</v>
      </c>
      <c r="B24" s="422" t="s">
        <v>844</v>
      </c>
      <c r="C24" s="421">
        <v>628</v>
      </c>
      <c r="D24" s="421">
        <v>570</v>
      </c>
      <c r="E24" s="423">
        <f t="shared" si="0"/>
        <v>37.68</v>
      </c>
      <c r="F24" s="423">
        <f t="shared" si="1"/>
        <v>69.08</v>
      </c>
      <c r="G24" s="423">
        <f t="shared" si="2"/>
        <v>106.75999999999999</v>
      </c>
      <c r="H24" s="423">
        <v>2.89</v>
      </c>
      <c r="I24" s="423">
        <v>10.886</v>
      </c>
      <c r="J24" s="423">
        <f t="shared" si="3"/>
        <v>13.776</v>
      </c>
      <c r="K24" s="423">
        <v>34.79</v>
      </c>
      <c r="L24" s="423">
        <v>77.02400000000002</v>
      </c>
      <c r="M24" s="423">
        <f t="shared" si="4"/>
        <v>111.81400000000002</v>
      </c>
      <c r="N24" s="423">
        <v>34.01</v>
      </c>
      <c r="O24" s="423">
        <v>68.51</v>
      </c>
      <c r="P24" s="423">
        <f t="shared" si="5"/>
        <v>102.52000000000001</v>
      </c>
      <c r="Q24" s="423">
        <f t="shared" si="6"/>
        <v>3.6700000000000017</v>
      </c>
      <c r="R24" s="423">
        <f t="shared" si="6"/>
        <v>19.400000000000006</v>
      </c>
      <c r="S24" s="423">
        <f t="shared" si="7"/>
        <v>23.070000000000007</v>
      </c>
      <c r="T24" s="421" t="s">
        <v>855</v>
      </c>
      <c r="U24" s="421">
        <f t="shared" si="8"/>
        <v>570</v>
      </c>
      <c r="V24" s="421">
        <f t="shared" si="9"/>
        <v>570</v>
      </c>
      <c r="Y24" s="425"/>
      <c r="Z24" s="425"/>
      <c r="AA24" s="425"/>
    </row>
    <row r="25" spans="1:27" s="424" customFormat="1" ht="19.5" customHeight="1">
      <c r="A25" s="421">
        <v>13</v>
      </c>
      <c r="B25" s="422" t="s">
        <v>845</v>
      </c>
      <c r="C25" s="421">
        <v>1386</v>
      </c>
      <c r="D25" s="421">
        <v>1355</v>
      </c>
      <c r="E25" s="423">
        <f t="shared" si="0"/>
        <v>83.16</v>
      </c>
      <c r="F25" s="423">
        <f t="shared" si="1"/>
        <v>152.46</v>
      </c>
      <c r="G25" s="423">
        <f t="shared" si="2"/>
        <v>235.62</v>
      </c>
      <c r="H25" s="423">
        <v>1.87</v>
      </c>
      <c r="I25" s="423">
        <v>5.9</v>
      </c>
      <c r="J25" s="423">
        <f t="shared" si="3"/>
        <v>7.7700000000000005</v>
      </c>
      <c r="K25" s="423">
        <v>81.28999999999999</v>
      </c>
      <c r="L25" s="423">
        <v>184.38</v>
      </c>
      <c r="M25" s="423">
        <f t="shared" si="4"/>
        <v>265.66999999999996</v>
      </c>
      <c r="N25" s="423">
        <v>81.24</v>
      </c>
      <c r="O25" s="423">
        <v>163.37</v>
      </c>
      <c r="P25" s="423">
        <f t="shared" si="5"/>
        <v>244.61</v>
      </c>
      <c r="Q25" s="423">
        <f t="shared" si="6"/>
        <v>1.9200000000000017</v>
      </c>
      <c r="R25" s="423">
        <f t="shared" si="6"/>
        <v>26.909999999999997</v>
      </c>
      <c r="S25" s="423">
        <f t="shared" si="7"/>
        <v>28.83</v>
      </c>
      <c r="T25" s="421" t="s">
        <v>855</v>
      </c>
      <c r="U25" s="421">
        <f t="shared" si="8"/>
        <v>1355</v>
      </c>
      <c r="V25" s="421">
        <f t="shared" si="9"/>
        <v>1355</v>
      </c>
      <c r="Y25" s="425"/>
      <c r="Z25" s="425"/>
      <c r="AA25" s="425"/>
    </row>
    <row r="26" spans="1:27" s="424" customFormat="1" ht="19.5" customHeight="1">
      <c r="A26" s="421">
        <v>14</v>
      </c>
      <c r="B26" s="422" t="s">
        <v>846</v>
      </c>
      <c r="C26" s="421">
        <v>590</v>
      </c>
      <c r="D26" s="421">
        <v>554</v>
      </c>
      <c r="E26" s="423">
        <f t="shared" si="0"/>
        <v>35.4</v>
      </c>
      <c r="F26" s="423">
        <f t="shared" si="1"/>
        <v>64.9</v>
      </c>
      <c r="G26" s="423">
        <f t="shared" si="2"/>
        <v>100.30000000000001</v>
      </c>
      <c r="H26" s="423">
        <v>7.002</v>
      </c>
      <c r="I26" s="423">
        <v>8.58</v>
      </c>
      <c r="J26" s="423">
        <f t="shared" si="3"/>
        <v>15.582</v>
      </c>
      <c r="K26" s="423">
        <v>28.398</v>
      </c>
      <c r="L26" s="423">
        <v>74.2</v>
      </c>
      <c r="M26" s="423">
        <f t="shared" si="4"/>
        <v>102.598</v>
      </c>
      <c r="N26" s="423">
        <v>33.11</v>
      </c>
      <c r="O26" s="423">
        <v>66.67</v>
      </c>
      <c r="P26" s="423">
        <f t="shared" si="5"/>
        <v>99.78</v>
      </c>
      <c r="Q26" s="423">
        <f t="shared" si="6"/>
        <v>2.289999999999999</v>
      </c>
      <c r="R26" s="423">
        <f t="shared" si="6"/>
        <v>16.11</v>
      </c>
      <c r="S26" s="423">
        <f t="shared" si="7"/>
        <v>18.4</v>
      </c>
      <c r="T26" s="421" t="s">
        <v>855</v>
      </c>
      <c r="U26" s="421">
        <f t="shared" si="8"/>
        <v>554</v>
      </c>
      <c r="V26" s="421">
        <f t="shared" si="9"/>
        <v>554</v>
      </c>
      <c r="Y26" s="425"/>
      <c r="Z26" s="425"/>
      <c r="AA26" s="425"/>
    </row>
    <row r="27" spans="1:27" s="424" customFormat="1" ht="19.5" customHeight="1">
      <c r="A27" s="421">
        <v>15</v>
      </c>
      <c r="B27" s="422" t="s">
        <v>847</v>
      </c>
      <c r="C27" s="421">
        <v>688</v>
      </c>
      <c r="D27" s="421">
        <v>625</v>
      </c>
      <c r="E27" s="423">
        <f t="shared" si="0"/>
        <v>41.28</v>
      </c>
      <c r="F27" s="423">
        <f t="shared" si="1"/>
        <v>75.68</v>
      </c>
      <c r="G27" s="423">
        <f t="shared" si="2"/>
        <v>116.96000000000001</v>
      </c>
      <c r="H27" s="423">
        <v>6.17</v>
      </c>
      <c r="I27" s="423">
        <v>9.36699</v>
      </c>
      <c r="J27" s="423">
        <f t="shared" si="3"/>
        <v>15.53699</v>
      </c>
      <c r="K27" s="423">
        <v>35.11</v>
      </c>
      <c r="L27" s="423">
        <v>86.64300999999999</v>
      </c>
      <c r="M27" s="423">
        <f t="shared" si="4"/>
        <v>121.75300999999999</v>
      </c>
      <c r="N27" s="423">
        <v>37.48</v>
      </c>
      <c r="O27" s="423">
        <v>75.48</v>
      </c>
      <c r="P27" s="423">
        <f t="shared" si="5"/>
        <v>112.96000000000001</v>
      </c>
      <c r="Q27" s="423">
        <f t="shared" si="6"/>
        <v>3.8000000000000043</v>
      </c>
      <c r="R27" s="423">
        <f t="shared" si="6"/>
        <v>20.529999999999987</v>
      </c>
      <c r="S27" s="423">
        <f t="shared" si="7"/>
        <v>24.32999999999999</v>
      </c>
      <c r="T27" s="421" t="s">
        <v>855</v>
      </c>
      <c r="U27" s="421">
        <f t="shared" si="8"/>
        <v>625</v>
      </c>
      <c r="V27" s="421">
        <f t="shared" si="9"/>
        <v>625</v>
      </c>
      <c r="Y27" s="425"/>
      <c r="Z27" s="425"/>
      <c r="AA27" s="425"/>
    </row>
    <row r="28" spans="1:27" s="424" customFormat="1" ht="19.5" customHeight="1">
      <c r="A28" s="421">
        <v>16</v>
      </c>
      <c r="B28" s="422" t="s">
        <v>848</v>
      </c>
      <c r="C28" s="421">
        <v>618</v>
      </c>
      <c r="D28" s="421">
        <v>582</v>
      </c>
      <c r="E28" s="423">
        <f t="shared" si="0"/>
        <v>37.08</v>
      </c>
      <c r="F28" s="423">
        <f t="shared" si="1"/>
        <v>67.98</v>
      </c>
      <c r="G28" s="423">
        <f t="shared" si="2"/>
        <v>105.06</v>
      </c>
      <c r="H28" s="423">
        <v>6.86158</v>
      </c>
      <c r="I28" s="423">
        <v>6.86158</v>
      </c>
      <c r="J28" s="423">
        <f t="shared" si="3"/>
        <v>13.72316</v>
      </c>
      <c r="K28" s="423">
        <v>30.21842</v>
      </c>
      <c r="L28" s="423">
        <v>79.69842</v>
      </c>
      <c r="M28" s="423">
        <f t="shared" si="4"/>
        <v>109.91684</v>
      </c>
      <c r="N28" s="423">
        <v>34.85</v>
      </c>
      <c r="O28" s="423">
        <v>70.19</v>
      </c>
      <c r="P28" s="423">
        <f t="shared" si="5"/>
        <v>105.03999999999999</v>
      </c>
      <c r="Q28" s="423">
        <f t="shared" si="6"/>
        <v>2.229999999999997</v>
      </c>
      <c r="R28" s="423">
        <f t="shared" si="6"/>
        <v>16.370000000000005</v>
      </c>
      <c r="S28" s="423">
        <f t="shared" si="7"/>
        <v>18.6</v>
      </c>
      <c r="T28" s="421" t="s">
        <v>855</v>
      </c>
      <c r="U28" s="421">
        <f t="shared" si="8"/>
        <v>582</v>
      </c>
      <c r="V28" s="421">
        <f t="shared" si="9"/>
        <v>582</v>
      </c>
      <c r="Y28" s="425"/>
      <c r="Z28" s="425"/>
      <c r="AA28" s="425"/>
    </row>
    <row r="29" spans="1:27" s="424" customFormat="1" ht="19.5" customHeight="1">
      <c r="A29" s="421">
        <v>17</v>
      </c>
      <c r="B29" s="422" t="s">
        <v>854</v>
      </c>
      <c r="C29" s="421">
        <v>512</v>
      </c>
      <c r="D29" s="421">
        <v>512</v>
      </c>
      <c r="E29" s="423">
        <f t="shared" si="0"/>
        <v>30.72</v>
      </c>
      <c r="F29" s="423">
        <f t="shared" si="1"/>
        <v>56.32</v>
      </c>
      <c r="G29" s="423">
        <f t="shared" si="2"/>
        <v>87.03999999999999</v>
      </c>
      <c r="H29" s="423">
        <v>1.18</v>
      </c>
      <c r="I29" s="423">
        <v>10.17</v>
      </c>
      <c r="J29" s="423">
        <f t="shared" si="3"/>
        <v>11.35</v>
      </c>
      <c r="K29" s="423">
        <v>29.54</v>
      </c>
      <c r="L29" s="423">
        <v>62.080000000000005</v>
      </c>
      <c r="M29" s="423">
        <f t="shared" si="4"/>
        <v>91.62</v>
      </c>
      <c r="N29" s="423">
        <v>30.61</v>
      </c>
      <c r="O29" s="423">
        <v>61.64</v>
      </c>
      <c r="P29" s="423">
        <f t="shared" si="5"/>
        <v>92.25</v>
      </c>
      <c r="Q29" s="423">
        <f t="shared" si="6"/>
        <v>0.10999999999999943</v>
      </c>
      <c r="R29" s="423">
        <f t="shared" si="6"/>
        <v>10.61</v>
      </c>
      <c r="S29" s="423">
        <f t="shared" si="7"/>
        <v>10.719999999999999</v>
      </c>
      <c r="T29" s="421" t="s">
        <v>855</v>
      </c>
      <c r="U29" s="421">
        <f t="shared" si="8"/>
        <v>512</v>
      </c>
      <c r="V29" s="421">
        <f t="shared" si="9"/>
        <v>512</v>
      </c>
      <c r="Y29" s="425"/>
      <c r="Z29" s="425"/>
      <c r="AA29" s="425"/>
    </row>
    <row r="30" spans="1:27" s="424" customFormat="1" ht="19.5" customHeight="1">
      <c r="A30" s="421">
        <v>18</v>
      </c>
      <c r="B30" s="422" t="s">
        <v>849</v>
      </c>
      <c r="C30" s="421">
        <v>1086</v>
      </c>
      <c r="D30" s="421">
        <v>1029</v>
      </c>
      <c r="E30" s="423">
        <f t="shared" si="0"/>
        <v>65.16</v>
      </c>
      <c r="F30" s="423">
        <f t="shared" si="1"/>
        <v>119.46</v>
      </c>
      <c r="G30" s="423">
        <f t="shared" si="2"/>
        <v>184.62</v>
      </c>
      <c r="H30" s="423">
        <v>2.78</v>
      </c>
      <c r="I30" s="423">
        <v>2.79</v>
      </c>
      <c r="J30" s="423">
        <f t="shared" si="3"/>
        <v>5.57</v>
      </c>
      <c r="K30" s="423">
        <v>62.379999999999995</v>
      </c>
      <c r="L30" s="423">
        <v>146.95000000000002</v>
      </c>
      <c r="M30" s="423">
        <f t="shared" si="4"/>
        <v>209.33</v>
      </c>
      <c r="N30" s="423">
        <v>61.7</v>
      </c>
      <c r="O30" s="423">
        <v>124.26</v>
      </c>
      <c r="P30" s="423">
        <f t="shared" si="5"/>
        <v>185.96</v>
      </c>
      <c r="Q30" s="423">
        <f t="shared" si="6"/>
        <v>3.4599999999999937</v>
      </c>
      <c r="R30" s="423">
        <f t="shared" si="6"/>
        <v>25.480000000000004</v>
      </c>
      <c r="S30" s="423">
        <f t="shared" si="7"/>
        <v>28.939999999999998</v>
      </c>
      <c r="T30" s="421" t="s">
        <v>855</v>
      </c>
      <c r="U30" s="421">
        <f t="shared" si="8"/>
        <v>1029</v>
      </c>
      <c r="V30" s="421">
        <f t="shared" si="9"/>
        <v>1029</v>
      </c>
      <c r="Y30" s="425"/>
      <c r="Z30" s="425"/>
      <c r="AA30" s="425"/>
    </row>
    <row r="31" spans="1:27" s="424" customFormat="1" ht="19.5" customHeight="1">
      <c r="A31" s="421">
        <v>19</v>
      </c>
      <c r="B31" s="422" t="s">
        <v>850</v>
      </c>
      <c r="C31" s="421">
        <v>612</v>
      </c>
      <c r="D31" s="421">
        <v>552</v>
      </c>
      <c r="E31" s="423">
        <f t="shared" si="0"/>
        <v>36.72</v>
      </c>
      <c r="F31" s="423">
        <f t="shared" si="1"/>
        <v>67.32</v>
      </c>
      <c r="G31" s="423">
        <f t="shared" si="2"/>
        <v>104.03999999999999</v>
      </c>
      <c r="H31" s="423">
        <v>1.8</v>
      </c>
      <c r="I31" s="423">
        <v>11.79196</v>
      </c>
      <c r="J31" s="423">
        <f t="shared" si="3"/>
        <v>13.59196</v>
      </c>
      <c r="K31" s="423">
        <v>34.92</v>
      </c>
      <c r="L31" s="423">
        <v>73.95804</v>
      </c>
      <c r="M31" s="423">
        <f t="shared" si="4"/>
        <v>108.87804</v>
      </c>
      <c r="N31" s="423">
        <v>32.97</v>
      </c>
      <c r="O31" s="423">
        <v>66.4</v>
      </c>
      <c r="P31" s="423">
        <f t="shared" si="5"/>
        <v>99.37</v>
      </c>
      <c r="Q31" s="423">
        <f t="shared" si="6"/>
        <v>3.75</v>
      </c>
      <c r="R31" s="423">
        <f t="shared" si="6"/>
        <v>19.349999999999994</v>
      </c>
      <c r="S31" s="423">
        <f t="shared" si="7"/>
        <v>23.099999999999994</v>
      </c>
      <c r="T31" s="421" t="s">
        <v>855</v>
      </c>
      <c r="U31" s="421">
        <f t="shared" si="8"/>
        <v>552</v>
      </c>
      <c r="V31" s="421">
        <f t="shared" si="9"/>
        <v>552</v>
      </c>
      <c r="Y31" s="425"/>
      <c r="Z31" s="425"/>
      <c r="AA31" s="425"/>
    </row>
    <row r="32" spans="1:27" s="424" customFormat="1" ht="19.5" customHeight="1">
      <c r="A32" s="421">
        <v>20</v>
      </c>
      <c r="B32" s="422" t="s">
        <v>851</v>
      </c>
      <c r="C32" s="421">
        <v>1042</v>
      </c>
      <c r="D32" s="421">
        <v>980</v>
      </c>
      <c r="E32" s="423">
        <f t="shared" si="0"/>
        <v>62.52</v>
      </c>
      <c r="F32" s="423">
        <f t="shared" si="1"/>
        <v>114.62</v>
      </c>
      <c r="G32" s="423">
        <f t="shared" si="2"/>
        <v>177.14000000000001</v>
      </c>
      <c r="H32" s="423">
        <v>1.19</v>
      </c>
      <c r="I32" s="423">
        <v>5.18</v>
      </c>
      <c r="J32" s="423">
        <f t="shared" si="3"/>
        <v>6.369999999999999</v>
      </c>
      <c r="K32" s="423">
        <v>61.330000000000005</v>
      </c>
      <c r="L32" s="423">
        <v>138.61999999999998</v>
      </c>
      <c r="M32" s="423">
        <f t="shared" si="4"/>
        <v>199.95</v>
      </c>
      <c r="N32" s="423">
        <v>58.79</v>
      </c>
      <c r="O32" s="423">
        <v>118.39</v>
      </c>
      <c r="P32" s="423">
        <f t="shared" si="5"/>
        <v>177.18</v>
      </c>
      <c r="Q32" s="423">
        <f t="shared" si="6"/>
        <v>3.730000000000004</v>
      </c>
      <c r="R32" s="423">
        <f t="shared" si="6"/>
        <v>25.409999999999982</v>
      </c>
      <c r="S32" s="423">
        <f t="shared" si="7"/>
        <v>29.139999999999986</v>
      </c>
      <c r="T32" s="421" t="s">
        <v>855</v>
      </c>
      <c r="U32" s="421">
        <f t="shared" si="8"/>
        <v>980</v>
      </c>
      <c r="V32" s="421">
        <f t="shared" si="9"/>
        <v>980</v>
      </c>
      <c r="Y32" s="425"/>
      <c r="Z32" s="425"/>
      <c r="AA32" s="425"/>
    </row>
    <row r="33" spans="1:27" s="424" customFormat="1" ht="19.5" customHeight="1">
      <c r="A33" s="421">
        <v>21</v>
      </c>
      <c r="B33" s="422" t="s">
        <v>852</v>
      </c>
      <c r="C33" s="421">
        <v>577</v>
      </c>
      <c r="D33" s="421">
        <v>508</v>
      </c>
      <c r="E33" s="423">
        <f t="shared" si="0"/>
        <v>34.62</v>
      </c>
      <c r="F33" s="423">
        <f t="shared" si="1"/>
        <v>63.47</v>
      </c>
      <c r="G33" s="423">
        <f t="shared" si="2"/>
        <v>98.09</v>
      </c>
      <c r="H33" s="423">
        <v>1.34</v>
      </c>
      <c r="I33" s="423">
        <v>11.330400000000001</v>
      </c>
      <c r="J33" s="423">
        <f t="shared" si="3"/>
        <v>12.6704</v>
      </c>
      <c r="K33" s="423">
        <v>33.279999999999994</v>
      </c>
      <c r="L33" s="423">
        <v>69.69460000000001</v>
      </c>
      <c r="M33" s="423">
        <f t="shared" si="4"/>
        <v>102.97460000000001</v>
      </c>
      <c r="N33" s="423">
        <v>30.33</v>
      </c>
      <c r="O33" s="423">
        <v>61.09</v>
      </c>
      <c r="P33" s="423">
        <f t="shared" si="5"/>
        <v>91.42</v>
      </c>
      <c r="Q33" s="423">
        <f t="shared" si="6"/>
        <v>4.289999999999999</v>
      </c>
      <c r="R33" s="423">
        <f t="shared" si="6"/>
        <v>19.935000000000002</v>
      </c>
      <c r="S33" s="423">
        <f t="shared" si="7"/>
        <v>24.225</v>
      </c>
      <c r="T33" s="421" t="s">
        <v>855</v>
      </c>
      <c r="U33" s="421">
        <f t="shared" si="8"/>
        <v>508</v>
      </c>
      <c r="V33" s="421">
        <f t="shared" si="9"/>
        <v>508</v>
      </c>
      <c r="Y33" s="425"/>
      <c r="Z33" s="425"/>
      <c r="AA33" s="425"/>
    </row>
    <row r="34" spans="1:27" s="424" customFormat="1" ht="19.5" customHeight="1">
      <c r="A34" s="421">
        <v>22</v>
      </c>
      <c r="B34" s="422" t="s">
        <v>853</v>
      </c>
      <c r="C34" s="421">
        <v>707</v>
      </c>
      <c r="D34" s="421">
        <v>675</v>
      </c>
      <c r="E34" s="423">
        <f t="shared" si="0"/>
        <v>42.42</v>
      </c>
      <c r="F34" s="423">
        <f t="shared" si="1"/>
        <v>77.77</v>
      </c>
      <c r="G34" s="423">
        <f t="shared" si="2"/>
        <v>120.19</v>
      </c>
      <c r="H34" s="423">
        <v>7.932</v>
      </c>
      <c r="I34" s="423">
        <v>7.932</v>
      </c>
      <c r="J34" s="423">
        <f t="shared" si="3"/>
        <v>15.864</v>
      </c>
      <c r="K34" s="423">
        <v>34.488</v>
      </c>
      <c r="L34" s="423">
        <v>90.64299999999999</v>
      </c>
      <c r="M34" s="423">
        <f t="shared" si="4"/>
        <v>125.13099999999999</v>
      </c>
      <c r="N34" s="423">
        <v>40.39</v>
      </c>
      <c r="O34" s="423">
        <v>81.33</v>
      </c>
      <c r="P34" s="423">
        <f t="shared" si="5"/>
        <v>121.72</v>
      </c>
      <c r="Q34" s="423">
        <f t="shared" si="6"/>
        <v>2.030000000000001</v>
      </c>
      <c r="R34" s="423">
        <f t="shared" si="6"/>
        <v>17.24499999999999</v>
      </c>
      <c r="S34" s="423">
        <f t="shared" si="7"/>
        <v>19.27499999999999</v>
      </c>
      <c r="T34" s="421" t="s">
        <v>855</v>
      </c>
      <c r="U34" s="421">
        <f t="shared" si="8"/>
        <v>675</v>
      </c>
      <c r="V34" s="421">
        <f t="shared" si="9"/>
        <v>675</v>
      </c>
      <c r="Y34" s="425"/>
      <c r="Z34" s="425"/>
      <c r="AA34" s="425"/>
    </row>
    <row r="35" spans="1:22" s="260" customFormat="1" ht="19.5" customHeight="1">
      <c r="A35" s="347" t="s">
        <v>16</v>
      </c>
      <c r="B35" s="348"/>
      <c r="C35" s="286">
        <f aca="true" t="shared" si="10" ref="C35:V35">SUM(C13:C34)</f>
        <v>17202</v>
      </c>
      <c r="D35" s="286">
        <f t="shared" si="10"/>
        <v>16165</v>
      </c>
      <c r="E35" s="269">
        <f t="shared" si="10"/>
        <v>1032.12</v>
      </c>
      <c r="F35" s="269">
        <f t="shared" si="10"/>
        <v>1892.22</v>
      </c>
      <c r="G35" s="269">
        <f t="shared" si="10"/>
        <v>2924.3399999999997</v>
      </c>
      <c r="H35" s="269">
        <f t="shared" si="10"/>
        <v>75.56833000000002</v>
      </c>
      <c r="I35" s="269">
        <f t="shared" si="10"/>
        <v>170.46727999999996</v>
      </c>
      <c r="J35" s="269">
        <f t="shared" si="10"/>
        <v>246.03561000000002</v>
      </c>
      <c r="K35" s="269">
        <f t="shared" si="10"/>
        <v>956.5516699999998</v>
      </c>
      <c r="L35" s="269">
        <f t="shared" si="10"/>
        <v>2220.7027199999998</v>
      </c>
      <c r="M35" s="269">
        <f t="shared" si="10"/>
        <v>3177.254389999999</v>
      </c>
      <c r="N35" s="269">
        <f t="shared" si="10"/>
        <v>966.7300000000002</v>
      </c>
      <c r="O35" s="269">
        <f t="shared" si="10"/>
        <v>1946.6600000000003</v>
      </c>
      <c r="P35" s="269">
        <f t="shared" si="10"/>
        <v>2913.39</v>
      </c>
      <c r="Q35" s="269">
        <f t="shared" si="10"/>
        <v>65.39</v>
      </c>
      <c r="R35" s="269">
        <f t="shared" si="10"/>
        <v>444.50999999999993</v>
      </c>
      <c r="S35" s="269">
        <f t="shared" si="10"/>
        <v>509.89999999999986</v>
      </c>
      <c r="T35" s="286"/>
      <c r="U35" s="286">
        <f t="shared" si="10"/>
        <v>16165</v>
      </c>
      <c r="V35" s="286">
        <f t="shared" si="10"/>
        <v>16165</v>
      </c>
    </row>
    <row r="36" spans="1:22" s="260" customFormat="1" ht="15">
      <c r="A36" s="278"/>
      <c r="B36" s="343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</row>
    <row r="37" spans="2:22" s="260" customFormat="1" ht="12.75">
      <c r="B37" s="330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</row>
    <row r="38" spans="2:22" s="260" customFormat="1" ht="12.75">
      <c r="B38" s="330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</row>
    <row r="39" spans="1:22" s="260" customFormat="1" ht="15" customHeight="1">
      <c r="A39" s="274" t="s">
        <v>947</v>
      </c>
      <c r="B39" s="276"/>
      <c r="C39" s="273"/>
      <c r="D39" s="273"/>
      <c r="E39" s="273"/>
      <c r="F39" s="273"/>
      <c r="G39" s="273"/>
      <c r="H39" s="271"/>
      <c r="I39" s="271"/>
      <c r="J39" s="272"/>
      <c r="K39" s="805"/>
      <c r="L39" s="805"/>
      <c r="M39" s="290"/>
      <c r="N39" s="290"/>
      <c r="O39" s="290"/>
      <c r="P39" s="271"/>
      <c r="Q39" s="271"/>
      <c r="R39" s="271"/>
      <c r="S39" s="271"/>
      <c r="T39" s="271"/>
      <c r="U39" s="271"/>
      <c r="V39" s="271"/>
    </row>
    <row r="40" spans="1:22" s="260" customFormat="1" ht="15" customHeight="1">
      <c r="A40" s="342"/>
      <c r="B40" s="342"/>
      <c r="C40" s="290"/>
      <c r="D40" s="290"/>
      <c r="E40" s="290"/>
      <c r="F40" s="290"/>
      <c r="G40" s="333"/>
      <c r="H40" s="294"/>
      <c r="I40" s="333"/>
      <c r="J40" s="333"/>
      <c r="K40" s="333"/>
      <c r="L40" s="333"/>
      <c r="M40" s="290"/>
      <c r="N40" s="271"/>
      <c r="O40" s="271"/>
      <c r="P40" s="271"/>
      <c r="Q40" s="271"/>
      <c r="R40" s="711" t="s">
        <v>944</v>
      </c>
      <c r="S40" s="711"/>
      <c r="T40" s="711"/>
      <c r="U40" s="711"/>
      <c r="V40" s="271"/>
    </row>
    <row r="41" spans="1:22" s="260" customFormat="1" ht="16.5" customHeight="1">
      <c r="A41" s="342"/>
      <c r="B41" s="342"/>
      <c r="C41" s="290"/>
      <c r="D41" s="290"/>
      <c r="E41" s="290"/>
      <c r="F41" s="290"/>
      <c r="G41" s="333"/>
      <c r="H41" s="294"/>
      <c r="I41" s="333"/>
      <c r="J41" s="333"/>
      <c r="K41" s="333"/>
      <c r="L41" s="333"/>
      <c r="M41" s="333"/>
      <c r="N41" s="271"/>
      <c r="O41" s="271"/>
      <c r="P41" s="271"/>
      <c r="Q41" s="271"/>
      <c r="R41" s="711" t="s">
        <v>860</v>
      </c>
      <c r="S41" s="711"/>
      <c r="T41" s="711"/>
      <c r="U41" s="711"/>
      <c r="V41" s="271"/>
    </row>
    <row r="42" spans="2:22" s="259" customFormat="1" ht="12.75">
      <c r="B42" s="330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</row>
    <row r="43" spans="15:17" ht="12.75">
      <c r="O43" s="634"/>
      <c r="P43" s="634"/>
      <c r="Q43" s="634"/>
    </row>
  </sheetData>
  <sheetProtection/>
  <mergeCells count="22">
    <mergeCell ref="Q2:S2"/>
    <mergeCell ref="P8:S8"/>
    <mergeCell ref="A7:V7"/>
    <mergeCell ref="A5:V5"/>
    <mergeCell ref="A3:V4"/>
    <mergeCell ref="P9:S9"/>
    <mergeCell ref="O43:Q43"/>
    <mergeCell ref="U10:U11"/>
    <mergeCell ref="T10:T11"/>
    <mergeCell ref="A10:A11"/>
    <mergeCell ref="B10:B11"/>
    <mergeCell ref="C10:C11"/>
    <mergeCell ref="D10:D11"/>
    <mergeCell ref="E10:G10"/>
    <mergeCell ref="H10:J10"/>
    <mergeCell ref="V10:V11"/>
    <mergeCell ref="K39:L39"/>
    <mergeCell ref="R40:U40"/>
    <mergeCell ref="R41:U41"/>
    <mergeCell ref="K10:M10"/>
    <mergeCell ref="N10:P10"/>
    <mergeCell ref="Q10:S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1"/>
  <sheetViews>
    <sheetView zoomScale="70" zoomScaleNormal="70" zoomScaleSheetLayoutView="86" zoomScalePageLayoutView="0" workbookViewId="0" topLeftCell="A1">
      <selection activeCell="A36" sqref="A36"/>
    </sheetView>
  </sheetViews>
  <sheetFormatPr defaultColWidth="9.140625" defaultRowHeight="12.75"/>
  <cols>
    <col min="1" max="1" width="9.140625" style="259" customWidth="1"/>
    <col min="2" max="2" width="20.140625" style="330" bestFit="1" customWidth="1"/>
    <col min="3" max="3" width="16.57421875" style="259" customWidth="1"/>
    <col min="4" max="4" width="15.8515625" style="259" customWidth="1"/>
    <col min="5" max="5" width="18.8515625" style="259" customWidth="1"/>
    <col min="6" max="6" width="19.00390625" style="259" customWidth="1"/>
    <col min="7" max="7" width="17.28125" style="259" customWidth="1"/>
    <col min="8" max="8" width="16.7109375" style="259" customWidth="1"/>
    <col min="9" max="9" width="30.140625" style="259" customWidth="1"/>
    <col min="10" max="11" width="9.140625" style="259" customWidth="1"/>
    <col min="12" max="12" width="0" style="259" hidden="1" customWidth="1"/>
    <col min="13" max="16384" width="9.140625" style="259" customWidth="1"/>
  </cols>
  <sheetData>
    <row r="1" spans="2:10" s="260" customFormat="1" ht="15">
      <c r="B1" s="330"/>
      <c r="I1" s="350" t="s">
        <v>62</v>
      </c>
      <c r="J1" s="351"/>
    </row>
    <row r="2" spans="1:10" s="260" customFormat="1" ht="15">
      <c r="A2" s="806" t="s">
        <v>0</v>
      </c>
      <c r="B2" s="806"/>
      <c r="C2" s="806"/>
      <c r="D2" s="806"/>
      <c r="E2" s="806"/>
      <c r="F2" s="806"/>
      <c r="G2" s="806"/>
      <c r="H2" s="806"/>
      <c r="I2" s="806"/>
      <c r="J2" s="278"/>
    </row>
    <row r="3" spans="1:10" s="260" customFormat="1" ht="20.25">
      <c r="A3" s="808" t="s">
        <v>633</v>
      </c>
      <c r="B3" s="808"/>
      <c r="C3" s="808"/>
      <c r="D3" s="808"/>
      <c r="E3" s="808"/>
      <c r="F3" s="808"/>
      <c r="G3" s="808"/>
      <c r="H3" s="808"/>
      <c r="I3" s="808"/>
      <c r="J3" s="352"/>
    </row>
    <row r="4" spans="1:9" ht="16.5" customHeight="1">
      <c r="A4" s="738" t="s">
        <v>658</v>
      </c>
      <c r="B4" s="738"/>
      <c r="C4" s="738"/>
      <c r="D4" s="738"/>
      <c r="E4" s="738"/>
      <c r="F4" s="738"/>
      <c r="G4" s="738"/>
      <c r="H4" s="738"/>
      <c r="I4" s="738"/>
    </row>
    <row r="6" ht="0.75" customHeight="1"/>
    <row r="7" spans="1:9" ht="15.75">
      <c r="A7" s="274" t="s">
        <v>862</v>
      </c>
      <c r="B7" s="343"/>
      <c r="C7" s="278"/>
      <c r="D7" s="278"/>
      <c r="E7" s="278"/>
      <c r="F7" s="278"/>
      <c r="G7" s="278"/>
      <c r="H7" s="278"/>
      <c r="I7" s="354" t="s">
        <v>19</v>
      </c>
    </row>
    <row r="8" spans="1:9" ht="15">
      <c r="A8" s="278"/>
      <c r="B8" s="343"/>
      <c r="C8" s="278"/>
      <c r="D8" s="807" t="s">
        <v>796</v>
      </c>
      <c r="E8" s="807"/>
      <c r="F8" s="807"/>
      <c r="G8" s="807"/>
      <c r="H8" s="807"/>
      <c r="I8" s="807"/>
    </row>
    <row r="9" spans="1:9" ht="76.5" customHeight="1">
      <c r="A9" s="280" t="s">
        <v>2</v>
      </c>
      <c r="B9" s="349" t="s">
        <v>3</v>
      </c>
      <c r="C9" s="281" t="s">
        <v>657</v>
      </c>
      <c r="D9" s="281" t="s">
        <v>659</v>
      </c>
      <c r="E9" s="281" t="s">
        <v>111</v>
      </c>
      <c r="F9" s="280" t="s">
        <v>218</v>
      </c>
      <c r="G9" s="281" t="s">
        <v>429</v>
      </c>
      <c r="H9" s="281" t="s">
        <v>147</v>
      </c>
      <c r="I9" s="355" t="s">
        <v>876</v>
      </c>
    </row>
    <row r="10" spans="1:9" s="353" customFormat="1" ht="15.75" customHeight="1">
      <c r="A10" s="356">
        <v>1</v>
      </c>
      <c r="B10" s="349">
        <v>2</v>
      </c>
      <c r="C10" s="356">
        <v>3</v>
      </c>
      <c r="D10" s="357">
        <v>4</v>
      </c>
      <c r="E10" s="356">
        <v>5</v>
      </c>
      <c r="F10" s="357">
        <v>6</v>
      </c>
      <c r="G10" s="356">
        <v>7</v>
      </c>
      <c r="H10" s="357">
        <v>8</v>
      </c>
      <c r="I10" s="356">
        <v>9</v>
      </c>
    </row>
    <row r="11" spans="1:12" s="353" customFormat="1" ht="18">
      <c r="A11" s="360">
        <v>1</v>
      </c>
      <c r="B11" s="361" t="s">
        <v>833</v>
      </c>
      <c r="C11" s="360">
        <v>31.83</v>
      </c>
      <c r="D11" s="362">
        <v>0</v>
      </c>
      <c r="E11" s="360">
        <v>30.85</v>
      </c>
      <c r="F11" s="362">
        <v>0</v>
      </c>
      <c r="G11" s="360">
        <v>750</v>
      </c>
      <c r="H11" s="375">
        <v>30.85</v>
      </c>
      <c r="I11" s="374">
        <f>D11+E11+F11-H11</f>
        <v>0</v>
      </c>
      <c r="L11" s="353">
        <v>4113.25</v>
      </c>
    </row>
    <row r="12" spans="1:12" s="353" customFormat="1" ht="18">
      <c r="A12" s="360">
        <v>2</v>
      </c>
      <c r="B12" s="361" t="s">
        <v>945</v>
      </c>
      <c r="C12" s="360">
        <v>7.34</v>
      </c>
      <c r="D12" s="362">
        <v>0</v>
      </c>
      <c r="E12" s="360">
        <v>6.11</v>
      </c>
      <c r="F12" s="362">
        <v>0</v>
      </c>
      <c r="G12" s="360">
        <v>750</v>
      </c>
      <c r="H12" s="375">
        <v>6.11</v>
      </c>
      <c r="I12" s="374">
        <f aca="true" t="shared" si="0" ref="I12:I32">D12+E12+F12-H12</f>
        <v>0</v>
      </c>
      <c r="L12" s="353">
        <v>815</v>
      </c>
    </row>
    <row r="13" spans="1:12" s="353" customFormat="1" ht="18">
      <c r="A13" s="360">
        <v>3</v>
      </c>
      <c r="B13" s="361" t="s">
        <v>835</v>
      </c>
      <c r="C13" s="360">
        <v>16.83</v>
      </c>
      <c r="D13" s="362">
        <v>0</v>
      </c>
      <c r="E13" s="360">
        <v>15.39</v>
      </c>
      <c r="F13" s="362">
        <v>0</v>
      </c>
      <c r="G13" s="360">
        <v>750</v>
      </c>
      <c r="H13" s="375">
        <v>15.39</v>
      </c>
      <c r="I13" s="374">
        <f t="shared" si="0"/>
        <v>0</v>
      </c>
      <c r="L13" s="353">
        <v>2052</v>
      </c>
    </row>
    <row r="14" spans="1:12" s="353" customFormat="1" ht="18">
      <c r="A14" s="360">
        <v>4</v>
      </c>
      <c r="B14" s="361" t="s">
        <v>836</v>
      </c>
      <c r="C14" s="360">
        <v>8.7</v>
      </c>
      <c r="D14" s="362">
        <v>0</v>
      </c>
      <c r="E14" s="360">
        <v>7.85</v>
      </c>
      <c r="F14" s="362">
        <v>0</v>
      </c>
      <c r="G14" s="360">
        <v>750</v>
      </c>
      <c r="H14" s="375">
        <v>7.85</v>
      </c>
      <c r="I14" s="374">
        <f t="shared" si="0"/>
        <v>0</v>
      </c>
      <c r="L14" s="353">
        <v>1046.53</v>
      </c>
    </row>
    <row r="15" spans="1:12" s="353" customFormat="1" ht="18">
      <c r="A15" s="360">
        <v>5</v>
      </c>
      <c r="B15" s="361" t="s">
        <v>837</v>
      </c>
      <c r="C15" s="360">
        <v>7.41</v>
      </c>
      <c r="D15" s="362">
        <v>0</v>
      </c>
      <c r="E15" s="360">
        <v>6.25</v>
      </c>
      <c r="F15" s="362">
        <v>0</v>
      </c>
      <c r="G15" s="360">
        <v>750</v>
      </c>
      <c r="H15" s="375">
        <v>6.25</v>
      </c>
      <c r="I15" s="374">
        <f t="shared" si="0"/>
        <v>0</v>
      </c>
      <c r="L15" s="353">
        <v>833.1</v>
      </c>
    </row>
    <row r="16" spans="1:12" s="353" customFormat="1" ht="18">
      <c r="A16" s="360">
        <v>6</v>
      </c>
      <c r="B16" s="361" t="s">
        <v>838</v>
      </c>
      <c r="C16" s="360">
        <v>17.66</v>
      </c>
      <c r="D16" s="362">
        <v>0</v>
      </c>
      <c r="E16" s="360">
        <v>15.33</v>
      </c>
      <c r="F16" s="362">
        <v>0</v>
      </c>
      <c r="G16" s="360">
        <v>750</v>
      </c>
      <c r="H16" s="375">
        <v>15.33</v>
      </c>
      <c r="I16" s="374">
        <f t="shared" si="0"/>
        <v>0</v>
      </c>
      <c r="L16" s="353">
        <v>2043.6</v>
      </c>
    </row>
    <row r="17" spans="1:12" s="353" customFormat="1" ht="18">
      <c r="A17" s="360">
        <v>7</v>
      </c>
      <c r="B17" s="361" t="s">
        <v>839</v>
      </c>
      <c r="C17" s="360">
        <v>13.77</v>
      </c>
      <c r="D17" s="362">
        <v>0</v>
      </c>
      <c r="E17" s="360">
        <v>13.43</v>
      </c>
      <c r="F17" s="362">
        <v>0</v>
      </c>
      <c r="G17" s="360">
        <v>750</v>
      </c>
      <c r="H17" s="375">
        <v>13.43</v>
      </c>
      <c r="I17" s="374">
        <f t="shared" si="0"/>
        <v>0</v>
      </c>
      <c r="L17" s="353">
        <v>1790</v>
      </c>
    </row>
    <row r="18" spans="1:12" s="353" customFormat="1" ht="18">
      <c r="A18" s="360">
        <v>8</v>
      </c>
      <c r="B18" s="361" t="s">
        <v>840</v>
      </c>
      <c r="C18" s="360">
        <v>19.44</v>
      </c>
      <c r="D18" s="362">
        <v>0</v>
      </c>
      <c r="E18" s="360">
        <v>16.46</v>
      </c>
      <c r="F18" s="362">
        <v>0</v>
      </c>
      <c r="G18" s="360">
        <v>750</v>
      </c>
      <c r="H18" s="375">
        <v>16.46</v>
      </c>
      <c r="I18" s="374">
        <f t="shared" si="0"/>
        <v>0</v>
      </c>
      <c r="L18" s="353">
        <v>2195.2</v>
      </c>
    </row>
    <row r="19" spans="1:12" s="353" customFormat="1" ht="18">
      <c r="A19" s="360">
        <v>9</v>
      </c>
      <c r="B19" s="361" t="s">
        <v>841</v>
      </c>
      <c r="C19" s="360">
        <v>6.35</v>
      </c>
      <c r="D19" s="362">
        <v>0</v>
      </c>
      <c r="E19" s="360">
        <v>4.77</v>
      </c>
      <c r="F19" s="362">
        <v>0</v>
      </c>
      <c r="G19" s="360">
        <v>750</v>
      </c>
      <c r="H19" s="375">
        <v>4.77</v>
      </c>
      <c r="I19" s="374">
        <f t="shared" si="0"/>
        <v>0</v>
      </c>
      <c r="L19" s="353">
        <v>635.99</v>
      </c>
    </row>
    <row r="20" spans="1:12" s="353" customFormat="1" ht="18">
      <c r="A20" s="360">
        <v>10</v>
      </c>
      <c r="B20" s="361" t="s">
        <v>842</v>
      </c>
      <c r="C20" s="360">
        <v>19.3</v>
      </c>
      <c r="D20" s="362">
        <v>0</v>
      </c>
      <c r="E20" s="360">
        <v>16.81</v>
      </c>
      <c r="F20" s="362">
        <v>0</v>
      </c>
      <c r="G20" s="360">
        <v>750</v>
      </c>
      <c r="H20" s="375">
        <v>16.81</v>
      </c>
      <c r="I20" s="374">
        <f t="shared" si="0"/>
        <v>0</v>
      </c>
      <c r="L20" s="353">
        <v>2241.48</v>
      </c>
    </row>
    <row r="21" spans="1:12" s="353" customFormat="1" ht="18">
      <c r="A21" s="360">
        <v>11</v>
      </c>
      <c r="B21" s="361" t="s">
        <v>843</v>
      </c>
      <c r="C21" s="360">
        <v>23.45</v>
      </c>
      <c r="D21" s="362">
        <v>0</v>
      </c>
      <c r="E21" s="360">
        <v>20.18</v>
      </c>
      <c r="F21" s="362">
        <v>0</v>
      </c>
      <c r="G21" s="360">
        <v>750</v>
      </c>
      <c r="H21" s="375">
        <v>20.18</v>
      </c>
      <c r="I21" s="374">
        <f t="shared" si="0"/>
        <v>0</v>
      </c>
      <c r="L21" s="353">
        <v>2691.1800000000003</v>
      </c>
    </row>
    <row r="22" spans="1:12" s="353" customFormat="1" ht="18">
      <c r="A22" s="360">
        <v>12</v>
      </c>
      <c r="B22" s="361" t="s">
        <v>844</v>
      </c>
      <c r="C22" s="360">
        <v>9.97</v>
      </c>
      <c r="D22" s="362">
        <v>0</v>
      </c>
      <c r="E22" s="360">
        <v>9.24</v>
      </c>
      <c r="F22" s="362">
        <v>0</v>
      </c>
      <c r="G22" s="360">
        <v>750</v>
      </c>
      <c r="H22" s="375">
        <v>9.24</v>
      </c>
      <c r="I22" s="374">
        <f t="shared" si="0"/>
        <v>0</v>
      </c>
      <c r="L22" s="353">
        <v>1232</v>
      </c>
    </row>
    <row r="23" spans="1:12" s="353" customFormat="1" ht="18">
      <c r="A23" s="360">
        <v>13</v>
      </c>
      <c r="B23" s="361" t="s">
        <v>845</v>
      </c>
      <c r="C23" s="360">
        <v>32.76</v>
      </c>
      <c r="D23" s="362">
        <v>0</v>
      </c>
      <c r="E23" s="360">
        <v>34.16</v>
      </c>
      <c r="F23" s="362">
        <v>0</v>
      </c>
      <c r="G23" s="360">
        <v>750</v>
      </c>
      <c r="H23" s="375">
        <v>34.16</v>
      </c>
      <c r="I23" s="374">
        <f t="shared" si="0"/>
        <v>0</v>
      </c>
      <c r="L23" s="353">
        <v>4555.09</v>
      </c>
    </row>
    <row r="24" spans="1:12" ht="18">
      <c r="A24" s="360">
        <v>14</v>
      </c>
      <c r="B24" s="361" t="s">
        <v>846</v>
      </c>
      <c r="C24" s="286">
        <v>12.21</v>
      </c>
      <c r="D24" s="286">
        <v>0</v>
      </c>
      <c r="E24" s="286">
        <v>10.11</v>
      </c>
      <c r="F24" s="286">
        <v>0</v>
      </c>
      <c r="G24" s="360">
        <v>750</v>
      </c>
      <c r="H24" s="375">
        <v>10.11</v>
      </c>
      <c r="I24" s="374">
        <f t="shared" si="0"/>
        <v>0</v>
      </c>
      <c r="L24" s="259">
        <v>1348</v>
      </c>
    </row>
    <row r="25" spans="1:12" ht="18">
      <c r="A25" s="360">
        <v>15</v>
      </c>
      <c r="B25" s="361" t="s">
        <v>847</v>
      </c>
      <c r="C25" s="286">
        <v>13.49</v>
      </c>
      <c r="D25" s="286">
        <v>0</v>
      </c>
      <c r="E25" s="286">
        <v>11.86</v>
      </c>
      <c r="F25" s="286">
        <v>0</v>
      </c>
      <c r="G25" s="360">
        <v>750</v>
      </c>
      <c r="H25" s="375">
        <v>11.86</v>
      </c>
      <c r="I25" s="374">
        <f t="shared" si="0"/>
        <v>0</v>
      </c>
      <c r="L25" s="259">
        <v>1581</v>
      </c>
    </row>
    <row r="26" spans="1:12" ht="18">
      <c r="A26" s="360">
        <v>16</v>
      </c>
      <c r="B26" s="361" t="s">
        <v>848</v>
      </c>
      <c r="C26" s="286">
        <v>12.34</v>
      </c>
      <c r="D26" s="286">
        <v>0</v>
      </c>
      <c r="E26" s="286">
        <v>10.76</v>
      </c>
      <c r="F26" s="286">
        <v>0</v>
      </c>
      <c r="G26" s="360">
        <v>750</v>
      </c>
      <c r="H26" s="375">
        <v>10.76</v>
      </c>
      <c r="I26" s="374">
        <f t="shared" si="0"/>
        <v>0</v>
      </c>
      <c r="L26" s="259">
        <v>1434</v>
      </c>
    </row>
    <row r="27" spans="1:12" ht="18">
      <c r="A27" s="360">
        <v>17</v>
      </c>
      <c r="B27" s="361" t="s">
        <v>854</v>
      </c>
      <c r="C27" s="286">
        <v>8.25</v>
      </c>
      <c r="D27" s="286">
        <v>0</v>
      </c>
      <c r="E27" s="286">
        <v>7.03</v>
      </c>
      <c r="F27" s="286">
        <v>0</v>
      </c>
      <c r="G27" s="360">
        <v>750</v>
      </c>
      <c r="H27" s="375">
        <v>7.03</v>
      </c>
      <c r="I27" s="374">
        <f t="shared" si="0"/>
        <v>0</v>
      </c>
      <c r="L27" s="259">
        <v>936.95</v>
      </c>
    </row>
    <row r="28" spans="1:12" ht="18">
      <c r="A28" s="360">
        <v>18</v>
      </c>
      <c r="B28" s="361" t="s">
        <v>849</v>
      </c>
      <c r="C28" s="286">
        <v>23.04</v>
      </c>
      <c r="D28" s="286">
        <v>0</v>
      </c>
      <c r="E28" s="286">
        <v>19.98</v>
      </c>
      <c r="F28" s="286">
        <v>0</v>
      </c>
      <c r="G28" s="360">
        <v>750</v>
      </c>
      <c r="H28" s="375">
        <v>19.98</v>
      </c>
      <c r="I28" s="374">
        <f t="shared" si="0"/>
        <v>0</v>
      </c>
      <c r="L28" s="259">
        <v>2664.54</v>
      </c>
    </row>
    <row r="29" spans="1:12" ht="18">
      <c r="A29" s="360">
        <v>19</v>
      </c>
      <c r="B29" s="361" t="s">
        <v>850</v>
      </c>
      <c r="C29" s="286">
        <v>9.17</v>
      </c>
      <c r="D29" s="286">
        <v>0</v>
      </c>
      <c r="E29" s="286">
        <v>8.1</v>
      </c>
      <c r="F29" s="286">
        <v>0</v>
      </c>
      <c r="G29" s="360">
        <v>750</v>
      </c>
      <c r="H29" s="375">
        <v>8.1</v>
      </c>
      <c r="I29" s="374">
        <f t="shared" si="0"/>
        <v>0</v>
      </c>
      <c r="L29" s="259">
        <v>1079.5</v>
      </c>
    </row>
    <row r="30" spans="1:12" ht="18">
      <c r="A30" s="360">
        <v>20</v>
      </c>
      <c r="B30" s="361" t="s">
        <v>851</v>
      </c>
      <c r="C30" s="286">
        <v>21.32</v>
      </c>
      <c r="D30" s="286">
        <v>0</v>
      </c>
      <c r="E30" s="286">
        <v>18.85</v>
      </c>
      <c r="F30" s="286">
        <v>0</v>
      </c>
      <c r="G30" s="360">
        <v>750</v>
      </c>
      <c r="H30" s="375">
        <v>18.85</v>
      </c>
      <c r="I30" s="374">
        <f t="shared" si="0"/>
        <v>0</v>
      </c>
      <c r="L30" s="259">
        <v>2513.65</v>
      </c>
    </row>
    <row r="31" spans="1:12" ht="18">
      <c r="A31" s="360">
        <v>21</v>
      </c>
      <c r="B31" s="361" t="s">
        <v>852</v>
      </c>
      <c r="C31" s="286">
        <v>10.66</v>
      </c>
      <c r="D31" s="269">
        <v>1.8</v>
      </c>
      <c r="E31" s="286">
        <v>7.15</v>
      </c>
      <c r="F31" s="286">
        <v>0</v>
      </c>
      <c r="G31" s="360">
        <v>750</v>
      </c>
      <c r="H31" s="375">
        <v>8.95</v>
      </c>
      <c r="I31" s="374">
        <f t="shared" si="0"/>
        <v>0</v>
      </c>
      <c r="L31" s="259">
        <v>1192.98</v>
      </c>
    </row>
    <row r="32" spans="1:12" ht="18">
      <c r="A32" s="360">
        <v>22</v>
      </c>
      <c r="B32" s="361" t="s">
        <v>853</v>
      </c>
      <c r="C32" s="286">
        <v>16.32</v>
      </c>
      <c r="D32" s="286">
        <v>0</v>
      </c>
      <c r="E32" s="286">
        <v>15.52</v>
      </c>
      <c r="F32" s="286">
        <v>0</v>
      </c>
      <c r="G32" s="360">
        <v>750</v>
      </c>
      <c r="H32" s="375">
        <v>15.52</v>
      </c>
      <c r="I32" s="374">
        <f t="shared" si="0"/>
        <v>0</v>
      </c>
      <c r="L32" s="259">
        <v>2069.19</v>
      </c>
    </row>
    <row r="33" spans="1:9" s="288" customFormat="1" ht="15.75">
      <c r="A33" s="358" t="s">
        <v>7</v>
      </c>
      <c r="B33" s="359" t="s">
        <v>871</v>
      </c>
      <c r="C33" s="270">
        <f>SUM(C11:C32)</f>
        <v>341.61000000000007</v>
      </c>
      <c r="D33" s="376">
        <f aca="true" t="shared" si="1" ref="D33:I33">SUM(D11:D32)</f>
        <v>1.8</v>
      </c>
      <c r="E33" s="270">
        <f t="shared" si="1"/>
        <v>306.19</v>
      </c>
      <c r="F33" s="270">
        <f t="shared" si="1"/>
        <v>0</v>
      </c>
      <c r="G33" s="270"/>
      <c r="H33" s="376">
        <f t="shared" si="1"/>
        <v>307.99</v>
      </c>
      <c r="I33" s="270">
        <f t="shared" si="1"/>
        <v>0</v>
      </c>
    </row>
    <row r="34" spans="1:9" s="288" customFormat="1" ht="15.75">
      <c r="A34" s="363"/>
      <c r="B34" s="364"/>
      <c r="C34" s="365"/>
      <c r="D34" s="366"/>
      <c r="E34" s="366"/>
      <c r="F34" s="366"/>
      <c r="G34" s="366"/>
      <c r="H34" s="366"/>
      <c r="I34" s="366"/>
    </row>
    <row r="35" spans="1:9" ht="15">
      <c r="A35" s="278"/>
      <c r="B35" s="343"/>
      <c r="C35" s="278"/>
      <c r="D35" s="278"/>
      <c r="E35" s="278"/>
      <c r="F35" s="278"/>
      <c r="G35" s="278"/>
      <c r="H35" s="278"/>
      <c r="I35" s="278"/>
    </row>
    <row r="36" spans="1:22" s="260" customFormat="1" ht="15.75">
      <c r="A36" s="274" t="s">
        <v>947</v>
      </c>
      <c r="B36" s="330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</row>
    <row r="37" spans="2:22" s="260" customFormat="1" ht="16.5" customHeight="1">
      <c r="B37" s="330"/>
      <c r="C37" s="271"/>
      <c r="D37" s="271"/>
      <c r="E37" s="271"/>
      <c r="F37" s="271"/>
      <c r="G37" s="711" t="s">
        <v>944</v>
      </c>
      <c r="H37" s="711"/>
      <c r="I37" s="711"/>
      <c r="J37" s="313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</row>
    <row r="38" spans="2:22" s="260" customFormat="1" ht="15" customHeight="1">
      <c r="B38" s="276"/>
      <c r="C38" s="273"/>
      <c r="D38" s="273"/>
      <c r="E38" s="273"/>
      <c r="F38" s="273"/>
      <c r="G38" s="711" t="s">
        <v>860</v>
      </c>
      <c r="H38" s="711"/>
      <c r="I38" s="711"/>
      <c r="J38" s="313"/>
      <c r="K38" s="805"/>
      <c r="L38" s="805"/>
      <c r="M38" s="290"/>
      <c r="N38" s="290"/>
      <c r="O38" s="290"/>
      <c r="P38" s="271"/>
      <c r="Q38" s="271"/>
      <c r="R38" s="271"/>
      <c r="S38" s="271"/>
      <c r="T38" s="271"/>
      <c r="U38" s="271"/>
      <c r="V38" s="271"/>
    </row>
    <row r="39" spans="1:22" s="260" customFormat="1" ht="15" customHeight="1">
      <c r="A39" s="342"/>
      <c r="B39" s="342"/>
      <c r="C39" s="290"/>
      <c r="D39" s="290"/>
      <c r="E39" s="290"/>
      <c r="F39" s="290"/>
      <c r="G39" s="333"/>
      <c r="H39" s="294"/>
      <c r="I39" s="333"/>
      <c r="J39" s="333"/>
      <c r="K39" s="333"/>
      <c r="L39" s="333"/>
      <c r="M39" s="290"/>
      <c r="N39" s="271"/>
      <c r="O39" s="271"/>
      <c r="P39" s="271"/>
      <c r="Q39" s="271"/>
      <c r="V39" s="271"/>
    </row>
    <row r="40" spans="1:22" s="260" customFormat="1" ht="16.5" customHeight="1">
      <c r="A40" s="342"/>
      <c r="B40" s="342"/>
      <c r="C40" s="290"/>
      <c r="D40" s="290"/>
      <c r="E40" s="290"/>
      <c r="F40" s="290"/>
      <c r="G40" s="333"/>
      <c r="H40" s="294"/>
      <c r="I40" s="333"/>
      <c r="J40" s="333"/>
      <c r="K40" s="333"/>
      <c r="L40" s="333"/>
      <c r="M40" s="333"/>
      <c r="N40" s="271"/>
      <c r="O40" s="271"/>
      <c r="P40" s="271"/>
      <c r="Q40" s="271"/>
      <c r="V40" s="271"/>
    </row>
    <row r="41" spans="3:22" ht="12.75"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</row>
  </sheetData>
  <sheetProtection/>
  <mergeCells count="7">
    <mergeCell ref="G37:I37"/>
    <mergeCell ref="A2:I2"/>
    <mergeCell ref="K38:L38"/>
    <mergeCell ref="G38:I38"/>
    <mergeCell ref="D8:I8"/>
    <mergeCell ref="A4:I4"/>
    <mergeCell ref="A3:I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1"/>
  <sheetViews>
    <sheetView zoomScaleSheetLayoutView="81" zoomScalePageLayoutView="0" workbookViewId="0" topLeftCell="A8">
      <selection activeCell="B36" sqref="B36"/>
    </sheetView>
  </sheetViews>
  <sheetFormatPr defaultColWidth="9.140625" defaultRowHeight="12.75"/>
  <cols>
    <col min="1" max="1" width="4.421875" style="14" customWidth="1"/>
    <col min="2" max="2" width="37.28125" style="14" customWidth="1"/>
    <col min="3" max="3" width="12.28125" style="14" customWidth="1"/>
    <col min="4" max="5" width="15.140625" style="14" customWidth="1"/>
    <col min="6" max="6" width="15.8515625" style="14" customWidth="1"/>
    <col min="7" max="7" width="12.57421875" style="14" customWidth="1"/>
    <col min="8" max="8" width="23.7109375" style="14" customWidth="1"/>
    <col min="9" max="16384" width="9.140625" style="14" customWidth="1"/>
  </cols>
  <sheetData>
    <row r="1" spans="4:9" ht="15">
      <c r="D1" s="31"/>
      <c r="E1" s="31"/>
      <c r="F1" s="31"/>
      <c r="H1" s="36" t="s">
        <v>63</v>
      </c>
      <c r="I1" s="31"/>
    </row>
    <row r="2" spans="1:9" ht="15">
      <c r="A2" s="727" t="s">
        <v>0</v>
      </c>
      <c r="B2" s="727"/>
      <c r="C2" s="727"/>
      <c r="D2" s="727"/>
      <c r="E2" s="727"/>
      <c r="F2" s="727"/>
      <c r="G2" s="727"/>
      <c r="H2" s="727"/>
      <c r="I2" s="40"/>
    </row>
    <row r="3" spans="1:9" ht="20.25">
      <c r="A3" s="640" t="s">
        <v>633</v>
      </c>
      <c r="B3" s="640"/>
      <c r="C3" s="640"/>
      <c r="D3" s="640"/>
      <c r="E3" s="640"/>
      <c r="F3" s="640"/>
      <c r="G3" s="640"/>
      <c r="H3" s="640"/>
      <c r="I3" s="39"/>
    </row>
    <row r="4" ht="10.5" customHeight="1"/>
    <row r="5" spans="1:8" ht="19.5" customHeight="1">
      <c r="A5" s="641" t="s">
        <v>660</v>
      </c>
      <c r="B5" s="727"/>
      <c r="C5" s="727"/>
      <c r="D5" s="727"/>
      <c r="E5" s="727"/>
      <c r="F5" s="727"/>
      <c r="G5" s="727"/>
      <c r="H5" s="727"/>
    </row>
    <row r="7" spans="1:9" s="12" customFormat="1" ht="15.75" customHeight="1" hidden="1">
      <c r="A7" s="14"/>
      <c r="B7" s="14"/>
      <c r="C7" s="14"/>
      <c r="D7" s="14"/>
      <c r="E7" s="14"/>
      <c r="F7" s="14"/>
      <c r="G7" s="14"/>
      <c r="H7" s="14"/>
      <c r="I7" s="14"/>
    </row>
    <row r="8" spans="1:9" s="12" customFormat="1" ht="15.75">
      <c r="A8" s="636" t="s">
        <v>862</v>
      </c>
      <c r="B8" s="636"/>
      <c r="C8" s="14"/>
      <c r="D8" s="14"/>
      <c r="E8" s="14"/>
      <c r="F8" s="14"/>
      <c r="G8" s="14"/>
      <c r="H8" s="29" t="s">
        <v>23</v>
      </c>
      <c r="I8" s="14"/>
    </row>
    <row r="9" spans="1:8" s="12" customFormat="1" ht="15.75">
      <c r="A9" s="13"/>
      <c r="B9" s="14"/>
      <c r="C9" s="14"/>
      <c r="D9" s="92"/>
      <c r="E9" s="92"/>
      <c r="G9" s="92" t="s">
        <v>793</v>
      </c>
      <c r="H9" s="92"/>
    </row>
    <row r="10" spans="1:8" s="32" customFormat="1" ht="55.5" customHeight="1">
      <c r="A10" s="34"/>
      <c r="B10" s="5" t="s">
        <v>24</v>
      </c>
      <c r="C10" s="5" t="s">
        <v>661</v>
      </c>
      <c r="D10" s="5" t="s">
        <v>650</v>
      </c>
      <c r="E10" s="5" t="s">
        <v>217</v>
      </c>
      <c r="F10" s="5" t="s">
        <v>218</v>
      </c>
      <c r="G10" s="5" t="s">
        <v>69</v>
      </c>
      <c r="H10" s="5" t="s">
        <v>802</v>
      </c>
    </row>
    <row r="11" spans="1:8" s="32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26" t="s">
        <v>25</v>
      </c>
      <c r="B12" s="26" t="s">
        <v>26</v>
      </c>
      <c r="C12" s="809">
        <v>0</v>
      </c>
      <c r="D12" s="813">
        <v>0</v>
      </c>
      <c r="E12" s="813">
        <v>0</v>
      </c>
      <c r="F12" s="813">
        <v>0</v>
      </c>
      <c r="G12" s="427"/>
      <c r="H12" s="813">
        <f>D12+E12+F12-G12-G13-G14-G15</f>
        <v>-0.95</v>
      </c>
    </row>
    <row r="13" spans="1:8" ht="20.25" customHeight="1">
      <c r="A13" s="17"/>
      <c r="B13" s="17" t="s">
        <v>27</v>
      </c>
      <c r="C13" s="810"/>
      <c r="D13" s="813"/>
      <c r="E13" s="813"/>
      <c r="F13" s="813"/>
      <c r="G13" s="427">
        <v>0.95</v>
      </c>
      <c r="H13" s="813"/>
    </row>
    <row r="14" spans="1:8" ht="17.25" customHeight="1">
      <c r="A14" s="17"/>
      <c r="B14" s="17" t="s">
        <v>180</v>
      </c>
      <c r="C14" s="810"/>
      <c r="D14" s="813"/>
      <c r="E14" s="813"/>
      <c r="F14" s="813"/>
      <c r="G14" s="427">
        <v>0</v>
      </c>
      <c r="H14" s="813"/>
    </row>
    <row r="15" spans="1:8" s="32" customFormat="1" ht="33.75" customHeight="1">
      <c r="A15" s="33"/>
      <c r="B15" s="33" t="s">
        <v>181</v>
      </c>
      <c r="C15" s="811"/>
      <c r="D15" s="813"/>
      <c r="E15" s="813"/>
      <c r="F15" s="813"/>
      <c r="G15" s="428">
        <v>0</v>
      </c>
      <c r="H15" s="813"/>
    </row>
    <row r="16" spans="1:8" s="32" customFormat="1" ht="14.25">
      <c r="A16" s="33"/>
      <c r="B16" s="34" t="s">
        <v>28</v>
      </c>
      <c r="C16" s="428">
        <f>C12</f>
        <v>0</v>
      </c>
      <c r="D16" s="428">
        <f>D12</f>
        <v>0</v>
      </c>
      <c r="E16" s="428">
        <f>E12</f>
        <v>0</v>
      </c>
      <c r="F16" s="428">
        <f>F12</f>
        <v>0</v>
      </c>
      <c r="G16" s="428">
        <f>SUM(G12:G15)</f>
        <v>0.95</v>
      </c>
      <c r="H16" s="428">
        <f>H12</f>
        <v>-0.95</v>
      </c>
    </row>
    <row r="17" spans="1:8" s="32" customFormat="1" ht="40.5" customHeight="1">
      <c r="A17" s="34" t="s">
        <v>29</v>
      </c>
      <c r="B17" s="34" t="s">
        <v>216</v>
      </c>
      <c r="C17" s="814">
        <v>284.12</v>
      </c>
      <c r="D17" s="812">
        <v>-118.65</v>
      </c>
      <c r="E17" s="812">
        <v>281.37</v>
      </c>
      <c r="F17" s="812">
        <v>0</v>
      </c>
      <c r="G17" s="428"/>
      <c r="H17" s="812">
        <f>D17+E17+F17-G17-G18-G19-G20-G21-G22-G23-G24</f>
        <v>-211.60999999999999</v>
      </c>
    </row>
    <row r="18" spans="1:8" ht="28.5" customHeight="1">
      <c r="A18" s="17"/>
      <c r="B18" s="131" t="s">
        <v>183</v>
      </c>
      <c r="C18" s="815"/>
      <c r="D18" s="812"/>
      <c r="E18" s="812"/>
      <c r="F18" s="812"/>
      <c r="G18" s="427">
        <v>369.77</v>
      </c>
      <c r="H18" s="812"/>
    </row>
    <row r="19" spans="1:8" ht="19.5" customHeight="1">
      <c r="A19" s="17"/>
      <c r="B19" s="33" t="s">
        <v>30</v>
      </c>
      <c r="C19" s="815"/>
      <c r="D19" s="812"/>
      <c r="E19" s="812"/>
      <c r="F19" s="812"/>
      <c r="G19" s="427">
        <v>1.29</v>
      </c>
      <c r="H19" s="812"/>
    </row>
    <row r="20" spans="1:8" ht="21.75" customHeight="1">
      <c r="A20" s="17"/>
      <c r="B20" s="33" t="s">
        <v>184</v>
      </c>
      <c r="C20" s="815"/>
      <c r="D20" s="812"/>
      <c r="E20" s="812"/>
      <c r="F20" s="812"/>
      <c r="G20" s="427">
        <v>3.27</v>
      </c>
      <c r="H20" s="812"/>
    </row>
    <row r="21" spans="1:8" s="32" customFormat="1" ht="27.75" customHeight="1">
      <c r="A21" s="33"/>
      <c r="B21" s="33" t="s">
        <v>31</v>
      </c>
      <c r="C21" s="815"/>
      <c r="D21" s="812"/>
      <c r="E21" s="812"/>
      <c r="F21" s="812"/>
      <c r="G21" s="428">
        <v>0</v>
      </c>
      <c r="H21" s="812"/>
    </row>
    <row r="22" spans="1:8" s="32" customFormat="1" ht="19.5" customHeight="1">
      <c r="A22" s="33"/>
      <c r="B22" s="33" t="s">
        <v>182</v>
      </c>
      <c r="C22" s="815"/>
      <c r="D22" s="812"/>
      <c r="E22" s="812"/>
      <c r="F22" s="812"/>
      <c r="G22" s="428">
        <v>0</v>
      </c>
      <c r="H22" s="812"/>
    </row>
    <row r="23" spans="1:8" s="32" customFormat="1" ht="27.75" customHeight="1">
      <c r="A23" s="33"/>
      <c r="B23" s="33" t="s">
        <v>185</v>
      </c>
      <c r="C23" s="815"/>
      <c r="D23" s="812"/>
      <c r="E23" s="812"/>
      <c r="F23" s="812"/>
      <c r="G23" s="428">
        <v>0</v>
      </c>
      <c r="H23" s="812"/>
    </row>
    <row r="24" spans="1:8" s="32" customFormat="1" ht="18.75" customHeight="1">
      <c r="A24" s="34"/>
      <c r="B24" s="33" t="s">
        <v>186</v>
      </c>
      <c r="C24" s="816"/>
      <c r="D24" s="812"/>
      <c r="E24" s="812"/>
      <c r="F24" s="812"/>
      <c r="G24" s="428">
        <v>0</v>
      </c>
      <c r="H24" s="812"/>
    </row>
    <row r="25" spans="1:8" s="32" customFormat="1" ht="19.5" customHeight="1">
      <c r="A25" s="34"/>
      <c r="B25" s="34" t="s">
        <v>28</v>
      </c>
      <c r="C25" s="428">
        <f>C17</f>
        <v>284.12</v>
      </c>
      <c r="D25" s="428">
        <f>D17</f>
        <v>-118.65</v>
      </c>
      <c r="E25" s="428">
        <f>E17</f>
        <v>281.37</v>
      </c>
      <c r="F25" s="428">
        <f>F17</f>
        <v>0</v>
      </c>
      <c r="G25" s="428">
        <f>SUM(G17:G24)</f>
        <v>374.33</v>
      </c>
      <c r="H25" s="428">
        <f>H17</f>
        <v>-211.60999999999999</v>
      </c>
    </row>
    <row r="26" spans="1:8" ht="15">
      <c r="A26" s="17"/>
      <c r="B26" s="26" t="s">
        <v>32</v>
      </c>
      <c r="C26" s="429">
        <f aca="true" t="shared" si="0" ref="C26:H26">C16+C25</f>
        <v>284.12</v>
      </c>
      <c r="D26" s="429">
        <f t="shared" si="0"/>
        <v>-118.65</v>
      </c>
      <c r="E26" s="429">
        <f t="shared" si="0"/>
        <v>281.37</v>
      </c>
      <c r="F26" s="429">
        <f t="shared" si="0"/>
        <v>0</v>
      </c>
      <c r="G26" s="429">
        <f t="shared" si="0"/>
        <v>375.28</v>
      </c>
      <c r="H26" s="429">
        <f t="shared" si="0"/>
        <v>-212.55999999999997</v>
      </c>
    </row>
    <row r="27" s="32" customFormat="1" ht="15.75" customHeight="1"/>
    <row r="28" spans="1:9" s="259" customFormat="1" ht="15">
      <c r="A28" s="278"/>
      <c r="B28" s="343"/>
      <c r="C28" s="278"/>
      <c r="D28" s="278"/>
      <c r="E28" s="278"/>
      <c r="F28" s="278"/>
      <c r="G28" s="278"/>
      <c r="H28" s="278"/>
      <c r="I28" s="278"/>
    </row>
    <row r="29" spans="1:22" s="260" customFormat="1" ht="15.75">
      <c r="A29" s="274" t="s">
        <v>947</v>
      </c>
      <c r="B29" s="330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</row>
    <row r="30" spans="2:22" s="260" customFormat="1" ht="16.5" customHeight="1">
      <c r="B30" s="330"/>
      <c r="C30" s="271"/>
      <c r="D30" s="271"/>
      <c r="E30" s="271"/>
      <c r="F30" s="711" t="s">
        <v>944</v>
      </c>
      <c r="G30" s="711"/>
      <c r="H30" s="711"/>
      <c r="I30" s="313"/>
      <c r="J30" s="313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</row>
    <row r="31" spans="2:22" s="260" customFormat="1" ht="15" customHeight="1">
      <c r="B31" s="276"/>
      <c r="C31" s="273"/>
      <c r="D31" s="273"/>
      <c r="E31" s="273"/>
      <c r="F31" s="711" t="s">
        <v>860</v>
      </c>
      <c r="G31" s="711"/>
      <c r="H31" s="711"/>
      <c r="I31" s="313"/>
      <c r="J31" s="313"/>
      <c r="K31" s="805"/>
      <c r="L31" s="805"/>
      <c r="M31" s="290"/>
      <c r="N31" s="290"/>
      <c r="O31" s="290"/>
      <c r="P31" s="271"/>
      <c r="Q31" s="271"/>
      <c r="R31" s="271"/>
      <c r="S31" s="271"/>
      <c r="T31" s="271"/>
      <c r="U31" s="271"/>
      <c r="V31" s="271"/>
    </row>
  </sheetData>
  <sheetProtection/>
  <mergeCells count="17">
    <mergeCell ref="C17:C24"/>
    <mergeCell ref="K31:L31"/>
    <mergeCell ref="F30:H30"/>
    <mergeCell ref="F31:H31"/>
    <mergeCell ref="D17:D24"/>
    <mergeCell ref="E17:E24"/>
    <mergeCell ref="F17:F24"/>
    <mergeCell ref="C12:C15"/>
    <mergeCell ref="A8:B8"/>
    <mergeCell ref="H17:H24"/>
    <mergeCell ref="A2:H2"/>
    <mergeCell ref="A3:H3"/>
    <mergeCell ref="D12:D15"/>
    <mergeCell ref="F12:F15"/>
    <mergeCell ref="H12:H15"/>
    <mergeCell ref="A5:H5"/>
    <mergeCell ref="E12:E1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zoomScalePageLayoutView="0" workbookViewId="0" topLeftCell="A1">
      <selection activeCell="B43" sqref="B43"/>
    </sheetView>
  </sheetViews>
  <sheetFormatPr defaultColWidth="9.140625" defaultRowHeight="12.75"/>
  <sheetData>
    <row r="2" ht="12.75">
      <c r="B2" s="13"/>
    </row>
    <row r="4" spans="2:8" ht="12.75" customHeight="1">
      <c r="B4" s="594"/>
      <c r="C4" s="594"/>
      <c r="D4" s="594"/>
      <c r="E4" s="594"/>
      <c r="F4" s="594"/>
      <c r="G4" s="594"/>
      <c r="H4" s="594"/>
    </row>
    <row r="5" spans="2:8" ht="12.75" customHeight="1">
      <c r="B5" s="594"/>
      <c r="C5" s="594"/>
      <c r="D5" s="594"/>
      <c r="E5" s="594"/>
      <c r="F5" s="594"/>
      <c r="G5" s="594"/>
      <c r="H5" s="594"/>
    </row>
    <row r="6" spans="2:8" ht="12.75" customHeight="1">
      <c r="B6" s="594"/>
      <c r="C6" s="594"/>
      <c r="D6" s="594"/>
      <c r="E6" s="594"/>
      <c r="F6" s="594"/>
      <c r="G6" s="594"/>
      <c r="H6" s="594"/>
    </row>
    <row r="7" spans="2:8" ht="12.75" customHeight="1">
      <c r="B7" s="594"/>
      <c r="C7" s="594"/>
      <c r="D7" s="594"/>
      <c r="E7" s="594"/>
      <c r="F7" s="594"/>
      <c r="G7" s="594"/>
      <c r="H7" s="594"/>
    </row>
    <row r="8" spans="2:8" ht="12.75" customHeight="1">
      <c r="B8" s="594"/>
      <c r="C8" s="594"/>
      <c r="D8" s="594"/>
      <c r="E8" s="594"/>
      <c r="F8" s="594"/>
      <c r="G8" s="594"/>
      <c r="H8" s="594"/>
    </row>
    <row r="9" spans="2:8" ht="12.75" customHeight="1">
      <c r="B9" s="594"/>
      <c r="C9" s="594"/>
      <c r="D9" s="594"/>
      <c r="E9" s="594"/>
      <c r="F9" s="594"/>
      <c r="G9" s="594"/>
      <c r="H9" s="594"/>
    </row>
    <row r="10" spans="2:8" ht="12.75" customHeight="1">
      <c r="B10" s="594"/>
      <c r="C10" s="594"/>
      <c r="D10" s="594"/>
      <c r="E10" s="594"/>
      <c r="F10" s="594"/>
      <c r="G10" s="594"/>
      <c r="H10" s="594"/>
    </row>
    <row r="11" spans="2:8" ht="12.75" customHeight="1">
      <c r="B11" s="594"/>
      <c r="C11" s="594"/>
      <c r="D11" s="594"/>
      <c r="E11" s="594"/>
      <c r="F11" s="594"/>
      <c r="G11" s="594"/>
      <c r="H11" s="594"/>
    </row>
    <row r="12" spans="2:8" ht="12.75" customHeight="1">
      <c r="B12" s="594"/>
      <c r="C12" s="594"/>
      <c r="D12" s="594"/>
      <c r="E12" s="594"/>
      <c r="F12" s="594"/>
      <c r="G12" s="594"/>
      <c r="H12" s="594"/>
    </row>
    <row r="13" spans="2:8" ht="12.75" customHeight="1">
      <c r="B13" s="594"/>
      <c r="C13" s="594"/>
      <c r="D13" s="594"/>
      <c r="E13" s="594"/>
      <c r="F13" s="594"/>
      <c r="G13" s="594"/>
      <c r="H13" s="594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8"/>
  <sheetViews>
    <sheetView view="pageBreakPreview" zoomScale="85" zoomScaleNormal="70" zoomScaleSheetLayoutView="85" zoomScalePageLayoutView="0" workbookViewId="0" topLeftCell="A7">
      <selection activeCell="C37" sqref="C37"/>
    </sheetView>
  </sheetViews>
  <sheetFormatPr defaultColWidth="9.140625" defaultRowHeight="12.75"/>
  <cols>
    <col min="1" max="1" width="9.140625" style="14" customWidth="1"/>
    <col min="2" max="2" width="19.28125" style="329" customWidth="1"/>
    <col min="3" max="3" width="38.8515625" style="14" customWidth="1"/>
    <col min="4" max="4" width="35.28125" style="14" customWidth="1"/>
    <col min="5" max="5" width="30.28125" style="14" customWidth="1"/>
    <col min="6" max="16384" width="9.140625" style="14" customWidth="1"/>
  </cols>
  <sheetData>
    <row r="1" spans="5:6" ht="15">
      <c r="E1" s="36" t="s">
        <v>505</v>
      </c>
      <c r="F1" s="38"/>
    </row>
    <row r="2" spans="1:6" ht="15">
      <c r="A2" s="727" t="s">
        <v>0</v>
      </c>
      <c r="B2" s="727"/>
      <c r="C2" s="727"/>
      <c r="D2" s="727"/>
      <c r="E2" s="727"/>
      <c r="F2" s="40"/>
    </row>
    <row r="3" spans="1:6" ht="20.25">
      <c r="A3" s="640" t="s">
        <v>633</v>
      </c>
      <c r="B3" s="640"/>
      <c r="C3" s="640"/>
      <c r="D3" s="640"/>
      <c r="E3" s="640"/>
      <c r="F3" s="39"/>
    </row>
    <row r="4" spans="1:5" ht="15.75" customHeight="1">
      <c r="A4" s="741" t="s">
        <v>662</v>
      </c>
      <c r="B4" s="741"/>
      <c r="C4" s="741"/>
      <c r="D4" s="741"/>
      <c r="E4" s="741"/>
    </row>
    <row r="5" ht="0.75" customHeight="1"/>
    <row r="6" ht="12.75">
      <c r="A6" s="13" t="s">
        <v>862</v>
      </c>
    </row>
    <row r="7" spans="4:18" ht="12.75">
      <c r="D7" s="817" t="s">
        <v>796</v>
      </c>
      <c r="E7" s="817"/>
      <c r="Q7" s="17"/>
      <c r="R7" s="20"/>
    </row>
    <row r="8" spans="1:18" ht="26.25" customHeight="1">
      <c r="A8" s="603" t="s">
        <v>2</v>
      </c>
      <c r="B8" s="743" t="s">
        <v>3</v>
      </c>
      <c r="C8" s="674" t="s">
        <v>501</v>
      </c>
      <c r="D8" s="675"/>
      <c r="E8" s="676"/>
      <c r="Q8" s="20"/>
      <c r="R8" s="20"/>
    </row>
    <row r="9" spans="1:5" ht="42.75" customHeight="1">
      <c r="A9" s="603"/>
      <c r="B9" s="743"/>
      <c r="C9" s="5" t="s">
        <v>503</v>
      </c>
      <c r="D9" s="5" t="s">
        <v>504</v>
      </c>
      <c r="E9" s="5" t="s">
        <v>502</v>
      </c>
    </row>
    <row r="10" spans="1:5" s="102" customFormat="1" ht="15.75" customHeight="1">
      <c r="A10" s="60">
        <v>1</v>
      </c>
      <c r="B10" s="315">
        <v>2</v>
      </c>
      <c r="C10" s="59">
        <v>3</v>
      </c>
      <c r="D10" s="58">
        <v>4</v>
      </c>
      <c r="E10" s="59">
        <v>5</v>
      </c>
    </row>
    <row r="11" spans="1:5" ht="15">
      <c r="A11" s="60">
        <v>1</v>
      </c>
      <c r="B11" s="310" t="s">
        <v>833</v>
      </c>
      <c r="C11" s="16">
        <v>2</v>
      </c>
      <c r="D11" s="16">
        <v>11</v>
      </c>
      <c r="E11" s="3">
        <v>23</v>
      </c>
    </row>
    <row r="12" spans="1:5" ht="15">
      <c r="A12" s="60">
        <v>2</v>
      </c>
      <c r="B12" s="310" t="s">
        <v>945</v>
      </c>
      <c r="C12" s="16">
        <v>1</v>
      </c>
      <c r="D12" s="16">
        <v>7</v>
      </c>
      <c r="E12" s="16">
        <v>542</v>
      </c>
    </row>
    <row r="13" spans="1:5" ht="15">
      <c r="A13" s="60">
        <v>3</v>
      </c>
      <c r="B13" s="310" t="s">
        <v>835</v>
      </c>
      <c r="C13" s="16">
        <v>0</v>
      </c>
      <c r="D13" s="16">
        <v>4</v>
      </c>
      <c r="E13" s="16">
        <v>742</v>
      </c>
    </row>
    <row r="14" spans="1:5" ht="15">
      <c r="A14" s="60">
        <v>4</v>
      </c>
      <c r="B14" s="310" t="s">
        <v>836</v>
      </c>
      <c r="C14" s="16">
        <v>0</v>
      </c>
      <c r="D14" s="16">
        <v>12</v>
      </c>
      <c r="E14" s="16">
        <v>425</v>
      </c>
    </row>
    <row r="15" spans="1:5" ht="15">
      <c r="A15" s="60">
        <v>5</v>
      </c>
      <c r="B15" s="310" t="s">
        <v>837</v>
      </c>
      <c r="C15" s="16">
        <v>2</v>
      </c>
      <c r="D15" s="16">
        <v>4</v>
      </c>
      <c r="E15" s="16">
        <v>550</v>
      </c>
    </row>
    <row r="16" spans="1:5" ht="15">
      <c r="A16" s="60">
        <v>6</v>
      </c>
      <c r="B16" s="310" t="s">
        <v>838</v>
      </c>
      <c r="C16" s="16">
        <v>0</v>
      </c>
      <c r="D16" s="16">
        <v>10</v>
      </c>
      <c r="E16" s="16">
        <v>2189</v>
      </c>
    </row>
    <row r="17" spans="1:5" ht="15">
      <c r="A17" s="60">
        <v>7</v>
      </c>
      <c r="B17" s="310" t="s">
        <v>839</v>
      </c>
      <c r="C17" s="16">
        <v>0</v>
      </c>
      <c r="D17" s="16">
        <v>10</v>
      </c>
      <c r="E17" s="16">
        <v>855</v>
      </c>
    </row>
    <row r="18" spans="1:5" ht="15">
      <c r="A18" s="60">
        <v>8</v>
      </c>
      <c r="B18" s="310" t="s">
        <v>840</v>
      </c>
      <c r="C18" s="16">
        <v>0</v>
      </c>
      <c r="D18" s="16">
        <v>12</v>
      </c>
      <c r="E18" s="16">
        <v>1550</v>
      </c>
    </row>
    <row r="19" spans="1:5" ht="15">
      <c r="A19" s="60">
        <v>9</v>
      </c>
      <c r="B19" s="310" t="s">
        <v>841</v>
      </c>
      <c r="C19" s="16">
        <v>0</v>
      </c>
      <c r="D19" s="16">
        <v>12</v>
      </c>
      <c r="E19" s="16">
        <v>500</v>
      </c>
    </row>
    <row r="20" spans="1:5" ht="15">
      <c r="A20" s="60">
        <v>10</v>
      </c>
      <c r="B20" s="310" t="s">
        <v>842</v>
      </c>
      <c r="C20" s="16">
        <v>1</v>
      </c>
      <c r="D20" s="16">
        <v>12</v>
      </c>
      <c r="E20" s="16">
        <v>7480</v>
      </c>
    </row>
    <row r="21" spans="1:5" ht="15">
      <c r="A21" s="60">
        <v>11</v>
      </c>
      <c r="B21" s="310" t="s">
        <v>843</v>
      </c>
      <c r="C21" s="16">
        <v>2</v>
      </c>
      <c r="D21" s="16">
        <v>7</v>
      </c>
      <c r="E21" s="16">
        <v>3270</v>
      </c>
    </row>
    <row r="22" spans="1:5" ht="15">
      <c r="A22" s="60">
        <v>12</v>
      </c>
      <c r="B22" s="310" t="s">
        <v>844</v>
      </c>
      <c r="C22" s="16">
        <v>1</v>
      </c>
      <c r="D22" s="16">
        <v>12</v>
      </c>
      <c r="E22" s="16">
        <v>356</v>
      </c>
    </row>
    <row r="23" spans="1:5" ht="15">
      <c r="A23" s="60">
        <v>13</v>
      </c>
      <c r="B23" s="310" t="s">
        <v>845</v>
      </c>
      <c r="C23" s="16">
        <v>5</v>
      </c>
      <c r="D23" s="16">
        <v>9</v>
      </c>
      <c r="E23" s="16">
        <v>1956</v>
      </c>
    </row>
    <row r="24" spans="1:5" ht="15">
      <c r="A24" s="60">
        <v>14</v>
      </c>
      <c r="B24" s="310" t="s">
        <v>846</v>
      </c>
      <c r="C24" s="16">
        <v>1</v>
      </c>
      <c r="D24" s="16">
        <v>11</v>
      </c>
      <c r="E24" s="16">
        <v>1080</v>
      </c>
    </row>
    <row r="25" spans="1:5" ht="15">
      <c r="A25" s="60">
        <v>15</v>
      </c>
      <c r="B25" s="310" t="s">
        <v>847</v>
      </c>
      <c r="C25" s="16">
        <v>2</v>
      </c>
      <c r="D25" s="16">
        <v>8</v>
      </c>
      <c r="E25" s="16">
        <v>247</v>
      </c>
    </row>
    <row r="26" spans="1:5" ht="15">
      <c r="A26" s="60">
        <v>16</v>
      </c>
      <c r="B26" s="310" t="s">
        <v>848</v>
      </c>
      <c r="C26" s="16">
        <v>0</v>
      </c>
      <c r="D26" s="16">
        <v>11</v>
      </c>
      <c r="E26" s="16">
        <v>1257</v>
      </c>
    </row>
    <row r="27" spans="1:5" ht="15">
      <c r="A27" s="60">
        <v>17</v>
      </c>
      <c r="B27" s="310" t="s">
        <v>854</v>
      </c>
      <c r="C27" s="16">
        <v>1</v>
      </c>
      <c r="D27" s="16">
        <v>8</v>
      </c>
      <c r="E27" s="16">
        <v>234</v>
      </c>
    </row>
    <row r="28" spans="1:5" ht="15">
      <c r="A28" s="60">
        <v>18</v>
      </c>
      <c r="B28" s="310" t="s">
        <v>849</v>
      </c>
      <c r="C28" s="16">
        <v>0</v>
      </c>
      <c r="D28" s="16">
        <v>10</v>
      </c>
      <c r="E28" s="3">
        <v>1253</v>
      </c>
    </row>
    <row r="29" spans="1:5" ht="15">
      <c r="A29" s="60">
        <v>19</v>
      </c>
      <c r="B29" s="310" t="s">
        <v>850</v>
      </c>
      <c r="C29" s="16">
        <v>2</v>
      </c>
      <c r="D29" s="16">
        <v>9</v>
      </c>
      <c r="E29" s="16">
        <v>1552</v>
      </c>
    </row>
    <row r="30" spans="1:5" ht="15">
      <c r="A30" s="60">
        <v>20</v>
      </c>
      <c r="B30" s="310" t="s">
        <v>851</v>
      </c>
      <c r="C30" s="16">
        <v>2</v>
      </c>
      <c r="D30" s="16">
        <v>8</v>
      </c>
      <c r="E30" s="16">
        <v>2370</v>
      </c>
    </row>
    <row r="31" spans="1:5" ht="15">
      <c r="A31" s="60">
        <v>21</v>
      </c>
      <c r="B31" s="310" t="s">
        <v>852</v>
      </c>
      <c r="C31" s="16">
        <v>2</v>
      </c>
      <c r="D31" s="16">
        <v>5</v>
      </c>
      <c r="E31" s="16">
        <v>463</v>
      </c>
    </row>
    <row r="32" spans="1:5" ht="15">
      <c r="A32" s="60">
        <v>22</v>
      </c>
      <c r="B32" s="310" t="s">
        <v>853</v>
      </c>
      <c r="C32" s="16">
        <v>4</v>
      </c>
      <c r="D32" s="16">
        <v>12</v>
      </c>
      <c r="E32" s="16">
        <v>1526</v>
      </c>
    </row>
    <row r="33" spans="1:5" ht="12.75">
      <c r="A33" s="18"/>
      <c r="B33" s="244" t="s">
        <v>871</v>
      </c>
      <c r="C33" s="16">
        <f>SUM(C11:C32)</f>
        <v>28</v>
      </c>
      <c r="D33" s="16">
        <f>SUM(D11:D32)</f>
        <v>204</v>
      </c>
      <c r="E33" s="16">
        <f>SUM(E11:E32)</f>
        <v>30420</v>
      </c>
    </row>
    <row r="34" ht="12.75">
      <c r="E34" s="27"/>
    </row>
    <row r="35" ht="12.75">
      <c r="E35" s="10"/>
    </row>
    <row r="36" spans="1:22" s="260" customFormat="1" ht="15.75">
      <c r="A36" s="274" t="s">
        <v>947</v>
      </c>
      <c r="B36" s="330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</row>
    <row r="37" spans="2:22" s="260" customFormat="1" ht="16.5" customHeight="1">
      <c r="B37" s="330"/>
      <c r="D37" s="711" t="s">
        <v>944</v>
      </c>
      <c r="E37" s="711"/>
      <c r="I37" s="313"/>
      <c r="J37" s="313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</row>
    <row r="38" spans="2:22" s="260" customFormat="1" ht="15" customHeight="1">
      <c r="B38" s="276"/>
      <c r="D38" s="711" t="s">
        <v>860</v>
      </c>
      <c r="E38" s="711"/>
      <c r="I38" s="313"/>
      <c r="J38" s="313"/>
      <c r="K38" s="805"/>
      <c r="L38" s="805"/>
      <c r="M38" s="290"/>
      <c r="N38" s="290"/>
      <c r="O38" s="290"/>
      <c r="P38" s="271"/>
      <c r="Q38" s="271"/>
      <c r="R38" s="271"/>
      <c r="S38" s="271"/>
      <c r="T38" s="271"/>
      <c r="U38" s="271"/>
      <c r="V38" s="271"/>
    </row>
  </sheetData>
  <sheetProtection/>
  <mergeCells count="10">
    <mergeCell ref="A3:E3"/>
    <mergeCell ref="A2:E2"/>
    <mergeCell ref="D37:E37"/>
    <mergeCell ref="D38:E38"/>
    <mergeCell ref="K38:L38"/>
    <mergeCell ref="A4:E4"/>
    <mergeCell ref="C8:E8"/>
    <mergeCell ref="D7:E7"/>
    <mergeCell ref="B8:B9"/>
    <mergeCell ref="A8:A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8"/>
  <sheetViews>
    <sheetView zoomScale="70" zoomScaleNormal="70" zoomScaleSheetLayoutView="80" zoomScalePageLayoutView="0" workbookViewId="0" topLeftCell="A1">
      <selection activeCell="A36" sqref="A36"/>
    </sheetView>
  </sheetViews>
  <sheetFormatPr defaultColWidth="9.140625" defaultRowHeight="12.75"/>
  <cols>
    <col min="1" max="1" width="8.28125" style="14" customWidth="1"/>
    <col min="2" max="2" width="18.8515625" style="14" bestFit="1" customWidth="1"/>
    <col min="3" max="3" width="19.57421875" style="14" customWidth="1"/>
    <col min="4" max="5" width="13.57421875" style="14" customWidth="1"/>
    <col min="6" max="6" width="12.8515625" style="14" customWidth="1"/>
    <col min="7" max="7" width="23.8515625" style="14" customWidth="1"/>
    <col min="8" max="8" width="15.28125" style="14" customWidth="1"/>
    <col min="9" max="9" width="15.421875" style="14" customWidth="1"/>
    <col min="10" max="10" width="13.28125" style="14" customWidth="1"/>
  </cols>
  <sheetData>
    <row r="1" spans="9:10" ht="18">
      <c r="I1" s="833" t="s">
        <v>734</v>
      </c>
      <c r="J1" s="833"/>
    </row>
    <row r="2" spans="3:11" ht="18">
      <c r="C2" s="713" t="s">
        <v>0</v>
      </c>
      <c r="D2" s="713"/>
      <c r="E2" s="713"/>
      <c r="F2" s="713"/>
      <c r="G2" s="713"/>
      <c r="H2" s="713"/>
      <c r="I2" s="183"/>
      <c r="J2" s="171"/>
      <c r="K2" s="171"/>
    </row>
    <row r="3" spans="1:11" ht="21">
      <c r="A3" s="714" t="s">
        <v>633</v>
      </c>
      <c r="B3" s="714"/>
      <c r="C3" s="714"/>
      <c r="D3" s="714"/>
      <c r="E3" s="714"/>
      <c r="F3" s="714"/>
      <c r="G3" s="714"/>
      <c r="H3" s="714"/>
      <c r="I3" s="714"/>
      <c r="J3" s="714"/>
      <c r="K3" s="172"/>
    </row>
    <row r="4" spans="1:10" ht="20.25" customHeight="1">
      <c r="A4" s="832" t="s">
        <v>663</v>
      </c>
      <c r="B4" s="832"/>
      <c r="C4" s="832"/>
      <c r="D4" s="832"/>
      <c r="E4" s="832"/>
      <c r="F4" s="832"/>
      <c r="G4" s="832"/>
      <c r="H4" s="832"/>
      <c r="I4" s="832"/>
      <c r="J4" s="832"/>
    </row>
    <row r="5" spans="1:10" ht="23.25" customHeight="1">
      <c r="A5" s="13" t="s">
        <v>862</v>
      </c>
      <c r="C5" s="175"/>
      <c r="D5" s="175"/>
      <c r="E5" s="175"/>
      <c r="F5" s="175"/>
      <c r="G5" s="175"/>
      <c r="H5" s="175"/>
      <c r="I5" s="834"/>
      <c r="J5" s="834"/>
    </row>
    <row r="6" spans="1:10" ht="15" customHeight="1">
      <c r="A6" s="821" t="s">
        <v>70</v>
      </c>
      <c r="B6" s="822" t="s">
        <v>33</v>
      </c>
      <c r="C6" s="821" t="s">
        <v>404</v>
      </c>
      <c r="D6" s="821" t="s">
        <v>383</v>
      </c>
      <c r="E6" s="818" t="s">
        <v>451</v>
      </c>
      <c r="F6" s="821" t="s">
        <v>382</v>
      </c>
      <c r="G6" s="821"/>
      <c r="H6" s="821"/>
      <c r="I6" s="821" t="s">
        <v>408</v>
      </c>
      <c r="J6" s="818" t="s">
        <v>409</v>
      </c>
    </row>
    <row r="7" spans="1:10" ht="12.75" customHeight="1">
      <c r="A7" s="821"/>
      <c r="B7" s="822"/>
      <c r="C7" s="821"/>
      <c r="D7" s="821"/>
      <c r="E7" s="819"/>
      <c r="F7" s="821" t="s">
        <v>405</v>
      </c>
      <c r="G7" s="818" t="s">
        <v>406</v>
      </c>
      <c r="H7" s="821" t="s">
        <v>407</v>
      </c>
      <c r="I7" s="821"/>
      <c r="J7" s="819"/>
    </row>
    <row r="8" spans="1:10" ht="20.25" customHeight="1">
      <c r="A8" s="821"/>
      <c r="B8" s="822"/>
      <c r="C8" s="821"/>
      <c r="D8" s="821"/>
      <c r="E8" s="819"/>
      <c r="F8" s="821"/>
      <c r="G8" s="819"/>
      <c r="H8" s="821"/>
      <c r="I8" s="821"/>
      <c r="J8" s="819"/>
    </row>
    <row r="9" spans="1:10" ht="28.5" customHeight="1">
      <c r="A9" s="821"/>
      <c r="B9" s="822"/>
      <c r="C9" s="821"/>
      <c r="D9" s="821"/>
      <c r="E9" s="820"/>
      <c r="F9" s="821"/>
      <c r="G9" s="820"/>
      <c r="H9" s="821"/>
      <c r="I9" s="821"/>
      <c r="J9" s="820"/>
    </row>
    <row r="10" spans="1:10" ht="15">
      <c r="A10" s="372">
        <v>1</v>
      </c>
      <c r="B10" s="372">
        <v>2</v>
      </c>
      <c r="C10" s="373">
        <v>3</v>
      </c>
      <c r="D10" s="372">
        <v>4</v>
      </c>
      <c r="E10" s="373">
        <v>5</v>
      </c>
      <c r="F10" s="372">
        <v>6</v>
      </c>
      <c r="G10" s="373">
        <v>7</v>
      </c>
      <c r="H10" s="372">
        <v>8</v>
      </c>
      <c r="I10" s="373">
        <v>9</v>
      </c>
      <c r="J10" s="372">
        <v>10</v>
      </c>
    </row>
    <row r="11" spans="1:10" ht="15" customHeight="1">
      <c r="A11" s="372">
        <v>1</v>
      </c>
      <c r="B11" s="327" t="s">
        <v>833</v>
      </c>
      <c r="C11" s="823" t="s">
        <v>878</v>
      </c>
      <c r="D11" s="824"/>
      <c r="E11" s="824"/>
      <c r="F11" s="824"/>
      <c r="G11" s="824"/>
      <c r="H11" s="824"/>
      <c r="I11" s="824"/>
      <c r="J11" s="825"/>
    </row>
    <row r="12" spans="1:10" ht="15" customHeight="1">
      <c r="A12" s="372">
        <v>2</v>
      </c>
      <c r="B12" s="327" t="s">
        <v>945</v>
      </c>
      <c r="C12" s="826"/>
      <c r="D12" s="827"/>
      <c r="E12" s="827"/>
      <c r="F12" s="827"/>
      <c r="G12" s="827"/>
      <c r="H12" s="827"/>
      <c r="I12" s="827"/>
      <c r="J12" s="828"/>
    </row>
    <row r="13" spans="1:10" ht="15" customHeight="1">
      <c r="A13" s="372">
        <v>3</v>
      </c>
      <c r="B13" s="327" t="s">
        <v>835</v>
      </c>
      <c r="C13" s="826"/>
      <c r="D13" s="827"/>
      <c r="E13" s="827"/>
      <c r="F13" s="827"/>
      <c r="G13" s="827"/>
      <c r="H13" s="827"/>
      <c r="I13" s="827"/>
      <c r="J13" s="828"/>
    </row>
    <row r="14" spans="1:10" ht="15" customHeight="1">
      <c r="A14" s="372">
        <v>4</v>
      </c>
      <c r="B14" s="327" t="s">
        <v>836</v>
      </c>
      <c r="C14" s="826"/>
      <c r="D14" s="827"/>
      <c r="E14" s="827"/>
      <c r="F14" s="827"/>
      <c r="G14" s="827"/>
      <c r="H14" s="827"/>
      <c r="I14" s="827"/>
      <c r="J14" s="828"/>
    </row>
    <row r="15" spans="1:10" ht="15" customHeight="1">
      <c r="A15" s="372">
        <v>5</v>
      </c>
      <c r="B15" s="327" t="s">
        <v>837</v>
      </c>
      <c r="C15" s="826"/>
      <c r="D15" s="827"/>
      <c r="E15" s="827"/>
      <c r="F15" s="827"/>
      <c r="G15" s="827"/>
      <c r="H15" s="827"/>
      <c r="I15" s="827"/>
      <c r="J15" s="828"/>
    </row>
    <row r="16" spans="1:10" ht="15" customHeight="1">
      <c r="A16" s="372">
        <v>6</v>
      </c>
      <c r="B16" s="327" t="s">
        <v>838</v>
      </c>
      <c r="C16" s="826"/>
      <c r="D16" s="827"/>
      <c r="E16" s="827"/>
      <c r="F16" s="827"/>
      <c r="G16" s="827"/>
      <c r="H16" s="827"/>
      <c r="I16" s="827"/>
      <c r="J16" s="828"/>
    </row>
    <row r="17" spans="1:10" ht="15" customHeight="1">
      <c r="A17" s="372">
        <v>7</v>
      </c>
      <c r="B17" s="327" t="s">
        <v>839</v>
      </c>
      <c r="C17" s="826"/>
      <c r="D17" s="827"/>
      <c r="E17" s="827"/>
      <c r="F17" s="827"/>
      <c r="G17" s="827"/>
      <c r="H17" s="827"/>
      <c r="I17" s="827"/>
      <c r="J17" s="828"/>
    </row>
    <row r="18" spans="1:10" ht="15" customHeight="1">
      <c r="A18" s="372">
        <v>8</v>
      </c>
      <c r="B18" s="327" t="s">
        <v>840</v>
      </c>
      <c r="C18" s="826"/>
      <c r="D18" s="827"/>
      <c r="E18" s="827"/>
      <c r="F18" s="827"/>
      <c r="G18" s="827"/>
      <c r="H18" s="827"/>
      <c r="I18" s="827"/>
      <c r="J18" s="828"/>
    </row>
    <row r="19" spans="1:10" ht="15" customHeight="1">
      <c r="A19" s="372">
        <v>9</v>
      </c>
      <c r="B19" s="327" t="s">
        <v>841</v>
      </c>
      <c r="C19" s="826"/>
      <c r="D19" s="827"/>
      <c r="E19" s="827"/>
      <c r="F19" s="827"/>
      <c r="G19" s="827"/>
      <c r="H19" s="827"/>
      <c r="I19" s="827"/>
      <c r="J19" s="828"/>
    </row>
    <row r="20" spans="1:10" ht="15" customHeight="1">
      <c r="A20" s="372">
        <v>10</v>
      </c>
      <c r="B20" s="327" t="s">
        <v>842</v>
      </c>
      <c r="C20" s="826"/>
      <c r="D20" s="827"/>
      <c r="E20" s="827"/>
      <c r="F20" s="827"/>
      <c r="G20" s="827"/>
      <c r="H20" s="827"/>
      <c r="I20" s="827"/>
      <c r="J20" s="828"/>
    </row>
    <row r="21" spans="1:10" ht="15" customHeight="1">
      <c r="A21" s="372">
        <v>11</v>
      </c>
      <c r="B21" s="327" t="s">
        <v>843</v>
      </c>
      <c r="C21" s="826"/>
      <c r="D21" s="827"/>
      <c r="E21" s="827"/>
      <c r="F21" s="827"/>
      <c r="G21" s="827"/>
      <c r="H21" s="827"/>
      <c r="I21" s="827"/>
      <c r="J21" s="828"/>
    </row>
    <row r="22" spans="1:10" ht="15" customHeight="1">
      <c r="A22" s="372">
        <v>12</v>
      </c>
      <c r="B22" s="327" t="s">
        <v>844</v>
      </c>
      <c r="C22" s="826"/>
      <c r="D22" s="827"/>
      <c r="E22" s="827"/>
      <c r="F22" s="827"/>
      <c r="G22" s="827"/>
      <c r="H22" s="827"/>
      <c r="I22" s="827"/>
      <c r="J22" s="828"/>
    </row>
    <row r="23" spans="1:10" ht="15" customHeight="1">
      <c r="A23" s="372">
        <v>13</v>
      </c>
      <c r="B23" s="327" t="s">
        <v>845</v>
      </c>
      <c r="C23" s="826"/>
      <c r="D23" s="827"/>
      <c r="E23" s="827"/>
      <c r="F23" s="827"/>
      <c r="G23" s="827"/>
      <c r="H23" s="827"/>
      <c r="I23" s="827"/>
      <c r="J23" s="828"/>
    </row>
    <row r="24" spans="1:10" ht="15" customHeight="1">
      <c r="A24" s="372">
        <v>14</v>
      </c>
      <c r="B24" s="327" t="s">
        <v>846</v>
      </c>
      <c r="C24" s="826"/>
      <c r="D24" s="827"/>
      <c r="E24" s="827"/>
      <c r="F24" s="827"/>
      <c r="G24" s="827"/>
      <c r="H24" s="827"/>
      <c r="I24" s="827"/>
      <c r="J24" s="828"/>
    </row>
    <row r="25" spans="1:10" ht="15" customHeight="1">
      <c r="A25" s="372">
        <v>15</v>
      </c>
      <c r="B25" s="327" t="s">
        <v>847</v>
      </c>
      <c r="C25" s="826"/>
      <c r="D25" s="827"/>
      <c r="E25" s="827"/>
      <c r="F25" s="827"/>
      <c r="G25" s="827"/>
      <c r="H25" s="827"/>
      <c r="I25" s="827"/>
      <c r="J25" s="828"/>
    </row>
    <row r="26" spans="1:10" ht="15" customHeight="1">
      <c r="A26" s="372">
        <v>16</v>
      </c>
      <c r="B26" s="327" t="s">
        <v>848</v>
      </c>
      <c r="C26" s="826"/>
      <c r="D26" s="827"/>
      <c r="E26" s="827"/>
      <c r="F26" s="827"/>
      <c r="G26" s="827"/>
      <c r="H26" s="827"/>
      <c r="I26" s="827"/>
      <c r="J26" s="828"/>
    </row>
    <row r="27" spans="1:10" ht="15" customHeight="1">
      <c r="A27" s="372">
        <v>17</v>
      </c>
      <c r="B27" s="327" t="s">
        <v>854</v>
      </c>
      <c r="C27" s="826"/>
      <c r="D27" s="827"/>
      <c r="E27" s="827"/>
      <c r="F27" s="827"/>
      <c r="G27" s="827"/>
      <c r="H27" s="827"/>
      <c r="I27" s="827"/>
      <c r="J27" s="828"/>
    </row>
    <row r="28" spans="1:10" ht="15" customHeight="1">
      <c r="A28" s="372">
        <v>18</v>
      </c>
      <c r="B28" s="327" t="s">
        <v>849</v>
      </c>
      <c r="C28" s="826"/>
      <c r="D28" s="827"/>
      <c r="E28" s="827"/>
      <c r="F28" s="827"/>
      <c r="G28" s="827"/>
      <c r="H28" s="827"/>
      <c r="I28" s="827"/>
      <c r="J28" s="828"/>
    </row>
    <row r="29" spans="1:10" ht="15" customHeight="1">
      <c r="A29" s="372">
        <v>19</v>
      </c>
      <c r="B29" s="327" t="s">
        <v>850</v>
      </c>
      <c r="C29" s="826"/>
      <c r="D29" s="827"/>
      <c r="E29" s="827"/>
      <c r="F29" s="827"/>
      <c r="G29" s="827"/>
      <c r="H29" s="827"/>
      <c r="I29" s="827"/>
      <c r="J29" s="828"/>
    </row>
    <row r="30" spans="1:10" ht="15" customHeight="1">
      <c r="A30" s="372">
        <v>20</v>
      </c>
      <c r="B30" s="327" t="s">
        <v>851</v>
      </c>
      <c r="C30" s="826"/>
      <c r="D30" s="827"/>
      <c r="E30" s="827"/>
      <c r="F30" s="827"/>
      <c r="G30" s="827"/>
      <c r="H30" s="827"/>
      <c r="I30" s="827"/>
      <c r="J30" s="828"/>
    </row>
    <row r="31" spans="1:10" ht="15" customHeight="1">
      <c r="A31" s="372">
        <v>21</v>
      </c>
      <c r="B31" s="327" t="s">
        <v>852</v>
      </c>
      <c r="C31" s="826"/>
      <c r="D31" s="827"/>
      <c r="E31" s="827"/>
      <c r="F31" s="827"/>
      <c r="G31" s="827"/>
      <c r="H31" s="827"/>
      <c r="I31" s="827"/>
      <c r="J31" s="828"/>
    </row>
    <row r="32" spans="1:10" ht="15" customHeight="1">
      <c r="A32" s="372">
        <v>22</v>
      </c>
      <c r="B32" s="327" t="s">
        <v>853</v>
      </c>
      <c r="C32" s="826"/>
      <c r="D32" s="827"/>
      <c r="E32" s="827"/>
      <c r="F32" s="827"/>
      <c r="G32" s="827"/>
      <c r="H32" s="827"/>
      <c r="I32" s="827"/>
      <c r="J32" s="828"/>
    </row>
    <row r="33" spans="1:10" ht="15" customHeight="1">
      <c r="A33" s="372"/>
      <c r="B33" s="310" t="s">
        <v>871</v>
      </c>
      <c r="C33" s="829"/>
      <c r="D33" s="830"/>
      <c r="E33" s="830"/>
      <c r="F33" s="830"/>
      <c r="G33" s="830"/>
      <c r="H33" s="830"/>
      <c r="I33" s="830"/>
      <c r="J33" s="831"/>
    </row>
    <row r="34" spans="1:10" ht="15" customHeight="1">
      <c r="A34" s="444"/>
      <c r="B34" s="445"/>
      <c r="C34" s="446"/>
      <c r="D34" s="446"/>
      <c r="E34" s="446"/>
      <c r="F34" s="446"/>
      <c r="G34" s="446"/>
      <c r="H34" s="446"/>
      <c r="I34" s="446"/>
      <c r="J34" s="446"/>
    </row>
    <row r="36" spans="1:22" s="260" customFormat="1" ht="15.75">
      <c r="A36" s="274" t="s">
        <v>947</v>
      </c>
      <c r="B36" s="330"/>
      <c r="C36" s="333"/>
      <c r="D36" s="333"/>
      <c r="E36" s="333"/>
      <c r="F36" s="333"/>
      <c r="G36" s="333"/>
      <c r="H36" s="333"/>
      <c r="I36" s="333"/>
      <c r="J36" s="333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</row>
    <row r="37" spans="1:22" s="260" customFormat="1" ht="16.5" customHeight="1">
      <c r="A37" s="259"/>
      <c r="B37" s="330"/>
      <c r="C37" s="259"/>
      <c r="D37" s="259"/>
      <c r="E37" s="259"/>
      <c r="F37" s="259"/>
      <c r="G37" s="259"/>
      <c r="H37" s="711" t="s">
        <v>944</v>
      </c>
      <c r="I37" s="711"/>
      <c r="J37" s="71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</row>
    <row r="38" spans="1:22" s="260" customFormat="1" ht="15" customHeight="1">
      <c r="A38" s="259"/>
      <c r="B38" s="276"/>
      <c r="C38" s="259"/>
      <c r="D38" s="259"/>
      <c r="E38" s="259"/>
      <c r="F38" s="259"/>
      <c r="G38" s="259"/>
      <c r="H38" s="711" t="s">
        <v>860</v>
      </c>
      <c r="I38" s="711"/>
      <c r="J38" s="711"/>
      <c r="K38" s="805"/>
      <c r="L38" s="805"/>
      <c r="M38" s="290"/>
      <c r="N38" s="290"/>
      <c r="O38" s="290"/>
      <c r="P38" s="271"/>
      <c r="Q38" s="271"/>
      <c r="R38" s="271"/>
      <c r="S38" s="271"/>
      <c r="T38" s="271"/>
      <c r="U38" s="271"/>
      <c r="V38" s="271"/>
    </row>
  </sheetData>
  <sheetProtection/>
  <mergeCells count="20">
    <mergeCell ref="A4:J4"/>
    <mergeCell ref="A3:J3"/>
    <mergeCell ref="H38:J38"/>
    <mergeCell ref="K38:L38"/>
    <mergeCell ref="I1:J1"/>
    <mergeCell ref="D6:D9"/>
    <mergeCell ref="I5:J5"/>
    <mergeCell ref="C2:H2"/>
    <mergeCell ref="J6:J9"/>
    <mergeCell ref="F7:F9"/>
    <mergeCell ref="H37:J37"/>
    <mergeCell ref="G7:G9"/>
    <mergeCell ref="A6:A9"/>
    <mergeCell ref="H7:H9"/>
    <mergeCell ref="I6:I9"/>
    <mergeCell ref="E6:E9"/>
    <mergeCell ref="B6:B9"/>
    <mergeCell ref="C6:C9"/>
    <mergeCell ref="F6:H6"/>
    <mergeCell ref="C11:J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V24"/>
  <sheetViews>
    <sheetView view="pageBreakPreview" zoomScaleSheetLayoutView="100" zoomScalePageLayoutView="0" workbookViewId="0" topLeftCell="A1">
      <selection activeCell="A22" sqref="A22"/>
    </sheetView>
  </sheetViews>
  <sheetFormatPr defaultColWidth="9.140625" defaultRowHeight="12.75"/>
  <cols>
    <col min="2" max="2" width="10.140625" style="0" customWidth="1"/>
    <col min="3" max="3" width="9.140625" style="139" customWidth="1"/>
    <col min="4" max="4" width="12.421875" style="94" customWidth="1"/>
    <col min="5" max="5" width="9.140625" style="139" customWidth="1"/>
    <col min="6" max="6" width="11.57421875" style="139" customWidth="1"/>
    <col min="7" max="7" width="10.421875" style="139" customWidth="1"/>
    <col min="8" max="8" width="28.00390625" style="139" customWidth="1"/>
    <col min="9" max="9" width="10.421875" style="139" customWidth="1"/>
    <col min="10" max="10" width="22.8515625" style="139" customWidth="1"/>
  </cols>
  <sheetData>
    <row r="4" spans="1:10" ht="18">
      <c r="A4" s="713" t="s">
        <v>0</v>
      </c>
      <c r="B4" s="713"/>
      <c r="C4" s="713"/>
      <c r="D4" s="713"/>
      <c r="E4" s="713"/>
      <c r="F4" s="713"/>
      <c r="G4" s="713"/>
      <c r="H4" s="713"/>
      <c r="I4" s="220"/>
      <c r="J4" s="250" t="s">
        <v>546</v>
      </c>
    </row>
    <row r="5" spans="1:10" ht="21">
      <c r="A5" s="714" t="s">
        <v>633</v>
      </c>
      <c r="B5" s="714"/>
      <c r="C5" s="714"/>
      <c r="D5" s="714"/>
      <c r="E5" s="714"/>
      <c r="F5" s="714"/>
      <c r="G5" s="714"/>
      <c r="H5" s="714"/>
      <c r="I5" s="714"/>
      <c r="J5" s="714"/>
    </row>
    <row r="6" spans="1:9" ht="15">
      <c r="A6" s="152"/>
      <c r="B6" s="152"/>
      <c r="C6" s="370"/>
      <c r="D6" s="305"/>
      <c r="E6" s="370"/>
      <c r="F6" s="370"/>
      <c r="G6" s="370"/>
      <c r="H6" s="370"/>
      <c r="I6" s="370"/>
    </row>
    <row r="7" spans="1:9" ht="18">
      <c r="A7" s="713" t="s">
        <v>545</v>
      </c>
      <c r="B7" s="713"/>
      <c r="C7" s="713"/>
      <c r="D7" s="713"/>
      <c r="E7" s="713"/>
      <c r="F7" s="713"/>
      <c r="G7" s="713"/>
      <c r="H7" s="713"/>
      <c r="I7" s="713"/>
    </row>
    <row r="8" spans="1:9" ht="15">
      <c r="A8" s="13" t="s">
        <v>862</v>
      </c>
      <c r="B8" s="153"/>
      <c r="C8" s="371"/>
      <c r="D8" s="306"/>
      <c r="E8" s="371"/>
      <c r="F8" s="371"/>
      <c r="G8" s="371"/>
      <c r="H8" s="371"/>
      <c r="I8" s="370" t="s">
        <v>794</v>
      </c>
    </row>
    <row r="9" spans="1:10" ht="25.5" customHeight="1">
      <c r="A9" s="835" t="s">
        <v>2</v>
      </c>
      <c r="B9" s="835" t="s">
        <v>384</v>
      </c>
      <c r="C9" s="603" t="s">
        <v>385</v>
      </c>
      <c r="D9" s="603"/>
      <c r="E9" s="603"/>
      <c r="F9" s="836" t="s">
        <v>388</v>
      </c>
      <c r="G9" s="837"/>
      <c r="H9" s="837"/>
      <c r="I9" s="838"/>
      <c r="J9" s="839" t="s">
        <v>392</v>
      </c>
    </row>
    <row r="10" spans="1:10" ht="63" customHeight="1">
      <c r="A10" s="835"/>
      <c r="B10" s="835"/>
      <c r="C10" s="5" t="s">
        <v>96</v>
      </c>
      <c r="D10" s="315" t="s">
        <v>386</v>
      </c>
      <c r="E10" s="5" t="s">
        <v>387</v>
      </c>
      <c r="F10" s="174" t="s">
        <v>389</v>
      </c>
      <c r="G10" s="174" t="s">
        <v>390</v>
      </c>
      <c r="H10" s="174" t="s">
        <v>391</v>
      </c>
      <c r="I10" s="174" t="s">
        <v>43</v>
      </c>
      <c r="J10" s="840"/>
    </row>
    <row r="11" spans="1:10" ht="15">
      <c r="A11" s="155" t="s">
        <v>259</v>
      </c>
      <c r="B11" s="155" t="s">
        <v>260</v>
      </c>
      <c r="C11" s="155" t="s">
        <v>261</v>
      </c>
      <c r="D11" s="308" t="s">
        <v>262</v>
      </c>
      <c r="E11" s="155" t="s">
        <v>263</v>
      </c>
      <c r="F11" s="155" t="s">
        <v>266</v>
      </c>
      <c r="G11" s="155" t="s">
        <v>284</v>
      </c>
      <c r="H11" s="155" t="s">
        <v>285</v>
      </c>
      <c r="I11" s="155" t="s">
        <v>286</v>
      </c>
      <c r="J11" s="155" t="s">
        <v>314</v>
      </c>
    </row>
    <row r="12" spans="1:10" ht="12.75">
      <c r="A12" s="7">
        <v>1</v>
      </c>
      <c r="B12" s="7">
        <v>1</v>
      </c>
      <c r="C12" s="7"/>
      <c r="D12" s="309" t="s">
        <v>856</v>
      </c>
      <c r="E12" s="7">
        <v>1</v>
      </c>
      <c r="F12" s="7">
        <v>0</v>
      </c>
      <c r="G12" s="7">
        <v>0</v>
      </c>
      <c r="H12" s="7" t="s">
        <v>857</v>
      </c>
      <c r="I12" s="7">
        <v>0</v>
      </c>
      <c r="J12" s="7">
        <v>0</v>
      </c>
    </row>
    <row r="13" spans="1:10" ht="12.75">
      <c r="A13" s="7">
        <v>2</v>
      </c>
      <c r="B13" s="7">
        <v>2</v>
      </c>
      <c r="C13" s="7"/>
      <c r="D13" s="309" t="s">
        <v>835</v>
      </c>
      <c r="E13" s="7">
        <v>21</v>
      </c>
      <c r="F13" s="7">
        <v>0</v>
      </c>
      <c r="G13" s="7">
        <v>0</v>
      </c>
      <c r="H13" s="7" t="s">
        <v>879</v>
      </c>
      <c r="I13" s="7">
        <v>0</v>
      </c>
      <c r="J13" s="7">
        <v>0</v>
      </c>
    </row>
    <row r="14" spans="1:10" ht="12.75">
      <c r="A14" s="7">
        <v>3</v>
      </c>
      <c r="B14" s="7">
        <v>2</v>
      </c>
      <c r="C14" s="7"/>
      <c r="D14" s="309" t="s">
        <v>844</v>
      </c>
      <c r="E14" s="7">
        <v>25</v>
      </c>
      <c r="F14" s="7">
        <v>0</v>
      </c>
      <c r="G14" s="7">
        <v>0</v>
      </c>
      <c r="H14" s="7" t="s">
        <v>879</v>
      </c>
      <c r="I14" s="7">
        <v>0</v>
      </c>
      <c r="J14" s="7">
        <v>0</v>
      </c>
    </row>
    <row r="15" spans="1:10" ht="12.75">
      <c r="A15" s="7">
        <v>4</v>
      </c>
      <c r="B15" s="7">
        <v>3</v>
      </c>
      <c r="C15" s="7"/>
      <c r="D15" s="309" t="s">
        <v>843</v>
      </c>
      <c r="E15" s="7">
        <v>56</v>
      </c>
      <c r="F15" s="7">
        <v>0</v>
      </c>
      <c r="G15" s="7">
        <v>0</v>
      </c>
      <c r="H15" s="7" t="s">
        <v>879</v>
      </c>
      <c r="I15" s="7">
        <v>0</v>
      </c>
      <c r="J15" s="7">
        <v>0</v>
      </c>
    </row>
    <row r="16" spans="1:13" ht="12.75">
      <c r="A16" s="7">
        <v>5</v>
      </c>
      <c r="B16" s="7">
        <v>2</v>
      </c>
      <c r="C16" s="7"/>
      <c r="D16" s="309" t="s">
        <v>849</v>
      </c>
      <c r="E16" s="7">
        <v>22</v>
      </c>
      <c r="F16" s="7">
        <v>0</v>
      </c>
      <c r="G16" s="7">
        <v>0</v>
      </c>
      <c r="H16" s="7" t="s">
        <v>879</v>
      </c>
      <c r="I16" s="7">
        <v>0</v>
      </c>
      <c r="J16" s="7">
        <v>0</v>
      </c>
      <c r="M16" s="14" t="s">
        <v>393</v>
      </c>
    </row>
    <row r="17" spans="1:10" ht="12.75">
      <c r="A17" s="7" t="s">
        <v>16</v>
      </c>
      <c r="B17" s="7">
        <f aca="true" t="shared" si="0" ref="B17:J17">SUM(B12:B16)</f>
        <v>10</v>
      </c>
      <c r="C17" s="7">
        <f t="shared" si="0"/>
        <v>0</v>
      </c>
      <c r="D17" s="7">
        <f t="shared" si="0"/>
        <v>0</v>
      </c>
      <c r="E17" s="7">
        <f t="shared" si="0"/>
        <v>125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</row>
    <row r="18" spans="1:10" ht="12.75">
      <c r="A18" s="178"/>
      <c r="B18" s="178"/>
      <c r="C18" s="178"/>
      <c r="D18" s="178"/>
      <c r="E18" s="178"/>
      <c r="F18" s="178"/>
      <c r="G18" s="178"/>
      <c r="H18" s="178"/>
      <c r="I18" s="178"/>
      <c r="J18" s="178"/>
    </row>
    <row r="19" spans="1:10" ht="12.75">
      <c r="A19" s="178"/>
      <c r="B19" s="178"/>
      <c r="C19" s="178"/>
      <c r="D19" s="178"/>
      <c r="E19" s="178"/>
      <c r="F19" s="178"/>
      <c r="G19" s="178"/>
      <c r="H19" s="178"/>
      <c r="I19" s="178"/>
      <c r="J19" s="178"/>
    </row>
    <row r="22" spans="1:22" s="260" customFormat="1" ht="15.75">
      <c r="A22" s="274" t="s">
        <v>947</v>
      </c>
      <c r="B22" s="330"/>
      <c r="C22" s="271"/>
      <c r="D22" s="455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</row>
    <row r="23" spans="2:22" s="260" customFormat="1" ht="16.5" customHeight="1">
      <c r="B23" s="330"/>
      <c r="C23" s="271"/>
      <c r="D23" s="455"/>
      <c r="E23" s="271"/>
      <c r="F23" s="271"/>
      <c r="G23" s="271"/>
      <c r="H23" s="711" t="s">
        <v>944</v>
      </c>
      <c r="I23" s="711"/>
      <c r="J23" s="71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</row>
    <row r="24" spans="2:22" s="260" customFormat="1" ht="15" customHeight="1">
      <c r="B24" s="276"/>
      <c r="C24" s="271"/>
      <c r="D24" s="455"/>
      <c r="E24" s="271"/>
      <c r="F24" s="271"/>
      <c r="G24" s="271"/>
      <c r="H24" s="711" t="s">
        <v>860</v>
      </c>
      <c r="I24" s="711"/>
      <c r="J24" s="711"/>
      <c r="K24" s="805"/>
      <c r="L24" s="805"/>
      <c r="M24" s="290"/>
      <c r="N24" s="290"/>
      <c r="O24" s="290"/>
      <c r="P24" s="271"/>
      <c r="Q24" s="271"/>
      <c r="R24" s="271"/>
      <c r="S24" s="271"/>
      <c r="T24" s="271"/>
      <c r="U24" s="271"/>
      <c r="V24" s="271"/>
    </row>
  </sheetData>
  <sheetProtection/>
  <mergeCells count="11">
    <mergeCell ref="H23:J23"/>
    <mergeCell ref="H24:J24"/>
    <mergeCell ref="K24:L24"/>
    <mergeCell ref="J9:J10"/>
    <mergeCell ref="A4:H4"/>
    <mergeCell ref="A5:J5"/>
    <mergeCell ref="A7:I7"/>
    <mergeCell ref="A9:A10"/>
    <mergeCell ref="B9:B10"/>
    <mergeCell ref="C9:E9"/>
    <mergeCell ref="F9:I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V31"/>
  <sheetViews>
    <sheetView zoomScaleSheetLayoutView="115" zoomScalePageLayoutView="0" workbookViewId="0" topLeftCell="A1">
      <selection activeCell="A29" sqref="A29"/>
    </sheetView>
  </sheetViews>
  <sheetFormatPr defaultColWidth="9.140625" defaultRowHeight="12.75"/>
  <cols>
    <col min="1" max="1" width="5.28125" style="157" customWidth="1"/>
    <col min="2" max="2" width="36.7109375" style="157" customWidth="1"/>
    <col min="3" max="3" width="32.140625" style="157" customWidth="1"/>
    <col min="4" max="4" width="15.140625" style="157" customWidth="1"/>
    <col min="5" max="6" width="11.7109375" style="157" customWidth="1"/>
    <col min="7" max="7" width="13.7109375" style="157" customWidth="1"/>
    <col min="8" max="8" width="20.140625" style="157" customWidth="1"/>
    <col min="9" max="16384" width="9.140625" style="157" customWidth="1"/>
  </cols>
  <sheetData>
    <row r="3" spans="1:7" ht="12.75">
      <c r="A3" s="157" t="s">
        <v>11</v>
      </c>
      <c r="G3" s="166" t="s">
        <v>548</v>
      </c>
    </row>
    <row r="4" spans="1:8" s="161" customFormat="1" ht="15.75">
      <c r="A4" s="843" t="s">
        <v>0</v>
      </c>
      <c r="B4" s="843"/>
      <c r="C4" s="843"/>
      <c r="D4" s="843"/>
      <c r="E4" s="843"/>
      <c r="F4" s="843"/>
      <c r="G4" s="843"/>
      <c r="H4" s="843"/>
    </row>
    <row r="5" spans="1:8" s="161" customFormat="1" ht="20.25" customHeight="1">
      <c r="A5" s="844" t="s">
        <v>633</v>
      </c>
      <c r="B5" s="844"/>
      <c r="C5" s="844"/>
      <c r="D5" s="844"/>
      <c r="E5" s="844"/>
      <c r="F5" s="844"/>
      <c r="G5" s="844"/>
      <c r="H5" s="844"/>
    </row>
    <row r="7" spans="1:8" s="161" customFormat="1" ht="15.75">
      <c r="A7" s="845" t="s">
        <v>547</v>
      </c>
      <c r="B7" s="845"/>
      <c r="C7" s="845"/>
      <c r="D7" s="845"/>
      <c r="E7" s="845"/>
      <c r="F7" s="845"/>
      <c r="G7" s="845"/>
      <c r="H7" s="846"/>
    </row>
    <row r="8" spans="1:7" ht="12.75">
      <c r="A8" s="847" t="s">
        <v>862</v>
      </c>
      <c r="B8" s="847"/>
      <c r="C8" s="162"/>
      <c r="D8" s="162"/>
      <c r="E8" s="162"/>
      <c r="F8" s="162"/>
      <c r="G8" s="162"/>
    </row>
    <row r="9" spans="1:7" ht="12.75">
      <c r="A9" s="841" t="s">
        <v>278</v>
      </c>
      <c r="B9" s="841" t="s">
        <v>279</v>
      </c>
      <c r="C9" s="849" t="s">
        <v>280</v>
      </c>
      <c r="D9" s="850"/>
      <c r="E9" s="850"/>
      <c r="F9" s="851"/>
      <c r="G9" s="841" t="s">
        <v>74</v>
      </c>
    </row>
    <row r="10" spans="1:7" ht="12.75">
      <c r="A10" s="842"/>
      <c r="B10" s="842"/>
      <c r="C10" s="441" t="s">
        <v>281</v>
      </c>
      <c r="D10" s="441" t="s">
        <v>282</v>
      </c>
      <c r="E10" s="441" t="s">
        <v>283</v>
      </c>
      <c r="F10" s="441" t="s">
        <v>16</v>
      </c>
      <c r="G10" s="842"/>
    </row>
    <row r="11" spans="1:7" ht="12.75">
      <c r="A11" s="167" t="s">
        <v>259</v>
      </c>
      <c r="B11" s="167" t="s">
        <v>260</v>
      </c>
      <c r="C11" s="167" t="s">
        <v>261</v>
      </c>
      <c r="D11" s="167" t="s">
        <v>262</v>
      </c>
      <c r="E11" s="167" t="s">
        <v>263</v>
      </c>
      <c r="F11" s="167" t="s">
        <v>264</v>
      </c>
      <c r="G11" s="167" t="s">
        <v>286</v>
      </c>
    </row>
    <row r="12" spans="1:7" ht="18" customHeight="1">
      <c r="A12" s="168" t="s">
        <v>25</v>
      </c>
      <c r="B12" s="401" t="s">
        <v>287</v>
      </c>
      <c r="C12" s="401"/>
      <c r="D12" s="401"/>
      <c r="E12" s="401"/>
      <c r="F12" s="401"/>
      <c r="G12" s="401"/>
    </row>
    <row r="13" spans="1:7" ht="18" customHeight="1">
      <c r="A13" s="456"/>
      <c r="B13" s="456" t="s">
        <v>881</v>
      </c>
      <c r="C13" s="398">
        <v>1</v>
      </c>
      <c r="D13" s="398">
        <v>0</v>
      </c>
      <c r="E13" s="398">
        <v>0</v>
      </c>
      <c r="F13" s="398">
        <f>C13+D13+E13</f>
        <v>1</v>
      </c>
      <c r="G13" s="398"/>
    </row>
    <row r="14" spans="1:7" ht="18" customHeight="1">
      <c r="A14" s="457"/>
      <c r="B14" s="456"/>
      <c r="C14" s="398"/>
      <c r="D14" s="398"/>
      <c r="E14" s="398"/>
      <c r="F14" s="398"/>
      <c r="G14" s="398"/>
    </row>
    <row r="15" spans="1:7" ht="18" customHeight="1">
      <c r="A15" s="168" t="s">
        <v>29</v>
      </c>
      <c r="B15" s="458" t="s">
        <v>459</v>
      </c>
      <c r="C15" s="459"/>
      <c r="D15" s="459"/>
      <c r="E15" s="459"/>
      <c r="F15" s="459"/>
      <c r="G15" s="460"/>
    </row>
    <row r="16" spans="1:7" ht="18" customHeight="1">
      <c r="A16" s="461">
        <v>1</v>
      </c>
      <c r="B16" s="456" t="s">
        <v>883</v>
      </c>
      <c r="C16" s="462">
        <v>1</v>
      </c>
      <c r="D16" s="462">
        <v>0</v>
      </c>
      <c r="E16" s="462">
        <v>0</v>
      </c>
      <c r="F16" s="462">
        <f>C16+D16+E16</f>
        <v>1</v>
      </c>
      <c r="G16" s="398"/>
    </row>
    <row r="17" spans="1:7" ht="18" customHeight="1">
      <c r="A17" s="457">
        <v>2</v>
      </c>
      <c r="B17" s="456" t="s">
        <v>884</v>
      </c>
      <c r="C17" s="398">
        <v>1</v>
      </c>
      <c r="D17" s="398">
        <v>0</v>
      </c>
      <c r="E17" s="398">
        <v>0</v>
      </c>
      <c r="F17" s="462">
        <v>1</v>
      </c>
      <c r="G17" s="398"/>
    </row>
    <row r="18" spans="1:7" ht="18" customHeight="1">
      <c r="A18" s="457">
        <v>3</v>
      </c>
      <c r="B18" s="456" t="s">
        <v>885</v>
      </c>
      <c r="C18" s="398" t="s">
        <v>880</v>
      </c>
      <c r="D18" s="398">
        <v>0</v>
      </c>
      <c r="E18" s="398">
        <v>0</v>
      </c>
      <c r="F18" s="462">
        <v>0</v>
      </c>
      <c r="G18" s="398"/>
    </row>
    <row r="19" spans="1:7" ht="18" customHeight="1">
      <c r="A19" s="457">
        <v>4</v>
      </c>
      <c r="B19" s="456" t="s">
        <v>886</v>
      </c>
      <c r="C19" s="398" t="s">
        <v>880</v>
      </c>
      <c r="D19" s="398">
        <v>0</v>
      </c>
      <c r="E19" s="398">
        <v>0</v>
      </c>
      <c r="F19" s="462">
        <v>0</v>
      </c>
      <c r="G19" s="398"/>
    </row>
    <row r="20" spans="1:7" ht="18" customHeight="1">
      <c r="A20" s="457">
        <v>5</v>
      </c>
      <c r="B20" s="456" t="s">
        <v>887</v>
      </c>
      <c r="C20" s="398" t="s">
        <v>880</v>
      </c>
      <c r="D20" s="398">
        <v>0</v>
      </c>
      <c r="E20" s="398">
        <v>0</v>
      </c>
      <c r="F20" s="462">
        <v>0</v>
      </c>
      <c r="G20" s="398"/>
    </row>
    <row r="21" spans="1:7" ht="18" customHeight="1">
      <c r="A21" s="457">
        <v>6</v>
      </c>
      <c r="B21" s="456" t="s">
        <v>888</v>
      </c>
      <c r="C21" s="398">
        <v>1</v>
      </c>
      <c r="D21" s="398">
        <v>21</v>
      </c>
      <c r="E21" s="398">
        <v>0</v>
      </c>
      <c r="F21" s="462">
        <v>22</v>
      </c>
      <c r="G21" s="398"/>
    </row>
    <row r="22" spans="1:7" ht="18" customHeight="1">
      <c r="A22" s="457">
        <v>7</v>
      </c>
      <c r="B22" s="456" t="s">
        <v>889</v>
      </c>
      <c r="C22" s="398">
        <v>0</v>
      </c>
      <c r="D22" s="398">
        <v>0</v>
      </c>
      <c r="E22" s="398">
        <v>117</v>
      </c>
      <c r="F22" s="462">
        <f>C22+D22+E22</f>
        <v>117</v>
      </c>
      <c r="G22" s="398"/>
    </row>
    <row r="23" spans="1:7" ht="18" customHeight="1">
      <c r="A23" s="457">
        <v>8</v>
      </c>
      <c r="B23" s="456" t="s">
        <v>882</v>
      </c>
      <c r="C23" s="398">
        <v>3</v>
      </c>
      <c r="D23" s="398">
        <v>22</v>
      </c>
      <c r="E23" s="398">
        <v>0</v>
      </c>
      <c r="F23" s="462">
        <f>C23+D23+E23</f>
        <v>25</v>
      </c>
      <c r="G23" s="398"/>
    </row>
    <row r="24" spans="1:7" ht="18" customHeight="1">
      <c r="A24" s="457">
        <v>9</v>
      </c>
      <c r="B24" s="456" t="s">
        <v>890</v>
      </c>
      <c r="C24" s="398">
        <v>2</v>
      </c>
      <c r="D24" s="398">
        <v>0</v>
      </c>
      <c r="E24" s="398">
        <v>0</v>
      </c>
      <c r="F24" s="462">
        <f>C24+D24+E24</f>
        <v>2</v>
      </c>
      <c r="G24" s="398"/>
    </row>
    <row r="25" spans="1:7" ht="18" customHeight="1">
      <c r="A25" s="457"/>
      <c r="B25" s="457" t="s">
        <v>16</v>
      </c>
      <c r="C25" s="168">
        <v>9</v>
      </c>
      <c r="D25" s="168">
        <v>43</v>
      </c>
      <c r="E25" s="168">
        <v>117</v>
      </c>
      <c r="F25" s="168">
        <f>SUM(C25:E25)</f>
        <v>169</v>
      </c>
      <c r="G25" s="398"/>
    </row>
    <row r="26" spans="1:7" ht="12.75">
      <c r="A26" s="247"/>
      <c r="B26" s="247"/>
      <c r="C26" s="162"/>
      <c r="D26" s="162"/>
      <c r="E26" s="162"/>
      <c r="F26" s="162"/>
      <c r="G26" s="162"/>
    </row>
    <row r="27" spans="1:7" ht="12.75">
      <c r="A27" s="247"/>
      <c r="B27" s="247"/>
      <c r="C27" s="162"/>
      <c r="D27" s="162"/>
      <c r="E27" s="162"/>
      <c r="F27" s="162"/>
      <c r="G27" s="162"/>
    </row>
    <row r="28" spans="4:7" ht="12.75" customHeight="1">
      <c r="D28" s="848"/>
      <c r="E28" s="848"/>
      <c r="F28" s="848"/>
      <c r="G28" s="848"/>
    </row>
    <row r="29" spans="1:22" s="260" customFormat="1" ht="15.75">
      <c r="A29" s="274" t="s">
        <v>947</v>
      </c>
      <c r="B29" s="330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</row>
    <row r="30" spans="2:22" s="260" customFormat="1" ht="16.5" customHeight="1">
      <c r="B30" s="330"/>
      <c r="D30" s="711" t="s">
        <v>944</v>
      </c>
      <c r="E30" s="711"/>
      <c r="F30" s="711"/>
      <c r="G30" s="71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</row>
    <row r="31" spans="2:22" s="260" customFormat="1" ht="15" customHeight="1">
      <c r="B31" s="276"/>
      <c r="D31" s="711" t="s">
        <v>860</v>
      </c>
      <c r="E31" s="711"/>
      <c r="F31" s="711"/>
      <c r="G31" s="711"/>
      <c r="K31" s="805"/>
      <c r="L31" s="805"/>
      <c r="M31" s="290"/>
      <c r="N31" s="290"/>
      <c r="O31" s="290"/>
      <c r="P31" s="271"/>
      <c r="Q31" s="271"/>
      <c r="R31" s="271"/>
      <c r="S31" s="271"/>
      <c r="T31" s="271"/>
      <c r="U31" s="271"/>
      <c r="V31" s="271"/>
    </row>
  </sheetData>
  <sheetProtection/>
  <mergeCells count="12">
    <mergeCell ref="A9:A10"/>
    <mergeCell ref="C9:F9"/>
    <mergeCell ref="K31:L31"/>
    <mergeCell ref="G9:G10"/>
    <mergeCell ref="D30:G30"/>
    <mergeCell ref="D31:G31"/>
    <mergeCell ref="A4:H4"/>
    <mergeCell ref="A5:H5"/>
    <mergeCell ref="A7:H7"/>
    <mergeCell ref="A8:B8"/>
    <mergeCell ref="D28:G28"/>
    <mergeCell ref="B9:B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40"/>
  <sheetViews>
    <sheetView view="pageBreakPreview" zoomScaleSheetLayoutView="100" zoomScalePageLayoutView="0" workbookViewId="0" topLeftCell="A11">
      <selection activeCell="A34" sqref="A34"/>
    </sheetView>
  </sheetViews>
  <sheetFormatPr defaultColWidth="9.140625" defaultRowHeight="12.75"/>
  <cols>
    <col min="1" max="1" width="8.28125" style="329" customWidth="1"/>
    <col min="2" max="2" width="15.57421875" style="329" customWidth="1"/>
    <col min="3" max="3" width="17.28125" style="139" customWidth="1"/>
    <col min="4" max="4" width="24.8515625" style="139" customWidth="1"/>
    <col min="5" max="5" width="21.140625" style="139" customWidth="1"/>
    <col min="6" max="6" width="25.28125" style="139" customWidth="1"/>
    <col min="7" max="7" width="27.57421875" style="139" customWidth="1"/>
  </cols>
  <sheetData>
    <row r="2" spans="1:7" ht="18">
      <c r="A2" s="713" t="s">
        <v>0</v>
      </c>
      <c r="B2" s="713"/>
      <c r="C2" s="713"/>
      <c r="D2" s="713"/>
      <c r="E2" s="713"/>
      <c r="F2" s="713"/>
      <c r="G2" s="150" t="s">
        <v>684</v>
      </c>
    </row>
    <row r="3" spans="1:7" ht="21">
      <c r="A3" s="714" t="s">
        <v>633</v>
      </c>
      <c r="B3" s="714"/>
      <c r="C3" s="714"/>
      <c r="D3" s="714"/>
      <c r="E3" s="714"/>
      <c r="F3" s="714"/>
      <c r="G3" s="714"/>
    </row>
    <row r="4" spans="1:7" ht="18" customHeight="1">
      <c r="A4" s="715" t="s">
        <v>685</v>
      </c>
      <c r="B4" s="715"/>
      <c r="C4" s="715"/>
      <c r="D4" s="715"/>
      <c r="E4" s="715"/>
      <c r="F4" s="715"/>
      <c r="G4" s="715"/>
    </row>
    <row r="5" spans="1:2" ht="15">
      <c r="A5" s="28" t="s">
        <v>862</v>
      </c>
      <c r="B5" s="306"/>
    </row>
    <row r="6" spans="1:7" ht="15">
      <c r="A6" s="306"/>
      <c r="B6" s="306"/>
      <c r="F6" s="755" t="s">
        <v>794</v>
      </c>
      <c r="G6" s="755"/>
    </row>
    <row r="7" spans="1:7" ht="46.5" customHeight="1">
      <c r="A7" s="307" t="s">
        <v>2</v>
      </c>
      <c r="B7" s="307" t="s">
        <v>3</v>
      </c>
      <c r="C7" s="223" t="s">
        <v>686</v>
      </c>
      <c r="D7" s="223" t="s">
        <v>687</v>
      </c>
      <c r="E7" s="223" t="s">
        <v>688</v>
      </c>
      <c r="F7" s="223" t="s">
        <v>689</v>
      </c>
      <c r="G7" s="223" t="s">
        <v>690</v>
      </c>
    </row>
    <row r="8" spans="1:7" s="150" customFormat="1" ht="15">
      <c r="A8" s="310" t="s">
        <v>259</v>
      </c>
      <c r="B8" s="310" t="s">
        <v>260</v>
      </c>
      <c r="C8" s="155" t="s">
        <v>261</v>
      </c>
      <c r="D8" s="155" t="s">
        <v>262</v>
      </c>
      <c r="E8" s="155" t="s">
        <v>263</v>
      </c>
      <c r="F8" s="155" t="s">
        <v>264</v>
      </c>
      <c r="G8" s="155" t="s">
        <v>265</v>
      </c>
    </row>
    <row r="9" spans="1:7" ht="15">
      <c r="A9" s="328">
        <v>1</v>
      </c>
      <c r="B9" s="310" t="s">
        <v>833</v>
      </c>
      <c r="C9" s="238">
        <v>1386</v>
      </c>
      <c r="D9" s="238">
        <v>0</v>
      </c>
      <c r="E9" s="238">
        <v>0</v>
      </c>
      <c r="F9" s="238">
        <v>0</v>
      </c>
      <c r="G9" s="238">
        <v>0</v>
      </c>
    </row>
    <row r="10" spans="1:7" ht="15">
      <c r="A10" s="328">
        <v>2</v>
      </c>
      <c r="B10" s="310" t="s">
        <v>945</v>
      </c>
      <c r="C10" s="238">
        <v>306</v>
      </c>
      <c r="D10" s="238">
        <v>175</v>
      </c>
      <c r="E10" s="238">
        <v>10</v>
      </c>
      <c r="F10" s="238">
        <v>0</v>
      </c>
      <c r="G10" s="369">
        <v>0</v>
      </c>
    </row>
    <row r="11" spans="1:7" ht="15">
      <c r="A11" s="328">
        <v>3</v>
      </c>
      <c r="B11" s="310" t="s">
        <v>835</v>
      </c>
      <c r="C11" s="238">
        <v>702</v>
      </c>
      <c r="D11" s="238">
        <v>44</v>
      </c>
      <c r="E11" s="238">
        <v>7</v>
      </c>
      <c r="F11" s="238">
        <v>0</v>
      </c>
      <c r="G11" s="369">
        <v>191</v>
      </c>
    </row>
    <row r="12" spans="1:7" ht="15">
      <c r="A12" s="328">
        <v>4</v>
      </c>
      <c r="B12" s="310" t="s">
        <v>836</v>
      </c>
      <c r="C12" s="238">
        <v>420</v>
      </c>
      <c r="D12" s="238">
        <v>0</v>
      </c>
      <c r="E12" s="238">
        <v>0</v>
      </c>
      <c r="F12" s="238">
        <v>0</v>
      </c>
      <c r="G12" s="369">
        <v>0</v>
      </c>
    </row>
    <row r="13" spans="1:7" ht="15">
      <c r="A13" s="328">
        <v>5</v>
      </c>
      <c r="B13" s="310" t="s">
        <v>837</v>
      </c>
      <c r="C13" s="238">
        <v>674</v>
      </c>
      <c r="D13" s="238">
        <v>72</v>
      </c>
      <c r="E13" s="238">
        <v>0</v>
      </c>
      <c r="F13" s="238">
        <v>0</v>
      </c>
      <c r="G13" s="369">
        <v>72</v>
      </c>
    </row>
    <row r="14" spans="1:7" ht="15">
      <c r="A14" s="328">
        <v>6</v>
      </c>
      <c r="B14" s="310" t="s">
        <v>838</v>
      </c>
      <c r="C14" s="238">
        <v>717</v>
      </c>
      <c r="D14" s="238">
        <v>0</v>
      </c>
      <c r="E14" s="238">
        <v>0</v>
      </c>
      <c r="F14" s="238">
        <v>0</v>
      </c>
      <c r="G14" s="369">
        <v>0</v>
      </c>
    </row>
    <row r="15" spans="1:7" ht="15">
      <c r="A15" s="328">
        <v>7</v>
      </c>
      <c r="B15" s="310" t="s">
        <v>839</v>
      </c>
      <c r="C15" s="238">
        <v>872</v>
      </c>
      <c r="D15" s="238">
        <v>90</v>
      </c>
      <c r="E15" s="238">
        <v>0</v>
      </c>
      <c r="F15" s="238">
        <v>0</v>
      </c>
      <c r="G15" s="369">
        <v>0</v>
      </c>
    </row>
    <row r="16" spans="1:7" ht="15">
      <c r="A16" s="328">
        <v>8</v>
      </c>
      <c r="B16" s="310" t="s">
        <v>840</v>
      </c>
      <c r="C16" s="238">
        <v>1598</v>
      </c>
      <c r="D16" s="238">
        <v>0</v>
      </c>
      <c r="E16" s="238">
        <v>0</v>
      </c>
      <c r="F16" s="238">
        <v>0</v>
      </c>
      <c r="G16" s="369">
        <v>0</v>
      </c>
    </row>
    <row r="17" spans="1:7" ht="15">
      <c r="A17" s="328">
        <v>9</v>
      </c>
      <c r="B17" s="310" t="s">
        <v>841</v>
      </c>
      <c r="C17" s="238">
        <v>556</v>
      </c>
      <c r="D17" s="238">
        <v>461</v>
      </c>
      <c r="E17" s="238">
        <v>53</v>
      </c>
      <c r="F17" s="238">
        <v>2</v>
      </c>
      <c r="G17" s="369">
        <v>220</v>
      </c>
    </row>
    <row r="18" spans="1:7" ht="15">
      <c r="A18" s="328">
        <v>10</v>
      </c>
      <c r="B18" s="310" t="s">
        <v>842</v>
      </c>
      <c r="C18" s="238">
        <v>1803</v>
      </c>
      <c r="D18" s="238">
        <v>38</v>
      </c>
      <c r="E18" s="238">
        <v>0</v>
      </c>
      <c r="F18" s="238">
        <v>0</v>
      </c>
      <c r="G18" s="369">
        <v>38</v>
      </c>
    </row>
    <row r="19" spans="1:7" ht="15">
      <c r="A19" s="328">
        <v>11</v>
      </c>
      <c r="B19" s="310" t="s">
        <v>843</v>
      </c>
      <c r="C19" s="238">
        <v>1510</v>
      </c>
      <c r="D19" s="238">
        <v>570</v>
      </c>
      <c r="E19" s="238">
        <v>77</v>
      </c>
      <c r="F19" s="238">
        <v>77</v>
      </c>
      <c r="G19" s="369">
        <v>172</v>
      </c>
    </row>
    <row r="20" spans="1:7" ht="15">
      <c r="A20" s="328">
        <v>12</v>
      </c>
      <c r="B20" s="310" t="s">
        <v>844</v>
      </c>
      <c r="C20" s="238">
        <v>822</v>
      </c>
      <c r="D20" s="238">
        <v>26</v>
      </c>
      <c r="E20" s="238">
        <v>4</v>
      </c>
      <c r="F20" s="238">
        <v>0</v>
      </c>
      <c r="G20" s="369">
        <v>0</v>
      </c>
    </row>
    <row r="21" spans="1:7" ht="15">
      <c r="A21" s="328">
        <v>13</v>
      </c>
      <c r="B21" s="310" t="s">
        <v>845</v>
      </c>
      <c r="C21" s="238">
        <v>1656</v>
      </c>
      <c r="D21" s="238">
        <v>0</v>
      </c>
      <c r="E21" s="238">
        <v>0</v>
      </c>
      <c r="F21" s="238">
        <v>0</v>
      </c>
      <c r="G21" s="369">
        <v>0</v>
      </c>
    </row>
    <row r="22" spans="1:7" ht="15">
      <c r="A22" s="328">
        <v>14</v>
      </c>
      <c r="B22" s="310" t="s">
        <v>846</v>
      </c>
      <c r="C22" s="238">
        <v>499</v>
      </c>
      <c r="D22" s="238">
        <v>30</v>
      </c>
      <c r="E22" s="238">
        <v>0</v>
      </c>
      <c r="F22" s="238">
        <v>0</v>
      </c>
      <c r="G22" s="369">
        <v>30</v>
      </c>
    </row>
    <row r="23" spans="1:7" ht="15">
      <c r="A23" s="328">
        <v>15</v>
      </c>
      <c r="B23" s="310" t="s">
        <v>847</v>
      </c>
      <c r="C23" s="238">
        <v>626</v>
      </c>
      <c r="D23" s="238">
        <v>507</v>
      </c>
      <c r="E23" s="238">
        <v>0</v>
      </c>
      <c r="F23" s="238">
        <v>0</v>
      </c>
      <c r="G23" s="369">
        <v>507</v>
      </c>
    </row>
    <row r="24" spans="1:7" ht="15">
      <c r="A24" s="328">
        <v>16</v>
      </c>
      <c r="B24" s="310" t="s">
        <v>848</v>
      </c>
      <c r="C24" s="238">
        <v>567</v>
      </c>
      <c r="D24" s="238">
        <v>9</v>
      </c>
      <c r="E24" s="238">
        <v>0</v>
      </c>
      <c r="F24" s="238">
        <v>0</v>
      </c>
      <c r="G24" s="369">
        <v>0</v>
      </c>
    </row>
    <row r="25" spans="1:7" ht="15">
      <c r="A25" s="328">
        <v>17</v>
      </c>
      <c r="B25" s="310" t="s">
        <v>854</v>
      </c>
      <c r="C25" s="238">
        <v>658</v>
      </c>
      <c r="D25" s="238">
        <v>50</v>
      </c>
      <c r="E25" s="238">
        <v>0</v>
      </c>
      <c r="F25" s="238">
        <v>0</v>
      </c>
      <c r="G25" s="238">
        <v>50</v>
      </c>
    </row>
    <row r="26" spans="1:7" ht="15">
      <c r="A26" s="328">
        <v>18</v>
      </c>
      <c r="B26" s="310" t="s">
        <v>849</v>
      </c>
      <c r="C26" s="238">
        <v>1380</v>
      </c>
      <c r="D26" s="238">
        <v>108</v>
      </c>
      <c r="E26" s="238">
        <v>48</v>
      </c>
      <c r="F26" s="238">
        <v>19</v>
      </c>
      <c r="G26" s="238">
        <v>37</v>
      </c>
    </row>
    <row r="27" spans="1:7" ht="15">
      <c r="A27" s="328">
        <v>19</v>
      </c>
      <c r="B27" s="310" t="s">
        <v>850</v>
      </c>
      <c r="C27" s="238">
        <v>863</v>
      </c>
      <c r="D27" s="238">
        <v>543</v>
      </c>
      <c r="E27" s="238">
        <v>58</v>
      </c>
      <c r="F27" s="238">
        <v>0</v>
      </c>
      <c r="G27" s="238">
        <v>485</v>
      </c>
    </row>
    <row r="28" spans="1:7" ht="15">
      <c r="A28" s="328">
        <v>20</v>
      </c>
      <c r="B28" s="310" t="s">
        <v>851</v>
      </c>
      <c r="C28" s="238">
        <v>1067</v>
      </c>
      <c r="D28" s="238">
        <v>503</v>
      </c>
      <c r="E28" s="238">
        <v>11</v>
      </c>
      <c r="F28" s="238">
        <v>5</v>
      </c>
      <c r="G28" s="238">
        <v>86</v>
      </c>
    </row>
    <row r="29" spans="1:7" ht="15">
      <c r="A29" s="328">
        <v>21</v>
      </c>
      <c r="B29" s="310" t="s">
        <v>852</v>
      </c>
      <c r="C29" s="238">
        <v>676</v>
      </c>
      <c r="D29" s="238">
        <v>39</v>
      </c>
      <c r="E29" s="238">
        <v>0</v>
      </c>
      <c r="F29" s="238">
        <v>0</v>
      </c>
      <c r="G29" s="238">
        <v>0</v>
      </c>
    </row>
    <row r="30" spans="1:7" ht="15">
      <c r="A30" s="328">
        <v>22</v>
      </c>
      <c r="B30" s="310" t="s">
        <v>853</v>
      </c>
      <c r="C30" s="238">
        <v>799</v>
      </c>
      <c r="D30" s="238">
        <v>429</v>
      </c>
      <c r="E30" s="238">
        <v>9</v>
      </c>
      <c r="F30" s="238">
        <v>16</v>
      </c>
      <c r="G30" s="238">
        <v>124</v>
      </c>
    </row>
    <row r="31" spans="1:7" ht="13.5" customHeight="1">
      <c r="A31" s="328"/>
      <c r="B31" s="244" t="s">
        <v>16</v>
      </c>
      <c r="C31" s="239">
        <f>SUM(C9:C30)</f>
        <v>20157</v>
      </c>
      <c r="D31" s="239">
        <f>SUM(D9:D30)</f>
        <v>3694</v>
      </c>
      <c r="E31" s="239">
        <f>SUM(E9:E30)</f>
        <v>277</v>
      </c>
      <c r="F31" s="239">
        <f>SUM(F9:F30)</f>
        <v>119</v>
      </c>
      <c r="G31" s="239">
        <f>SUM(G9:G30)</f>
        <v>2012</v>
      </c>
    </row>
    <row r="33" ht="12.75">
      <c r="A33" s="368"/>
    </row>
    <row r="34" ht="12.75">
      <c r="A34" s="334" t="s">
        <v>947</v>
      </c>
    </row>
    <row r="36" spans="1:9" ht="15" customHeight="1">
      <c r="A36" s="334"/>
      <c r="B36" s="334"/>
      <c r="C36" s="226"/>
      <c r="D36" s="226"/>
      <c r="E36" s="711" t="s">
        <v>944</v>
      </c>
      <c r="F36" s="711"/>
      <c r="G36" s="711"/>
      <c r="H36" s="225"/>
      <c r="I36" s="225"/>
    </row>
    <row r="37" spans="1:9" ht="15" customHeight="1">
      <c r="A37" s="334"/>
      <c r="B37" s="334"/>
      <c r="C37" s="226"/>
      <c r="D37" s="226"/>
      <c r="E37" s="711" t="s">
        <v>860</v>
      </c>
      <c r="F37" s="711"/>
      <c r="G37" s="711"/>
      <c r="H37" s="225"/>
      <c r="I37" s="225"/>
    </row>
    <row r="38" spans="1:9" ht="15" customHeight="1">
      <c r="A38" s="334"/>
      <c r="B38" s="334"/>
      <c r="C38" s="226"/>
      <c r="D38" s="226"/>
      <c r="E38" s="226"/>
      <c r="F38" s="158"/>
      <c r="G38" s="158"/>
      <c r="H38" s="165"/>
      <c r="I38" s="165"/>
    </row>
    <row r="39" spans="3:9" ht="12.75">
      <c r="C39" s="226"/>
      <c r="D39" s="226"/>
      <c r="E39" s="226"/>
      <c r="F39" s="226"/>
      <c r="G39" s="226"/>
      <c r="H39" s="224"/>
      <c r="I39" s="224"/>
    </row>
    <row r="40" spans="1:13" ht="12.75">
      <c r="A40" s="334"/>
      <c r="B40" s="334"/>
      <c r="C40" s="226"/>
      <c r="D40" s="226"/>
      <c r="E40" s="226"/>
      <c r="F40" s="226"/>
      <c r="G40" s="226"/>
      <c r="H40" s="224"/>
      <c r="I40" s="224"/>
      <c r="J40" s="224"/>
      <c r="K40" s="224"/>
      <c r="L40" s="224"/>
      <c r="M40" s="224"/>
    </row>
  </sheetData>
  <sheetProtection/>
  <mergeCells count="6">
    <mergeCell ref="A2:F2"/>
    <mergeCell ref="A3:G3"/>
    <mergeCell ref="A4:G4"/>
    <mergeCell ref="F6:G6"/>
    <mergeCell ref="E36:G36"/>
    <mergeCell ref="E37:G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9"/>
  <sheetViews>
    <sheetView view="pageBreakPreview" zoomScale="85" zoomScaleSheetLayoutView="85" workbookViewId="0" topLeftCell="A13">
      <selection activeCell="I36" sqref="I36"/>
    </sheetView>
  </sheetViews>
  <sheetFormatPr defaultColWidth="9.140625" defaultRowHeight="12.75"/>
  <cols>
    <col min="1" max="1" width="8.28125" style="139" customWidth="1"/>
    <col min="2" max="2" width="16.28125" style="329" customWidth="1"/>
    <col min="3" max="3" width="8.7109375" style="139" customWidth="1"/>
    <col min="4" max="4" width="12.7109375" style="139" customWidth="1"/>
    <col min="5" max="5" width="10.57421875" style="139" customWidth="1"/>
    <col min="6" max="6" width="12.421875" style="139" customWidth="1"/>
    <col min="7" max="7" width="7.57421875" style="139" customWidth="1"/>
    <col min="8" max="8" width="7.8515625" style="139" customWidth="1"/>
    <col min="9" max="9" width="10.00390625" style="139" customWidth="1"/>
    <col min="10" max="11" width="9.140625" style="139" customWidth="1"/>
    <col min="12" max="12" width="10.8515625" style="139" customWidth="1"/>
    <col min="13" max="15" width="9.140625" style="139" customWidth="1"/>
  </cols>
  <sheetData>
    <row r="1" spans="1:15" ht="18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857" t="s">
        <v>814</v>
      </c>
      <c r="O1" s="857"/>
    </row>
    <row r="2" spans="1:14" ht="21">
      <c r="A2" s="714" t="s">
        <v>633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</row>
    <row r="3" spans="1:2" ht="15">
      <c r="A3" s="370"/>
      <c r="B3" s="305"/>
    </row>
    <row r="4" spans="1:14" ht="18" customHeight="1">
      <c r="A4" s="715" t="s">
        <v>832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</row>
    <row r="5" spans="1:2" ht="15">
      <c r="A5" s="28" t="s">
        <v>862</v>
      </c>
      <c r="B5" s="306"/>
    </row>
    <row r="6" spans="1:15" ht="15">
      <c r="A6" s="371"/>
      <c r="B6" s="306"/>
      <c r="M6" s="755" t="s">
        <v>794</v>
      </c>
      <c r="N6" s="755"/>
      <c r="O6" s="755"/>
    </row>
    <row r="7" spans="1:15" ht="59.25" customHeight="1">
      <c r="A7" s="835" t="s">
        <v>2</v>
      </c>
      <c r="B7" s="856" t="s">
        <v>3</v>
      </c>
      <c r="C7" s="853" t="s">
        <v>815</v>
      </c>
      <c r="D7" s="852" t="s">
        <v>816</v>
      </c>
      <c r="E7" s="852" t="s">
        <v>817</v>
      </c>
      <c r="F7" s="852" t="s">
        <v>818</v>
      </c>
      <c r="G7" s="852" t="s">
        <v>819</v>
      </c>
      <c r="H7" s="852"/>
      <c r="I7" s="852"/>
      <c r="J7" s="852"/>
      <c r="K7" s="852"/>
      <c r="L7" s="852" t="s">
        <v>820</v>
      </c>
      <c r="M7" s="852" t="s">
        <v>821</v>
      </c>
      <c r="N7" s="852"/>
      <c r="O7" s="852"/>
    </row>
    <row r="8" spans="1:15" s="150" customFormat="1" ht="15.75" customHeight="1">
      <c r="A8" s="835"/>
      <c r="B8" s="856"/>
      <c r="C8" s="854"/>
      <c r="D8" s="852"/>
      <c r="E8" s="852"/>
      <c r="F8" s="852"/>
      <c r="G8" s="852" t="s">
        <v>822</v>
      </c>
      <c r="H8" s="852"/>
      <c r="I8" s="852" t="s">
        <v>823</v>
      </c>
      <c r="J8" s="852" t="s">
        <v>824</v>
      </c>
      <c r="K8" s="852" t="s">
        <v>825</v>
      </c>
      <c r="L8" s="852"/>
      <c r="M8" s="852" t="s">
        <v>88</v>
      </c>
      <c r="N8" s="852" t="s">
        <v>826</v>
      </c>
      <c r="O8" s="852" t="s">
        <v>827</v>
      </c>
    </row>
    <row r="9" spans="1:15" ht="12.75" customHeight="1">
      <c r="A9" s="835"/>
      <c r="B9" s="856"/>
      <c r="C9" s="855"/>
      <c r="D9" s="852"/>
      <c r="E9" s="852"/>
      <c r="F9" s="852"/>
      <c r="G9" s="437" t="s">
        <v>828</v>
      </c>
      <c r="H9" s="437" t="s">
        <v>829</v>
      </c>
      <c r="I9" s="852"/>
      <c r="J9" s="852"/>
      <c r="K9" s="852"/>
      <c r="L9" s="852"/>
      <c r="M9" s="852"/>
      <c r="N9" s="852"/>
      <c r="O9" s="852"/>
    </row>
    <row r="10" spans="1:15" ht="15">
      <c r="A10" s="7">
        <v>1</v>
      </c>
      <c r="B10" s="310" t="s">
        <v>833</v>
      </c>
      <c r="C10" s="238">
        <v>1386</v>
      </c>
      <c r="D10" s="238">
        <v>1386</v>
      </c>
      <c r="E10" s="238">
        <v>1386</v>
      </c>
      <c r="F10" s="7">
        <v>85</v>
      </c>
      <c r="G10" s="7">
        <v>85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>F10</f>
        <v>85</v>
      </c>
    </row>
    <row r="11" spans="1:15" ht="15">
      <c r="A11" s="7">
        <v>2</v>
      </c>
      <c r="B11" s="310" t="s">
        <v>945</v>
      </c>
      <c r="C11" s="238">
        <v>306</v>
      </c>
      <c r="D11" s="238">
        <v>306</v>
      </c>
      <c r="E11" s="238">
        <v>306</v>
      </c>
      <c r="F11" s="7">
        <v>164</v>
      </c>
      <c r="G11" s="7">
        <v>164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aca="true" t="shared" si="0" ref="O11:O31">F11</f>
        <v>164</v>
      </c>
    </row>
    <row r="12" spans="1:15" ht="15">
      <c r="A12" s="7">
        <v>3</v>
      </c>
      <c r="B12" s="310" t="s">
        <v>835</v>
      </c>
      <c r="C12" s="238">
        <v>702</v>
      </c>
      <c r="D12" s="238">
        <v>702</v>
      </c>
      <c r="E12" s="238">
        <v>702</v>
      </c>
      <c r="F12" s="7">
        <v>374</v>
      </c>
      <c r="G12" s="7">
        <v>374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0"/>
        <v>374</v>
      </c>
    </row>
    <row r="13" spans="1:15" ht="15">
      <c r="A13" s="7">
        <v>4</v>
      </c>
      <c r="B13" s="310" t="s">
        <v>836</v>
      </c>
      <c r="C13" s="238">
        <v>420</v>
      </c>
      <c r="D13" s="238">
        <v>420</v>
      </c>
      <c r="E13" s="238">
        <v>420</v>
      </c>
      <c r="F13" s="7">
        <v>240</v>
      </c>
      <c r="G13" s="7">
        <v>223</v>
      </c>
      <c r="H13" s="7">
        <v>1</v>
      </c>
      <c r="I13" s="7">
        <v>0</v>
      </c>
      <c r="J13" s="7">
        <v>4</v>
      </c>
      <c r="K13" s="7">
        <v>1</v>
      </c>
      <c r="L13" s="7">
        <v>0</v>
      </c>
      <c r="M13" s="7">
        <v>0</v>
      </c>
      <c r="N13" s="7">
        <v>0</v>
      </c>
      <c r="O13" s="7">
        <f t="shared" si="0"/>
        <v>240</v>
      </c>
    </row>
    <row r="14" spans="1:15" ht="15">
      <c r="A14" s="7">
        <v>5</v>
      </c>
      <c r="B14" s="310" t="s">
        <v>837</v>
      </c>
      <c r="C14" s="238">
        <v>674</v>
      </c>
      <c r="D14" s="238">
        <v>674</v>
      </c>
      <c r="E14" s="238">
        <v>674</v>
      </c>
      <c r="F14" s="7">
        <v>285</v>
      </c>
      <c r="G14" s="7">
        <v>285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285</v>
      </c>
    </row>
    <row r="15" spans="1:15" ht="15">
      <c r="A15" s="7">
        <v>6</v>
      </c>
      <c r="B15" s="310" t="s">
        <v>838</v>
      </c>
      <c r="C15" s="238">
        <v>717</v>
      </c>
      <c r="D15" s="238">
        <v>717</v>
      </c>
      <c r="E15" s="238">
        <v>717</v>
      </c>
      <c r="F15" s="7">
        <v>266</v>
      </c>
      <c r="G15" s="7">
        <v>266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266</v>
      </c>
    </row>
    <row r="16" spans="1:15" ht="15">
      <c r="A16" s="7">
        <v>7</v>
      </c>
      <c r="B16" s="310" t="s">
        <v>839</v>
      </c>
      <c r="C16" s="238">
        <v>872</v>
      </c>
      <c r="D16" s="238">
        <v>872</v>
      </c>
      <c r="E16" s="238">
        <v>872</v>
      </c>
      <c r="F16" s="7">
        <v>68</v>
      </c>
      <c r="G16" s="7">
        <v>63</v>
      </c>
      <c r="H16" s="7">
        <v>0</v>
      </c>
      <c r="I16" s="7">
        <v>2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68</v>
      </c>
    </row>
    <row r="17" spans="1:15" ht="15">
      <c r="A17" s="7">
        <v>8</v>
      </c>
      <c r="B17" s="310" t="s">
        <v>840</v>
      </c>
      <c r="C17" s="238">
        <v>1598</v>
      </c>
      <c r="D17" s="238">
        <v>1598</v>
      </c>
      <c r="E17" s="238">
        <v>1598</v>
      </c>
      <c r="F17" s="7">
        <v>102</v>
      </c>
      <c r="G17" s="7">
        <v>25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102</v>
      </c>
    </row>
    <row r="18" spans="1:15" ht="15">
      <c r="A18" s="7">
        <v>9</v>
      </c>
      <c r="B18" s="310" t="s">
        <v>841</v>
      </c>
      <c r="C18" s="238">
        <v>556</v>
      </c>
      <c r="D18" s="238">
        <v>556</v>
      </c>
      <c r="E18" s="238">
        <v>556</v>
      </c>
      <c r="F18" s="7">
        <v>25</v>
      </c>
      <c r="G18" s="7">
        <v>24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25</v>
      </c>
    </row>
    <row r="19" spans="1:15" ht="15">
      <c r="A19" s="7">
        <v>10</v>
      </c>
      <c r="B19" s="310" t="s">
        <v>842</v>
      </c>
      <c r="C19" s="238">
        <v>1803</v>
      </c>
      <c r="D19" s="238">
        <v>1803</v>
      </c>
      <c r="E19" s="238">
        <v>1803</v>
      </c>
      <c r="F19" s="7">
        <v>827</v>
      </c>
      <c r="G19" s="7">
        <v>793</v>
      </c>
      <c r="H19" s="7">
        <v>4</v>
      </c>
      <c r="I19" s="7">
        <v>35</v>
      </c>
      <c r="J19" s="7">
        <v>26</v>
      </c>
      <c r="K19" s="7">
        <v>3</v>
      </c>
      <c r="L19" s="7">
        <v>0</v>
      </c>
      <c r="M19" s="7">
        <v>0</v>
      </c>
      <c r="N19" s="7">
        <v>0</v>
      </c>
      <c r="O19" s="7">
        <f t="shared" si="0"/>
        <v>827</v>
      </c>
    </row>
    <row r="20" spans="1:15" ht="15">
      <c r="A20" s="7">
        <v>11</v>
      </c>
      <c r="B20" s="310" t="s">
        <v>843</v>
      </c>
      <c r="C20" s="238">
        <v>1510</v>
      </c>
      <c r="D20" s="238">
        <v>1510</v>
      </c>
      <c r="E20" s="238">
        <v>1510</v>
      </c>
      <c r="F20" s="7">
        <v>549</v>
      </c>
      <c r="G20" s="7">
        <v>530</v>
      </c>
      <c r="H20" s="7">
        <v>7</v>
      </c>
      <c r="I20" s="7">
        <v>3</v>
      </c>
      <c r="J20" s="7">
        <v>5</v>
      </c>
      <c r="K20" s="7">
        <v>4</v>
      </c>
      <c r="L20" s="7">
        <v>0</v>
      </c>
      <c r="M20" s="7">
        <v>0</v>
      </c>
      <c r="N20" s="7">
        <v>0</v>
      </c>
      <c r="O20" s="7">
        <f t="shared" si="0"/>
        <v>549</v>
      </c>
    </row>
    <row r="21" spans="1:15" ht="15">
      <c r="A21" s="7">
        <v>12</v>
      </c>
      <c r="B21" s="310" t="s">
        <v>844</v>
      </c>
      <c r="C21" s="238">
        <v>822</v>
      </c>
      <c r="D21" s="238">
        <v>822</v>
      </c>
      <c r="E21" s="238">
        <v>822</v>
      </c>
      <c r="F21" s="7">
        <v>300</v>
      </c>
      <c r="G21" s="7">
        <v>300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f t="shared" si="0"/>
        <v>300</v>
      </c>
    </row>
    <row r="22" spans="1:15" ht="15">
      <c r="A22" s="7">
        <v>13</v>
      </c>
      <c r="B22" s="310" t="s">
        <v>845</v>
      </c>
      <c r="C22" s="238">
        <v>1656</v>
      </c>
      <c r="D22" s="238">
        <v>1656</v>
      </c>
      <c r="E22" s="238">
        <v>1656</v>
      </c>
      <c r="F22" s="7">
        <v>1278</v>
      </c>
      <c r="G22" s="7">
        <v>1191</v>
      </c>
      <c r="H22" s="7">
        <v>8</v>
      </c>
      <c r="I22" s="7">
        <v>7</v>
      </c>
      <c r="J22" s="7">
        <v>76</v>
      </c>
      <c r="K22" s="7"/>
      <c r="L22" s="7">
        <v>0</v>
      </c>
      <c r="M22" s="7">
        <v>0</v>
      </c>
      <c r="N22" s="7">
        <v>0</v>
      </c>
      <c r="O22" s="7">
        <f t="shared" si="0"/>
        <v>1278</v>
      </c>
    </row>
    <row r="23" spans="1:15" ht="15">
      <c r="A23" s="7">
        <v>14</v>
      </c>
      <c r="B23" s="310" t="s">
        <v>846</v>
      </c>
      <c r="C23" s="238">
        <v>499</v>
      </c>
      <c r="D23" s="238">
        <v>499</v>
      </c>
      <c r="E23" s="238">
        <v>499</v>
      </c>
      <c r="F23" s="7">
        <v>226</v>
      </c>
      <c r="G23" s="7">
        <v>226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f t="shared" si="0"/>
        <v>226</v>
      </c>
    </row>
    <row r="24" spans="1:15" ht="15">
      <c r="A24" s="7">
        <v>15</v>
      </c>
      <c r="B24" s="310" t="s">
        <v>847</v>
      </c>
      <c r="C24" s="238">
        <v>626</v>
      </c>
      <c r="D24" s="238">
        <v>626</v>
      </c>
      <c r="E24" s="238">
        <v>626</v>
      </c>
      <c r="F24" s="7">
        <v>320</v>
      </c>
      <c r="G24" s="7">
        <v>295</v>
      </c>
      <c r="H24" s="7">
        <v>17</v>
      </c>
      <c r="I24" s="7">
        <v>8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f t="shared" si="0"/>
        <v>320</v>
      </c>
    </row>
    <row r="25" spans="1:15" ht="15">
      <c r="A25" s="7">
        <v>16</v>
      </c>
      <c r="B25" s="310" t="s">
        <v>848</v>
      </c>
      <c r="C25" s="238">
        <v>567</v>
      </c>
      <c r="D25" s="238">
        <v>567</v>
      </c>
      <c r="E25" s="238">
        <v>567</v>
      </c>
      <c r="F25" s="238">
        <v>421</v>
      </c>
      <c r="G25" s="7">
        <v>421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2</v>
      </c>
      <c r="O25" s="7">
        <f t="shared" si="0"/>
        <v>421</v>
      </c>
    </row>
    <row r="26" spans="1:15" ht="15">
      <c r="A26" s="7">
        <v>17</v>
      </c>
      <c r="B26" s="310" t="s">
        <v>854</v>
      </c>
      <c r="C26" s="238">
        <v>658</v>
      </c>
      <c r="D26" s="238">
        <v>658</v>
      </c>
      <c r="E26" s="238">
        <v>658</v>
      </c>
      <c r="F26" s="238">
        <v>602</v>
      </c>
      <c r="G26" s="7">
        <v>602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602</v>
      </c>
    </row>
    <row r="27" spans="1:15" ht="15">
      <c r="A27" s="7">
        <v>18</v>
      </c>
      <c r="B27" s="310" t="s">
        <v>849</v>
      </c>
      <c r="C27" s="238">
        <v>1380</v>
      </c>
      <c r="D27" s="238">
        <v>1380</v>
      </c>
      <c r="E27" s="238">
        <v>1380</v>
      </c>
      <c r="F27" s="238">
        <v>400</v>
      </c>
      <c r="G27" s="7">
        <v>400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400</v>
      </c>
    </row>
    <row r="28" spans="1:15" ht="15">
      <c r="A28" s="7">
        <v>19</v>
      </c>
      <c r="B28" s="310" t="s">
        <v>850</v>
      </c>
      <c r="C28" s="238">
        <v>863</v>
      </c>
      <c r="D28" s="238">
        <v>863</v>
      </c>
      <c r="E28" s="238">
        <v>863</v>
      </c>
      <c r="F28" s="238">
        <v>193</v>
      </c>
      <c r="G28" s="7">
        <v>142</v>
      </c>
      <c r="H28" s="7">
        <v>0</v>
      </c>
      <c r="I28" s="7">
        <v>47</v>
      </c>
      <c r="J28" s="7">
        <v>3</v>
      </c>
      <c r="K28" s="7">
        <v>1</v>
      </c>
      <c r="L28" s="7">
        <v>0</v>
      </c>
      <c r="M28" s="7">
        <v>0</v>
      </c>
      <c r="N28" s="7">
        <v>1</v>
      </c>
      <c r="O28" s="7">
        <f t="shared" si="0"/>
        <v>193</v>
      </c>
    </row>
    <row r="29" spans="1:15" ht="15">
      <c r="A29" s="7">
        <v>20</v>
      </c>
      <c r="B29" s="310" t="s">
        <v>851</v>
      </c>
      <c r="C29" s="238">
        <v>1067</v>
      </c>
      <c r="D29" s="238">
        <v>1067</v>
      </c>
      <c r="E29" s="238">
        <v>1067</v>
      </c>
      <c r="F29" s="238">
        <v>304</v>
      </c>
      <c r="G29" s="7">
        <v>304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31</v>
      </c>
      <c r="O29" s="7">
        <f t="shared" si="0"/>
        <v>304</v>
      </c>
    </row>
    <row r="30" spans="1:15" ht="15">
      <c r="A30" s="7">
        <v>21</v>
      </c>
      <c r="B30" s="310" t="s">
        <v>852</v>
      </c>
      <c r="C30" s="238">
        <v>676</v>
      </c>
      <c r="D30" s="238">
        <v>676</v>
      </c>
      <c r="E30" s="238">
        <v>676</v>
      </c>
      <c r="F30" s="238">
        <v>103</v>
      </c>
      <c r="G30" s="7">
        <v>103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 t="shared" si="0"/>
        <v>103</v>
      </c>
    </row>
    <row r="31" spans="1:15" ht="15">
      <c r="A31" s="7">
        <v>22</v>
      </c>
      <c r="B31" s="310" t="s">
        <v>853</v>
      </c>
      <c r="C31" s="238">
        <v>799</v>
      </c>
      <c r="D31" s="238">
        <v>799</v>
      </c>
      <c r="E31" s="238">
        <v>799</v>
      </c>
      <c r="F31" s="238">
        <v>28</v>
      </c>
      <c r="G31" s="7">
        <v>19</v>
      </c>
      <c r="H31" s="7">
        <v>0</v>
      </c>
      <c r="I31" s="7">
        <v>4</v>
      </c>
      <c r="J31" s="7">
        <v>15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28</v>
      </c>
    </row>
    <row r="32" spans="1:15" ht="12.75">
      <c r="A32" s="7"/>
      <c r="B32" s="328"/>
      <c r="C32" s="238">
        <f>SUM(C10:C31)</f>
        <v>20157</v>
      </c>
      <c r="D32" s="238">
        <f aca="true" t="shared" si="1" ref="D32:O32">SUM(D10:D31)</f>
        <v>20157</v>
      </c>
      <c r="E32" s="238">
        <f t="shared" si="1"/>
        <v>20157</v>
      </c>
      <c r="F32" s="238">
        <f t="shared" si="1"/>
        <v>7160</v>
      </c>
      <c r="G32" s="238">
        <f>SUM(G10:G31)</f>
        <v>6835</v>
      </c>
      <c r="H32" s="238">
        <f t="shared" si="1"/>
        <v>38</v>
      </c>
      <c r="I32" s="238">
        <f t="shared" si="1"/>
        <v>106</v>
      </c>
      <c r="J32" s="238">
        <f t="shared" si="1"/>
        <v>129</v>
      </c>
      <c r="K32" s="238">
        <f t="shared" si="1"/>
        <v>9</v>
      </c>
      <c r="L32" s="238">
        <f t="shared" si="1"/>
        <v>0</v>
      </c>
      <c r="M32" s="238">
        <f t="shared" si="1"/>
        <v>0</v>
      </c>
      <c r="N32" s="238">
        <f t="shared" si="1"/>
        <v>34</v>
      </c>
      <c r="O32" s="238">
        <f t="shared" si="1"/>
        <v>7160</v>
      </c>
    </row>
    <row r="34" ht="15">
      <c r="A34" s="498" t="s">
        <v>897</v>
      </c>
    </row>
    <row r="35" spans="1:9" ht="12.75">
      <c r="A35" s="434"/>
      <c r="H35" s="139">
        <f>G32+H32+I32+J32+K32</f>
        <v>7117</v>
      </c>
      <c r="I35" s="139">
        <f>O32-N32</f>
        <v>7126</v>
      </c>
    </row>
    <row r="36" ht="12.75">
      <c r="A36" s="334" t="s">
        <v>947</v>
      </c>
    </row>
    <row r="37" spans="1:14" ht="16.5" customHeight="1">
      <c r="A37" s="113"/>
      <c r="K37" s="711" t="s">
        <v>944</v>
      </c>
      <c r="L37" s="711"/>
      <c r="M37" s="711"/>
      <c r="N37" s="711"/>
    </row>
    <row r="38" spans="1:14" ht="15" customHeight="1">
      <c r="A38" s="226"/>
      <c r="B38" s="334"/>
      <c r="C38" s="226"/>
      <c r="D38" s="226"/>
      <c r="H38" s="225"/>
      <c r="I38" s="225"/>
      <c r="K38" s="711" t="s">
        <v>860</v>
      </c>
      <c r="L38" s="711"/>
      <c r="M38" s="711"/>
      <c r="N38" s="711"/>
    </row>
    <row r="39" spans="1:9" ht="15" customHeight="1">
      <c r="A39" s="226"/>
      <c r="B39" s="334"/>
      <c r="C39" s="226"/>
      <c r="D39" s="226"/>
      <c r="H39" s="225"/>
      <c r="I39" s="225"/>
    </row>
  </sheetData>
  <sheetProtection/>
  <mergeCells count="23">
    <mergeCell ref="L7:L9"/>
    <mergeCell ref="J8:J9"/>
    <mergeCell ref="E7:E9"/>
    <mergeCell ref="F7:F9"/>
    <mergeCell ref="M7:O7"/>
    <mergeCell ref="K37:N37"/>
    <mergeCell ref="M6:O6"/>
    <mergeCell ref="O8:O9"/>
    <mergeCell ref="N1:O1"/>
    <mergeCell ref="A1:M1"/>
    <mergeCell ref="A2:N2"/>
    <mergeCell ref="A4:N4"/>
    <mergeCell ref="G7:K7"/>
    <mergeCell ref="N8:N9"/>
    <mergeCell ref="C7:C9"/>
    <mergeCell ref="G8:H8"/>
    <mergeCell ref="K38:N38"/>
    <mergeCell ref="A7:A9"/>
    <mergeCell ref="B7:B9"/>
    <mergeCell ref="K8:K9"/>
    <mergeCell ref="M8:M9"/>
    <mergeCell ref="I8:I9"/>
    <mergeCell ref="D7:D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S32"/>
  <sheetViews>
    <sheetView view="pageBreakPreview" zoomScale="90" zoomScaleSheetLayoutView="90" zoomScalePageLayoutView="0" workbookViewId="0" topLeftCell="A1">
      <selection activeCell="C30" sqref="C30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3" spans="4:10" ht="15">
      <c r="D3" s="634"/>
      <c r="E3" s="634"/>
      <c r="H3" s="38"/>
      <c r="I3" s="724" t="s">
        <v>64</v>
      </c>
      <c r="J3" s="724"/>
    </row>
    <row r="4" spans="1:10" ht="15">
      <c r="A4" s="727" t="s">
        <v>0</v>
      </c>
      <c r="B4" s="727"/>
      <c r="C4" s="727"/>
      <c r="D4" s="727"/>
      <c r="E4" s="727"/>
      <c r="F4" s="727"/>
      <c r="G4" s="727"/>
      <c r="H4" s="727"/>
      <c r="I4" s="727"/>
      <c r="J4" s="727"/>
    </row>
    <row r="5" spans="1:10" ht="20.25">
      <c r="A5" s="640" t="s">
        <v>633</v>
      </c>
      <c r="B5" s="640"/>
      <c r="C5" s="640"/>
      <c r="D5" s="640"/>
      <c r="E5" s="640"/>
      <c r="F5" s="640"/>
      <c r="G5" s="640"/>
      <c r="H5" s="640"/>
      <c r="I5" s="640"/>
      <c r="J5" s="640"/>
    </row>
    <row r="6" spans="1:11" s="14" customFormat="1" ht="16.5" customHeight="1">
      <c r="A6" s="858" t="s">
        <v>430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</row>
    <row r="7" spans="1:10" s="14" customFormat="1" ht="15.75" customHeight="1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1" s="14" customFormat="1" ht="12.75">
      <c r="A8" s="636" t="s">
        <v>862</v>
      </c>
      <c r="B8" s="636"/>
      <c r="E8" s="859"/>
      <c r="F8" s="859"/>
      <c r="G8" s="859"/>
      <c r="H8" s="859"/>
      <c r="I8" s="859" t="s">
        <v>797</v>
      </c>
      <c r="J8" s="859"/>
      <c r="K8" s="859"/>
    </row>
    <row r="9" spans="3:10" s="12" customFormat="1" ht="15.75" hidden="1">
      <c r="C9" s="727" t="s">
        <v>13</v>
      </c>
      <c r="D9" s="727"/>
      <c r="E9" s="727"/>
      <c r="F9" s="727"/>
      <c r="G9" s="727"/>
      <c r="H9" s="727"/>
      <c r="I9" s="727"/>
      <c r="J9" s="727"/>
    </row>
    <row r="10" spans="1:19" ht="44.25" customHeight="1">
      <c r="A10" s="721" t="s">
        <v>20</v>
      </c>
      <c r="B10" s="721" t="s">
        <v>54</v>
      </c>
      <c r="C10" s="604" t="s">
        <v>457</v>
      </c>
      <c r="D10" s="606"/>
      <c r="E10" s="604" t="s">
        <v>34</v>
      </c>
      <c r="F10" s="606"/>
      <c r="G10" s="604" t="s">
        <v>35</v>
      </c>
      <c r="H10" s="606"/>
      <c r="I10" s="603" t="s">
        <v>100</v>
      </c>
      <c r="J10" s="603"/>
      <c r="K10" s="721" t="s">
        <v>508</v>
      </c>
      <c r="R10" s="8"/>
      <c r="S10" s="11"/>
    </row>
    <row r="11" spans="1:11" s="13" customFormat="1" ht="42" customHeight="1">
      <c r="A11" s="722"/>
      <c r="B11" s="722"/>
      <c r="C11" s="5" t="s">
        <v>36</v>
      </c>
      <c r="D11" s="5" t="s">
        <v>99</v>
      </c>
      <c r="E11" s="5" t="s">
        <v>36</v>
      </c>
      <c r="F11" s="5" t="s">
        <v>99</v>
      </c>
      <c r="G11" s="5" t="s">
        <v>36</v>
      </c>
      <c r="H11" s="5" t="s">
        <v>99</v>
      </c>
      <c r="I11" s="5" t="s">
        <v>127</v>
      </c>
      <c r="J11" s="5" t="s">
        <v>128</v>
      </c>
      <c r="K11" s="722"/>
    </row>
    <row r="12" spans="1:11" ht="12.75">
      <c r="A12" s="128">
        <v>1</v>
      </c>
      <c r="B12" s="128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>
        <v>10</v>
      </c>
      <c r="K12" s="3">
        <v>11</v>
      </c>
    </row>
    <row r="13" spans="1:11" ht="15.75" customHeight="1">
      <c r="A13" s="7">
        <v>1</v>
      </c>
      <c r="B13" s="16" t="s">
        <v>366</v>
      </c>
      <c r="C13" s="7">
        <v>4571</v>
      </c>
      <c r="D13" s="7">
        <v>2742.6</v>
      </c>
      <c r="E13" s="7">
        <v>4571</v>
      </c>
      <c r="F13" s="7">
        <v>2742.6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5.75" customHeight="1">
      <c r="A14" s="7">
        <v>2</v>
      </c>
      <c r="B14" s="16" t="s">
        <v>367</v>
      </c>
      <c r="C14" s="7">
        <v>1052</v>
      </c>
      <c r="D14" s="7">
        <v>631.2</v>
      </c>
      <c r="E14" s="7">
        <v>1052</v>
      </c>
      <c r="F14" s="7">
        <v>631.2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5.75" customHeight="1">
      <c r="A15" s="7">
        <v>3</v>
      </c>
      <c r="B15" s="16" t="s">
        <v>368</v>
      </c>
      <c r="C15" s="7">
        <v>12822</v>
      </c>
      <c r="D15" s="7">
        <v>7693.2</v>
      </c>
      <c r="E15" s="7">
        <v>7880</v>
      </c>
      <c r="F15" s="7">
        <v>4728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 customHeight="1">
      <c r="A16" s="7">
        <v>4</v>
      </c>
      <c r="B16" s="16" t="s">
        <v>369</v>
      </c>
      <c r="C16" s="7">
        <v>524</v>
      </c>
      <c r="D16" s="7">
        <v>592</v>
      </c>
      <c r="E16" s="7">
        <v>568</v>
      </c>
      <c r="F16" s="7">
        <v>340.8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5.75" customHeight="1">
      <c r="A17" s="7">
        <v>5</v>
      </c>
      <c r="B17" s="16" t="s">
        <v>370</v>
      </c>
      <c r="C17" s="7">
        <v>0</v>
      </c>
      <c r="D17" s="7">
        <v>0</v>
      </c>
      <c r="E17" s="7">
        <v>1730</v>
      </c>
      <c r="F17" s="7">
        <v>1038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5.75" customHeight="1">
      <c r="A18" s="7">
        <v>6</v>
      </c>
      <c r="B18" s="16" t="s">
        <v>371</v>
      </c>
      <c r="C18" s="7">
        <v>0</v>
      </c>
      <c r="D18" s="7">
        <v>0</v>
      </c>
      <c r="E18" s="7">
        <v>1834</v>
      </c>
      <c r="F18" s="7">
        <v>1100.4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5.75" customHeight="1">
      <c r="A19" s="7">
        <v>7</v>
      </c>
      <c r="B19" s="16" t="s">
        <v>372</v>
      </c>
      <c r="C19" s="7">
        <v>0</v>
      </c>
      <c r="D19" s="7">
        <v>0</v>
      </c>
      <c r="E19" s="7">
        <v>654</v>
      </c>
      <c r="F19" s="7">
        <v>392.4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s="11" customFormat="1" ht="15.75" customHeight="1">
      <c r="A20" s="7">
        <v>8</v>
      </c>
      <c r="B20" s="16" t="s">
        <v>250</v>
      </c>
      <c r="C20" s="7">
        <v>0</v>
      </c>
      <c r="D20" s="7">
        <v>0</v>
      </c>
      <c r="E20" s="7">
        <v>183</v>
      </c>
      <c r="F20" s="7">
        <v>123.3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s="11" customFormat="1" ht="15.75" customHeight="1">
      <c r="A21" s="7">
        <v>9</v>
      </c>
      <c r="B21" s="16" t="s">
        <v>353</v>
      </c>
      <c r="C21" s="7">
        <v>0</v>
      </c>
      <c r="D21" s="7">
        <v>0</v>
      </c>
      <c r="E21" s="7">
        <v>299</v>
      </c>
      <c r="F21" s="7">
        <v>328.9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s="11" customFormat="1" ht="15.75" customHeight="1">
      <c r="A22" s="7">
        <v>10</v>
      </c>
      <c r="B22" s="16" t="s">
        <v>507</v>
      </c>
      <c r="C22" s="7">
        <v>0</v>
      </c>
      <c r="D22" s="7">
        <v>0</v>
      </c>
      <c r="E22" s="7">
        <v>198</v>
      </c>
      <c r="F22" s="7">
        <v>233.4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s="11" customFormat="1" ht="15.75" customHeight="1">
      <c r="A23" s="7">
        <v>11</v>
      </c>
      <c r="B23" s="16" t="s">
        <v>469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s="11" customFormat="1" ht="15.75" customHeight="1">
      <c r="A24" s="7">
        <v>12</v>
      </c>
      <c r="B24" s="16" t="s">
        <v>506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s="11" customFormat="1" ht="15.75" customHeight="1">
      <c r="A25" s="3"/>
      <c r="B25" s="3" t="s">
        <v>16</v>
      </c>
      <c r="C25" s="7">
        <f>SUM(C13:C24)</f>
        <v>18969</v>
      </c>
      <c r="D25" s="7">
        <f aca="true" t="shared" si="0" ref="D25:K25">SUM(D13:D24)</f>
        <v>11659</v>
      </c>
      <c r="E25" s="7">
        <f t="shared" si="0"/>
        <v>18969</v>
      </c>
      <c r="F25" s="7">
        <f t="shared" si="0"/>
        <v>11658.999999999998</v>
      </c>
      <c r="G25" s="7">
        <f t="shared" si="0"/>
        <v>0</v>
      </c>
      <c r="H25" s="7">
        <f t="shared" si="0"/>
        <v>0</v>
      </c>
      <c r="I25" s="7">
        <f t="shared" si="0"/>
        <v>0</v>
      </c>
      <c r="J25" s="7">
        <f t="shared" si="0"/>
        <v>0</v>
      </c>
      <c r="K25" s="7">
        <f t="shared" si="0"/>
        <v>0</v>
      </c>
    </row>
    <row r="26" s="11" customFormat="1" ht="12.75">
      <c r="A26" s="9"/>
    </row>
    <row r="27" s="11" customFormat="1" ht="12.75">
      <c r="A27" s="9"/>
    </row>
    <row r="28" s="11" customFormat="1" ht="12.75">
      <c r="A28" s="9"/>
    </row>
    <row r="29" s="11" customFormat="1" ht="12.75">
      <c r="A29" s="9"/>
    </row>
    <row r="30" spans="1:7" ht="12.75">
      <c r="A30" s="334" t="s">
        <v>947</v>
      </c>
      <c r="B30" s="329"/>
      <c r="C30" s="139"/>
      <c r="D30" s="139"/>
      <c r="E30" s="139"/>
      <c r="F30" s="139"/>
      <c r="G30" s="139"/>
    </row>
    <row r="31" spans="1:11" ht="16.5" customHeight="1">
      <c r="A31" s="113"/>
      <c r="B31" s="329"/>
      <c r="C31" s="139"/>
      <c r="D31" s="139"/>
      <c r="E31" s="139"/>
      <c r="F31" s="139"/>
      <c r="G31" s="139"/>
      <c r="H31" s="711" t="s">
        <v>944</v>
      </c>
      <c r="I31" s="711"/>
      <c r="J31" s="711"/>
      <c r="K31" s="711"/>
    </row>
    <row r="32" spans="1:11" ht="15" customHeight="1">
      <c r="A32" s="226"/>
      <c r="B32" s="334"/>
      <c r="C32" s="226"/>
      <c r="D32" s="226"/>
      <c r="H32" s="711" t="s">
        <v>860</v>
      </c>
      <c r="I32" s="711"/>
      <c r="J32" s="711"/>
      <c r="K32" s="711"/>
    </row>
  </sheetData>
  <sheetProtection/>
  <mergeCells count="18">
    <mergeCell ref="D3:E3"/>
    <mergeCell ref="I3:J3"/>
    <mergeCell ref="A4:J4"/>
    <mergeCell ref="A5:J5"/>
    <mergeCell ref="A6:K6"/>
    <mergeCell ref="A8:B8"/>
    <mergeCell ref="E8:H8"/>
    <mergeCell ref="I8:K8"/>
    <mergeCell ref="H31:K31"/>
    <mergeCell ref="H32:K32"/>
    <mergeCell ref="K10:K11"/>
    <mergeCell ref="C9:J9"/>
    <mergeCell ref="A10:A11"/>
    <mergeCell ref="B10:B11"/>
    <mergeCell ref="C10:D10"/>
    <mergeCell ref="E10:F10"/>
    <mergeCell ref="G10:H10"/>
    <mergeCell ref="I10:J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S43"/>
  <sheetViews>
    <sheetView view="pageBreakPreview" zoomScale="90" zoomScaleSheetLayoutView="90" zoomScalePageLayoutView="0" workbookViewId="0" topLeftCell="A4">
      <selection activeCell="B40" sqref="B40"/>
    </sheetView>
  </sheetViews>
  <sheetFormatPr defaultColWidth="9.140625" defaultRowHeight="12.75"/>
  <cols>
    <col min="2" max="2" width="15.8515625" style="329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3" spans="4:10" ht="15">
      <c r="D3" s="634"/>
      <c r="E3" s="634"/>
      <c r="H3" s="38"/>
      <c r="I3" s="724" t="s">
        <v>373</v>
      </c>
      <c r="J3" s="724"/>
    </row>
    <row r="4" spans="1:10" ht="15">
      <c r="A4" s="727" t="s">
        <v>0</v>
      </c>
      <c r="B4" s="727"/>
      <c r="C4" s="727"/>
      <c r="D4" s="727"/>
      <c r="E4" s="727"/>
      <c r="F4" s="727"/>
      <c r="G4" s="727"/>
      <c r="H4" s="727"/>
      <c r="I4" s="727"/>
      <c r="J4" s="727"/>
    </row>
    <row r="5" spans="1:10" ht="20.25">
      <c r="A5" s="640" t="s">
        <v>664</v>
      </c>
      <c r="B5" s="640"/>
      <c r="C5" s="640"/>
      <c r="D5" s="640"/>
      <c r="E5" s="640"/>
      <c r="F5" s="640"/>
      <c r="G5" s="640"/>
      <c r="H5" s="640"/>
      <c r="I5" s="640"/>
      <c r="J5" s="640"/>
    </row>
    <row r="6" spans="1:11" s="14" customFormat="1" ht="18.75" customHeight="1">
      <c r="A6" s="858" t="s">
        <v>431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</row>
    <row r="7" spans="1:11" s="14" customFormat="1" ht="18.75" customHeight="1">
      <c r="A7" s="438"/>
      <c r="B7" s="438"/>
      <c r="C7" s="438"/>
      <c r="D7" s="438"/>
      <c r="E7" s="438"/>
      <c r="F7" s="438"/>
      <c r="G7" s="438"/>
      <c r="H7" s="438"/>
      <c r="I7" s="438"/>
      <c r="J7" s="438"/>
      <c r="K7" s="438"/>
    </row>
    <row r="8" spans="1:11" s="14" customFormat="1" ht="12.75">
      <c r="A8" s="636" t="s">
        <v>862</v>
      </c>
      <c r="B8" s="636"/>
      <c r="E8" s="859"/>
      <c r="F8" s="859"/>
      <c r="G8" s="859"/>
      <c r="H8" s="859"/>
      <c r="I8" s="859" t="s">
        <v>797</v>
      </c>
      <c r="J8" s="859"/>
      <c r="K8" s="859"/>
    </row>
    <row r="9" spans="2:10" s="12" customFormat="1" ht="12" customHeight="1">
      <c r="B9" s="246"/>
      <c r="C9" s="727" t="s">
        <v>13</v>
      </c>
      <c r="D9" s="727"/>
      <c r="E9" s="727"/>
      <c r="F9" s="727"/>
      <c r="G9" s="727"/>
      <c r="H9" s="727"/>
      <c r="I9" s="727"/>
      <c r="J9" s="727"/>
    </row>
    <row r="10" spans="1:19" ht="30" customHeight="1">
      <c r="A10" s="721" t="s">
        <v>20</v>
      </c>
      <c r="B10" s="725" t="s">
        <v>33</v>
      </c>
      <c r="C10" s="604" t="s">
        <v>665</v>
      </c>
      <c r="D10" s="606"/>
      <c r="E10" s="604" t="s">
        <v>34</v>
      </c>
      <c r="F10" s="606"/>
      <c r="G10" s="604" t="s">
        <v>35</v>
      </c>
      <c r="H10" s="606"/>
      <c r="I10" s="603" t="s">
        <v>100</v>
      </c>
      <c r="J10" s="603"/>
      <c r="K10" s="721" t="s">
        <v>235</v>
      </c>
      <c r="R10" s="8"/>
      <c r="S10" s="11"/>
    </row>
    <row r="11" spans="1:11" s="13" customFormat="1" ht="42" customHeight="1">
      <c r="A11" s="722"/>
      <c r="B11" s="726"/>
      <c r="C11" s="5" t="s">
        <v>36</v>
      </c>
      <c r="D11" s="5" t="s">
        <v>99</v>
      </c>
      <c r="E11" s="5" t="s">
        <v>36</v>
      </c>
      <c r="F11" s="5" t="s">
        <v>99</v>
      </c>
      <c r="G11" s="5" t="s">
        <v>36</v>
      </c>
      <c r="H11" s="5" t="s">
        <v>99</v>
      </c>
      <c r="I11" s="5" t="s">
        <v>127</v>
      </c>
      <c r="J11" s="5" t="s">
        <v>128</v>
      </c>
      <c r="K11" s="722"/>
    </row>
    <row r="12" spans="1:11" ht="12.75">
      <c r="A12" s="128">
        <v>1</v>
      </c>
      <c r="B12" s="244">
        <v>2</v>
      </c>
      <c r="C12" s="128">
        <v>3</v>
      </c>
      <c r="D12" s="128">
        <v>4</v>
      </c>
      <c r="E12" s="128">
        <v>5</v>
      </c>
      <c r="F12" s="128">
        <v>6</v>
      </c>
      <c r="G12" s="128">
        <v>7</v>
      </c>
      <c r="H12" s="128">
        <v>8</v>
      </c>
      <c r="I12" s="128">
        <v>9</v>
      </c>
      <c r="J12" s="128">
        <v>10</v>
      </c>
      <c r="K12" s="3">
        <v>11</v>
      </c>
    </row>
    <row r="13" spans="1:11" ht="15">
      <c r="A13" s="16">
        <v>1</v>
      </c>
      <c r="B13" s="310" t="s">
        <v>833</v>
      </c>
      <c r="C13" s="204">
        <v>1301</v>
      </c>
      <c r="D13" s="204">
        <v>796.2</v>
      </c>
      <c r="E13" s="204">
        <v>1301</v>
      </c>
      <c r="F13" s="204">
        <v>796.2</v>
      </c>
      <c r="G13" s="204">
        <v>0</v>
      </c>
      <c r="H13" s="204">
        <v>0</v>
      </c>
      <c r="I13" s="204">
        <v>0</v>
      </c>
      <c r="J13" s="204">
        <v>0</v>
      </c>
      <c r="K13" s="16">
        <v>0</v>
      </c>
    </row>
    <row r="14" spans="1:11" ht="15">
      <c r="A14" s="16">
        <v>2</v>
      </c>
      <c r="B14" s="310" t="s">
        <v>945</v>
      </c>
      <c r="C14" s="204">
        <v>309</v>
      </c>
      <c r="D14" s="204">
        <v>193.9</v>
      </c>
      <c r="E14" s="204">
        <v>309</v>
      </c>
      <c r="F14" s="204">
        <v>193.9</v>
      </c>
      <c r="G14" s="204">
        <v>0</v>
      </c>
      <c r="H14" s="204">
        <v>0</v>
      </c>
      <c r="I14" s="204">
        <v>0</v>
      </c>
      <c r="J14" s="204">
        <v>0</v>
      </c>
      <c r="K14" s="16">
        <v>0</v>
      </c>
    </row>
    <row r="15" spans="1:11" ht="15">
      <c r="A15" s="16">
        <v>3</v>
      </c>
      <c r="B15" s="310" t="s">
        <v>835</v>
      </c>
      <c r="C15" s="204">
        <v>660</v>
      </c>
      <c r="D15" s="204">
        <v>412</v>
      </c>
      <c r="E15" s="204">
        <v>660</v>
      </c>
      <c r="F15" s="204">
        <v>412</v>
      </c>
      <c r="G15" s="204">
        <v>0</v>
      </c>
      <c r="H15" s="204">
        <v>0</v>
      </c>
      <c r="I15" s="204">
        <v>0</v>
      </c>
      <c r="J15" s="204">
        <v>0</v>
      </c>
      <c r="K15" s="16">
        <v>0</v>
      </c>
    </row>
    <row r="16" spans="1:11" ht="15">
      <c r="A16" s="16">
        <v>4</v>
      </c>
      <c r="B16" s="310" t="s">
        <v>836</v>
      </c>
      <c r="C16" s="204">
        <v>398</v>
      </c>
      <c r="D16" s="204">
        <v>250.8</v>
      </c>
      <c r="E16" s="204">
        <v>398</v>
      </c>
      <c r="F16" s="204">
        <v>250.8</v>
      </c>
      <c r="G16" s="204">
        <v>0</v>
      </c>
      <c r="H16" s="204">
        <v>0</v>
      </c>
      <c r="I16" s="204">
        <v>0</v>
      </c>
      <c r="J16" s="204">
        <v>0</v>
      </c>
      <c r="K16" s="16">
        <v>0</v>
      </c>
    </row>
    <row r="17" spans="1:11" ht="15">
      <c r="A17" s="16">
        <v>5</v>
      </c>
      <c r="B17" s="310" t="s">
        <v>837</v>
      </c>
      <c r="C17" s="204">
        <v>680</v>
      </c>
      <c r="D17" s="204">
        <v>415</v>
      </c>
      <c r="E17" s="204">
        <v>680</v>
      </c>
      <c r="F17" s="204">
        <v>415</v>
      </c>
      <c r="G17" s="204">
        <v>0</v>
      </c>
      <c r="H17" s="204">
        <v>0</v>
      </c>
      <c r="I17" s="204">
        <v>0</v>
      </c>
      <c r="J17" s="204">
        <v>0</v>
      </c>
      <c r="K17" s="16">
        <v>0</v>
      </c>
    </row>
    <row r="18" spans="1:11" ht="15">
      <c r="A18" s="16">
        <v>6</v>
      </c>
      <c r="B18" s="310" t="s">
        <v>838</v>
      </c>
      <c r="C18" s="204">
        <v>711</v>
      </c>
      <c r="D18" s="204">
        <v>433.6</v>
      </c>
      <c r="E18" s="204">
        <v>711</v>
      </c>
      <c r="F18" s="204">
        <v>433.6</v>
      </c>
      <c r="G18" s="204">
        <v>0</v>
      </c>
      <c r="H18" s="204">
        <v>0</v>
      </c>
      <c r="I18" s="204">
        <v>0</v>
      </c>
      <c r="J18" s="204">
        <v>0</v>
      </c>
      <c r="K18" s="16">
        <v>0</v>
      </c>
    </row>
    <row r="19" spans="1:11" ht="15">
      <c r="A19" s="16">
        <v>7</v>
      </c>
      <c r="B19" s="310" t="s">
        <v>839</v>
      </c>
      <c r="C19" s="204">
        <v>826</v>
      </c>
      <c r="D19" s="204">
        <v>525.6</v>
      </c>
      <c r="E19" s="204">
        <v>826</v>
      </c>
      <c r="F19" s="204">
        <v>525.6</v>
      </c>
      <c r="G19" s="204">
        <v>0</v>
      </c>
      <c r="H19" s="204">
        <v>0</v>
      </c>
      <c r="I19" s="204">
        <v>0</v>
      </c>
      <c r="J19" s="204">
        <v>0</v>
      </c>
      <c r="K19" s="16">
        <v>0</v>
      </c>
    </row>
    <row r="20" spans="1:11" ht="15">
      <c r="A20" s="16">
        <v>8</v>
      </c>
      <c r="B20" s="310" t="s">
        <v>840</v>
      </c>
      <c r="C20" s="204">
        <v>1491</v>
      </c>
      <c r="D20" s="204">
        <v>923.6</v>
      </c>
      <c r="E20" s="204">
        <v>1491</v>
      </c>
      <c r="F20" s="204">
        <v>923.6</v>
      </c>
      <c r="G20" s="204">
        <v>0</v>
      </c>
      <c r="H20" s="204">
        <v>0</v>
      </c>
      <c r="I20" s="204">
        <v>0</v>
      </c>
      <c r="J20" s="204">
        <v>0</v>
      </c>
      <c r="K20" s="16">
        <v>0</v>
      </c>
    </row>
    <row r="21" spans="1:11" ht="15">
      <c r="A21" s="16">
        <v>9</v>
      </c>
      <c r="B21" s="310" t="s">
        <v>841</v>
      </c>
      <c r="C21" s="204">
        <v>532</v>
      </c>
      <c r="D21" s="204">
        <v>322.2</v>
      </c>
      <c r="E21" s="204">
        <v>532</v>
      </c>
      <c r="F21" s="204">
        <v>322.2</v>
      </c>
      <c r="G21" s="204">
        <v>0</v>
      </c>
      <c r="H21" s="204">
        <v>0</v>
      </c>
      <c r="I21" s="204">
        <v>0</v>
      </c>
      <c r="J21" s="204">
        <v>0</v>
      </c>
      <c r="K21" s="16">
        <v>0</v>
      </c>
    </row>
    <row r="22" spans="1:11" ht="15">
      <c r="A22" s="16">
        <v>10</v>
      </c>
      <c r="B22" s="310" t="s">
        <v>842</v>
      </c>
      <c r="C22" s="204">
        <v>1734</v>
      </c>
      <c r="D22" s="204">
        <v>1062.9</v>
      </c>
      <c r="E22" s="204">
        <v>1734</v>
      </c>
      <c r="F22" s="204">
        <v>1062.9</v>
      </c>
      <c r="G22" s="204">
        <v>0</v>
      </c>
      <c r="H22" s="204">
        <v>0</v>
      </c>
      <c r="I22" s="204">
        <v>0</v>
      </c>
      <c r="J22" s="204">
        <v>0</v>
      </c>
      <c r="K22" s="16">
        <v>0</v>
      </c>
    </row>
    <row r="23" spans="1:11" ht="15">
      <c r="A23" s="16">
        <v>11</v>
      </c>
      <c r="B23" s="310" t="s">
        <v>843</v>
      </c>
      <c r="C23" s="204">
        <v>1493</v>
      </c>
      <c r="D23" s="204">
        <v>910.8</v>
      </c>
      <c r="E23" s="204">
        <v>1493</v>
      </c>
      <c r="F23" s="204">
        <v>910.8</v>
      </c>
      <c r="G23" s="204">
        <v>0</v>
      </c>
      <c r="H23" s="204">
        <v>0</v>
      </c>
      <c r="I23" s="204">
        <v>0</v>
      </c>
      <c r="J23" s="204">
        <v>0</v>
      </c>
      <c r="K23" s="16">
        <v>0</v>
      </c>
    </row>
    <row r="24" spans="1:11" ht="15">
      <c r="A24" s="16">
        <v>12</v>
      </c>
      <c r="B24" s="310" t="s">
        <v>844</v>
      </c>
      <c r="C24" s="204">
        <v>759</v>
      </c>
      <c r="D24" s="204">
        <v>458.4</v>
      </c>
      <c r="E24" s="204">
        <v>759</v>
      </c>
      <c r="F24" s="204">
        <v>458.4</v>
      </c>
      <c r="G24" s="204">
        <v>0</v>
      </c>
      <c r="H24" s="204">
        <v>0</v>
      </c>
      <c r="I24" s="204">
        <v>0</v>
      </c>
      <c r="J24" s="204">
        <v>0</v>
      </c>
      <c r="K24" s="16">
        <v>0</v>
      </c>
    </row>
    <row r="25" spans="1:11" ht="15">
      <c r="A25" s="16">
        <v>13</v>
      </c>
      <c r="B25" s="310" t="s">
        <v>845</v>
      </c>
      <c r="C25" s="204">
        <v>1454</v>
      </c>
      <c r="D25" s="204">
        <v>887.9</v>
      </c>
      <c r="E25" s="204">
        <v>1454</v>
      </c>
      <c r="F25" s="204">
        <v>887.9</v>
      </c>
      <c r="G25" s="204">
        <v>0</v>
      </c>
      <c r="H25" s="204">
        <v>0</v>
      </c>
      <c r="I25" s="204">
        <v>0</v>
      </c>
      <c r="J25" s="204">
        <v>0</v>
      </c>
      <c r="K25" s="16">
        <v>0</v>
      </c>
    </row>
    <row r="26" spans="1:11" ht="15">
      <c r="A26" s="16">
        <v>14</v>
      </c>
      <c r="B26" s="310" t="s">
        <v>846</v>
      </c>
      <c r="C26" s="204">
        <v>461</v>
      </c>
      <c r="D26" s="204">
        <v>283.6</v>
      </c>
      <c r="E26" s="204">
        <v>461</v>
      </c>
      <c r="F26" s="204">
        <v>283.6</v>
      </c>
      <c r="G26" s="204">
        <v>0</v>
      </c>
      <c r="H26" s="204">
        <v>0</v>
      </c>
      <c r="I26" s="204">
        <v>0</v>
      </c>
      <c r="J26" s="204">
        <v>0</v>
      </c>
      <c r="K26" s="16">
        <v>0</v>
      </c>
    </row>
    <row r="27" spans="1:11" ht="15">
      <c r="A27" s="16">
        <v>15</v>
      </c>
      <c r="B27" s="310" t="s">
        <v>847</v>
      </c>
      <c r="C27" s="204">
        <v>578</v>
      </c>
      <c r="D27" s="204">
        <v>369.3</v>
      </c>
      <c r="E27" s="204">
        <v>578</v>
      </c>
      <c r="F27" s="204">
        <v>369.3</v>
      </c>
      <c r="G27" s="204">
        <v>0</v>
      </c>
      <c r="H27" s="204">
        <v>0</v>
      </c>
      <c r="I27" s="204">
        <v>0</v>
      </c>
      <c r="J27" s="204">
        <v>0</v>
      </c>
      <c r="K27" s="16">
        <v>0</v>
      </c>
    </row>
    <row r="28" spans="1:11" ht="15">
      <c r="A28" s="16">
        <v>16</v>
      </c>
      <c r="B28" s="310" t="s">
        <v>848</v>
      </c>
      <c r="C28" s="204">
        <v>553</v>
      </c>
      <c r="D28" s="204">
        <v>335.3</v>
      </c>
      <c r="E28" s="204">
        <v>553</v>
      </c>
      <c r="F28" s="204">
        <v>335.3</v>
      </c>
      <c r="G28" s="204">
        <v>0</v>
      </c>
      <c r="H28" s="204">
        <v>0</v>
      </c>
      <c r="I28" s="204">
        <v>0</v>
      </c>
      <c r="J28" s="204">
        <v>0</v>
      </c>
      <c r="K28" s="16">
        <v>0</v>
      </c>
    </row>
    <row r="29" spans="1:11" ht="15">
      <c r="A29" s="16">
        <v>17</v>
      </c>
      <c r="B29" s="310" t="s">
        <v>854</v>
      </c>
      <c r="C29" s="204">
        <v>654</v>
      </c>
      <c r="D29" s="204">
        <v>401.4</v>
      </c>
      <c r="E29" s="204">
        <v>654</v>
      </c>
      <c r="F29" s="204">
        <v>401.4</v>
      </c>
      <c r="G29" s="204">
        <v>0</v>
      </c>
      <c r="H29" s="204">
        <v>0</v>
      </c>
      <c r="I29" s="204">
        <v>0</v>
      </c>
      <c r="J29" s="204">
        <v>0</v>
      </c>
      <c r="K29" s="16">
        <v>0</v>
      </c>
    </row>
    <row r="30" spans="1:11" ht="15">
      <c r="A30" s="16">
        <v>18</v>
      </c>
      <c r="B30" s="310" t="s">
        <v>849</v>
      </c>
      <c r="C30" s="204">
        <v>1245</v>
      </c>
      <c r="D30" s="204">
        <v>764.5</v>
      </c>
      <c r="E30" s="204">
        <v>1245</v>
      </c>
      <c r="F30" s="204">
        <v>764.5</v>
      </c>
      <c r="G30" s="204">
        <v>0</v>
      </c>
      <c r="H30" s="204">
        <v>0</v>
      </c>
      <c r="I30" s="204">
        <v>0</v>
      </c>
      <c r="J30" s="204">
        <v>0</v>
      </c>
      <c r="K30" s="16">
        <v>0</v>
      </c>
    </row>
    <row r="31" spans="1:11" ht="15">
      <c r="A31" s="16">
        <v>19</v>
      </c>
      <c r="B31" s="310" t="s">
        <v>850</v>
      </c>
      <c r="C31" s="16">
        <v>746</v>
      </c>
      <c r="D31" s="16">
        <v>457.1</v>
      </c>
      <c r="E31" s="16">
        <v>746</v>
      </c>
      <c r="F31" s="16">
        <v>457.1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5">
      <c r="A32" s="16">
        <v>20</v>
      </c>
      <c r="B32" s="310" t="s">
        <v>851</v>
      </c>
      <c r="C32" s="16">
        <v>883</v>
      </c>
      <c r="D32" s="16">
        <v>539.3</v>
      </c>
      <c r="E32" s="16">
        <v>883</v>
      </c>
      <c r="F32" s="16">
        <v>539.3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5">
      <c r="A33" s="16">
        <v>21</v>
      </c>
      <c r="B33" s="310" t="s">
        <v>852</v>
      </c>
      <c r="C33" s="16">
        <v>691</v>
      </c>
      <c r="D33" s="16">
        <v>422.1</v>
      </c>
      <c r="E33" s="16">
        <v>691</v>
      </c>
      <c r="F33" s="16">
        <v>422.1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5">
      <c r="A34" s="16">
        <v>22</v>
      </c>
      <c r="B34" s="310" t="s">
        <v>853</v>
      </c>
      <c r="C34" s="16">
        <v>810</v>
      </c>
      <c r="D34" s="16">
        <v>493.5</v>
      </c>
      <c r="E34" s="16">
        <v>810</v>
      </c>
      <c r="F34" s="16">
        <v>493.5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s="27" customFormat="1" ht="12.75">
      <c r="A35" s="3"/>
      <c r="B35" s="3" t="s">
        <v>16</v>
      </c>
      <c r="C35" s="3">
        <f aca="true" t="shared" si="0" ref="C35:K35">SUM(C13:C34)</f>
        <v>18969</v>
      </c>
      <c r="D35" s="3">
        <f t="shared" si="0"/>
        <v>11658.999999999998</v>
      </c>
      <c r="E35" s="3">
        <f t="shared" si="0"/>
        <v>18969</v>
      </c>
      <c r="F35" s="3">
        <f t="shared" si="0"/>
        <v>11658.999999999998</v>
      </c>
      <c r="G35" s="3">
        <f t="shared" si="0"/>
        <v>0</v>
      </c>
      <c r="H35" s="3">
        <f t="shared" si="0"/>
        <v>0</v>
      </c>
      <c r="I35" s="3">
        <f t="shared" si="0"/>
        <v>0</v>
      </c>
      <c r="J35" s="3">
        <f t="shared" si="0"/>
        <v>0</v>
      </c>
      <c r="K35" s="3">
        <f t="shared" si="0"/>
        <v>0</v>
      </c>
    </row>
    <row r="36" spans="1:2" s="11" customFormat="1" ht="12.75">
      <c r="A36" s="9" t="s">
        <v>37</v>
      </c>
      <c r="B36" s="23"/>
    </row>
    <row r="37" spans="1:2" s="11" customFormat="1" ht="12.75">
      <c r="A37" s="9"/>
      <c r="B37" s="23"/>
    </row>
    <row r="38" spans="1:2" s="11" customFormat="1" ht="12.75">
      <c r="A38" s="9"/>
      <c r="B38" s="23"/>
    </row>
    <row r="39" s="11" customFormat="1" ht="12.75">
      <c r="A39" s="9"/>
    </row>
    <row r="40" spans="1:7" ht="12.75">
      <c r="A40" s="334" t="s">
        <v>946</v>
      </c>
      <c r="C40" s="139"/>
      <c r="D40" s="139"/>
      <c r="E40" s="139"/>
      <c r="F40" s="139"/>
      <c r="G40" s="139"/>
    </row>
    <row r="41" spans="1:11" ht="16.5" customHeight="1">
      <c r="A41" s="113"/>
      <c r="C41" s="139"/>
      <c r="D41" s="139"/>
      <c r="E41" s="139"/>
      <c r="F41" s="139"/>
      <c r="G41" s="139"/>
      <c r="H41" s="711" t="s">
        <v>944</v>
      </c>
      <c r="I41" s="711"/>
      <c r="J41" s="711"/>
      <c r="K41" s="711"/>
    </row>
    <row r="42" spans="1:11" ht="15" customHeight="1">
      <c r="A42" s="226"/>
      <c r="B42" s="334"/>
      <c r="C42" s="226"/>
      <c r="D42" s="226"/>
      <c r="H42" s="711" t="s">
        <v>860</v>
      </c>
      <c r="I42" s="711"/>
      <c r="J42" s="711"/>
      <c r="K42" s="711"/>
    </row>
    <row r="43" spans="1:10" ht="12.75">
      <c r="A43" s="718"/>
      <c r="B43" s="718"/>
      <c r="C43" s="718"/>
      <c r="D43" s="718"/>
      <c r="E43" s="718"/>
      <c r="F43" s="718"/>
      <c r="G43" s="718"/>
      <c r="H43" s="718"/>
      <c r="I43" s="718"/>
      <c r="J43" s="718"/>
    </row>
  </sheetData>
  <sheetProtection/>
  <mergeCells count="19">
    <mergeCell ref="A43:J43"/>
    <mergeCell ref="E10:F10"/>
    <mergeCell ref="C10:D10"/>
    <mergeCell ref="A4:J4"/>
    <mergeCell ref="H42:K42"/>
    <mergeCell ref="K10:K11"/>
    <mergeCell ref="C9:J9"/>
    <mergeCell ref="E8:H8"/>
    <mergeCell ref="A5:J5"/>
    <mergeCell ref="I8:K8"/>
    <mergeCell ref="I3:J3"/>
    <mergeCell ref="G10:H10"/>
    <mergeCell ref="I10:J10"/>
    <mergeCell ref="D3:E3"/>
    <mergeCell ref="A10:A11"/>
    <mergeCell ref="H41:K41"/>
    <mergeCell ref="A8:B8"/>
    <mergeCell ref="A6:K6"/>
    <mergeCell ref="B10:B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S42"/>
  <sheetViews>
    <sheetView view="pageBreakPreview" zoomScale="90" zoomScaleSheetLayoutView="90" zoomScalePageLayoutView="0" workbookViewId="0" topLeftCell="A4">
      <selection activeCell="A39" sqref="A39"/>
    </sheetView>
  </sheetViews>
  <sheetFormatPr defaultColWidth="9.140625" defaultRowHeight="12.75"/>
  <cols>
    <col min="2" max="2" width="19.00390625" style="329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2" spans="4:11" ht="22.5" customHeight="1">
      <c r="D2" s="634"/>
      <c r="E2" s="634"/>
      <c r="H2" s="38"/>
      <c r="J2" s="724" t="s">
        <v>65</v>
      </c>
      <c r="K2" s="724"/>
    </row>
    <row r="3" spans="1:10" ht="15">
      <c r="A3" s="727" t="s">
        <v>0</v>
      </c>
      <c r="B3" s="727"/>
      <c r="C3" s="727"/>
      <c r="D3" s="727"/>
      <c r="E3" s="727"/>
      <c r="F3" s="727"/>
      <c r="G3" s="727"/>
      <c r="H3" s="727"/>
      <c r="I3" s="727"/>
      <c r="J3" s="727"/>
    </row>
    <row r="4" spans="1:10" ht="18">
      <c r="A4" s="758" t="s">
        <v>633</v>
      </c>
      <c r="B4" s="758"/>
      <c r="C4" s="758"/>
      <c r="D4" s="758"/>
      <c r="E4" s="758"/>
      <c r="F4" s="758"/>
      <c r="G4" s="758"/>
      <c r="H4" s="758"/>
      <c r="I4" s="758"/>
      <c r="J4" s="758"/>
    </row>
    <row r="5" spans="1:12" s="14" customFormat="1" ht="15.75" customHeight="1">
      <c r="A5" s="860" t="s">
        <v>432</v>
      </c>
      <c r="B5" s="860"/>
      <c r="C5" s="860"/>
      <c r="D5" s="860"/>
      <c r="E5" s="860"/>
      <c r="F5" s="860"/>
      <c r="G5" s="860"/>
      <c r="H5" s="860"/>
      <c r="I5" s="860"/>
      <c r="J5" s="860"/>
      <c r="K5" s="860"/>
      <c r="L5" s="860"/>
    </row>
    <row r="6" spans="1:10" s="14" customFormat="1" ht="9.75" customHeight="1">
      <c r="A6" s="41"/>
      <c r="B6" s="463"/>
      <c r="C6" s="41"/>
      <c r="D6" s="41"/>
      <c r="E6" s="41"/>
      <c r="F6" s="41"/>
      <c r="G6" s="41"/>
      <c r="H6" s="41"/>
      <c r="I6" s="41"/>
      <c r="J6" s="41"/>
    </row>
    <row r="7" spans="1:11" s="14" customFormat="1" ht="12.75">
      <c r="A7" s="636" t="s">
        <v>862</v>
      </c>
      <c r="B7" s="636"/>
      <c r="I7" s="859" t="s">
        <v>797</v>
      </c>
      <c r="J7" s="859"/>
      <c r="K7" s="859"/>
    </row>
    <row r="8" spans="2:10" s="12" customFormat="1" ht="15.75" hidden="1">
      <c r="B8" s="246"/>
      <c r="C8" s="727" t="s">
        <v>13</v>
      </c>
      <c r="D8" s="727"/>
      <c r="E8" s="727"/>
      <c r="F8" s="727"/>
      <c r="G8" s="727"/>
      <c r="H8" s="727"/>
      <c r="I8" s="727"/>
      <c r="J8" s="727"/>
    </row>
    <row r="9" spans="1:19" ht="30" customHeight="1">
      <c r="A9" s="721" t="s">
        <v>20</v>
      </c>
      <c r="B9" s="725" t="s">
        <v>33</v>
      </c>
      <c r="C9" s="604" t="s">
        <v>666</v>
      </c>
      <c r="D9" s="606"/>
      <c r="E9" s="604" t="s">
        <v>471</v>
      </c>
      <c r="F9" s="606"/>
      <c r="G9" s="604" t="s">
        <v>35</v>
      </c>
      <c r="H9" s="606"/>
      <c r="I9" s="603" t="s">
        <v>100</v>
      </c>
      <c r="J9" s="603"/>
      <c r="K9" s="721" t="s">
        <v>236</v>
      </c>
      <c r="R9" s="8"/>
      <c r="S9" s="11"/>
    </row>
    <row r="10" spans="1:11" s="13" customFormat="1" ht="46.5" customHeight="1">
      <c r="A10" s="722"/>
      <c r="B10" s="726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127</v>
      </c>
      <c r="J10" s="5" t="s">
        <v>128</v>
      </c>
      <c r="K10" s="722"/>
    </row>
    <row r="11" spans="1:11" ht="12.75">
      <c r="A11" s="7">
        <v>1</v>
      </c>
      <c r="B11" s="328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ht="15">
      <c r="A12" s="7">
        <v>1</v>
      </c>
      <c r="B12" s="310" t="s">
        <v>833</v>
      </c>
      <c r="C12" s="7">
        <v>1280</v>
      </c>
      <c r="D12" s="7">
        <v>64</v>
      </c>
      <c r="E12" s="7">
        <v>1280</v>
      </c>
      <c r="F12" s="7">
        <v>64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5">
      <c r="A13" s="7">
        <v>2</v>
      </c>
      <c r="B13" s="310" t="s">
        <v>945</v>
      </c>
      <c r="C13" s="7">
        <v>299</v>
      </c>
      <c r="D13" s="7">
        <v>14.95</v>
      </c>
      <c r="E13" s="7">
        <v>299</v>
      </c>
      <c r="F13" s="7">
        <v>14.95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5">
      <c r="A14" s="7">
        <v>3</v>
      </c>
      <c r="B14" s="310" t="s">
        <v>835</v>
      </c>
      <c r="C14" s="7">
        <v>660</v>
      </c>
      <c r="D14" s="7">
        <v>33</v>
      </c>
      <c r="E14" s="7">
        <v>660</v>
      </c>
      <c r="F14" s="7">
        <v>33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5">
      <c r="A15" s="7">
        <v>4</v>
      </c>
      <c r="B15" s="310" t="s">
        <v>836</v>
      </c>
      <c r="C15" s="7">
        <v>409</v>
      </c>
      <c r="D15" s="7">
        <v>20.45</v>
      </c>
      <c r="E15" s="7">
        <v>409</v>
      </c>
      <c r="F15" s="7">
        <v>20.45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>
      <c r="A16" s="7">
        <v>5</v>
      </c>
      <c r="B16" s="310" t="s">
        <v>837</v>
      </c>
      <c r="C16" s="7">
        <v>687</v>
      </c>
      <c r="D16" s="7">
        <v>34.35</v>
      </c>
      <c r="E16" s="7">
        <v>687</v>
      </c>
      <c r="F16" s="7">
        <v>34.35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5">
      <c r="A17" s="7">
        <v>6</v>
      </c>
      <c r="B17" s="310" t="s">
        <v>838</v>
      </c>
      <c r="C17" s="7">
        <v>718</v>
      </c>
      <c r="D17" s="7">
        <v>35.9</v>
      </c>
      <c r="E17" s="7">
        <v>718</v>
      </c>
      <c r="F17" s="7">
        <v>35.9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5">
      <c r="A18" s="7">
        <v>7</v>
      </c>
      <c r="B18" s="310" t="s">
        <v>839</v>
      </c>
      <c r="C18" s="7">
        <v>887</v>
      </c>
      <c r="D18" s="7">
        <v>44.35</v>
      </c>
      <c r="E18" s="7">
        <v>887</v>
      </c>
      <c r="F18" s="7">
        <v>44.35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5">
      <c r="A19" s="7">
        <v>8</v>
      </c>
      <c r="B19" s="310" t="s">
        <v>840</v>
      </c>
      <c r="C19" s="7">
        <v>1174</v>
      </c>
      <c r="D19" s="7">
        <v>58.7</v>
      </c>
      <c r="E19" s="7">
        <v>1174</v>
      </c>
      <c r="F19" s="7">
        <v>58.7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5">
      <c r="A20" s="7">
        <v>9</v>
      </c>
      <c r="B20" s="310" t="s">
        <v>841</v>
      </c>
      <c r="C20" s="7">
        <v>553</v>
      </c>
      <c r="D20" s="7">
        <v>27.65</v>
      </c>
      <c r="E20" s="7">
        <v>553</v>
      </c>
      <c r="F20" s="7">
        <v>27.65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5">
      <c r="A21" s="7">
        <v>10</v>
      </c>
      <c r="B21" s="310" t="s">
        <v>842</v>
      </c>
      <c r="C21" s="7">
        <v>1716</v>
      </c>
      <c r="D21" s="7">
        <v>85.8</v>
      </c>
      <c r="E21" s="7">
        <v>1716</v>
      </c>
      <c r="F21" s="7">
        <v>85.8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5">
      <c r="A22" s="7">
        <v>11</v>
      </c>
      <c r="B22" s="310" t="s">
        <v>843</v>
      </c>
      <c r="C22" s="7">
        <v>1430</v>
      </c>
      <c r="D22" s="7">
        <v>71.5</v>
      </c>
      <c r="E22" s="7">
        <v>1430</v>
      </c>
      <c r="F22" s="7">
        <v>71.5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15">
      <c r="A23" s="7">
        <v>12</v>
      </c>
      <c r="B23" s="310" t="s">
        <v>844</v>
      </c>
      <c r="C23" s="7">
        <v>792</v>
      </c>
      <c r="D23" s="7">
        <v>39.6</v>
      </c>
      <c r="E23" s="7">
        <v>792</v>
      </c>
      <c r="F23" s="7">
        <v>39.6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15">
      <c r="A24" s="7">
        <v>13</v>
      </c>
      <c r="B24" s="310" t="s">
        <v>845</v>
      </c>
      <c r="C24" s="7">
        <v>1535</v>
      </c>
      <c r="D24" s="7">
        <v>76.75</v>
      </c>
      <c r="E24" s="7">
        <v>1535</v>
      </c>
      <c r="F24" s="7">
        <v>76.75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5">
      <c r="A25" s="7">
        <v>14</v>
      </c>
      <c r="B25" s="310" t="s">
        <v>846</v>
      </c>
      <c r="C25" s="7">
        <v>468</v>
      </c>
      <c r="D25" s="7">
        <v>23.4</v>
      </c>
      <c r="E25" s="7">
        <v>468</v>
      </c>
      <c r="F25" s="7">
        <v>23.4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>
      <c r="A26" s="7">
        <v>15</v>
      </c>
      <c r="B26" s="310" t="s">
        <v>847</v>
      </c>
      <c r="C26" s="7">
        <v>608</v>
      </c>
      <c r="D26" s="7">
        <v>30.4</v>
      </c>
      <c r="E26" s="7">
        <v>608</v>
      </c>
      <c r="F26" s="7">
        <v>30.4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">
      <c r="A27" s="7">
        <v>16</v>
      </c>
      <c r="B27" s="310" t="s">
        <v>848</v>
      </c>
      <c r="C27" s="7">
        <v>528</v>
      </c>
      <c r="D27" s="7">
        <v>26.4</v>
      </c>
      <c r="E27" s="7">
        <v>528</v>
      </c>
      <c r="F27" s="7">
        <v>26.4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5">
      <c r="A28" s="7">
        <v>17</v>
      </c>
      <c r="B28" s="310" t="s">
        <v>854</v>
      </c>
      <c r="C28" s="7">
        <v>538</v>
      </c>
      <c r="D28" s="7">
        <v>26.9</v>
      </c>
      <c r="E28" s="7">
        <v>538</v>
      </c>
      <c r="F28" s="7">
        <v>26.9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5">
      <c r="A29" s="7">
        <v>18</v>
      </c>
      <c r="B29" s="310" t="s">
        <v>849</v>
      </c>
      <c r="C29" s="7">
        <v>1399</v>
      </c>
      <c r="D29" s="7">
        <v>69.95</v>
      </c>
      <c r="E29" s="7">
        <v>1399</v>
      </c>
      <c r="F29" s="7">
        <v>69.95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5">
      <c r="A30" s="7">
        <v>19</v>
      </c>
      <c r="B30" s="310" t="s">
        <v>850</v>
      </c>
      <c r="C30" s="7">
        <v>851</v>
      </c>
      <c r="D30" s="7">
        <v>42.55</v>
      </c>
      <c r="E30" s="7">
        <v>851</v>
      </c>
      <c r="F30" s="7">
        <v>42.55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15">
      <c r="A31" s="7">
        <v>20</v>
      </c>
      <c r="B31" s="310" t="s">
        <v>851</v>
      </c>
      <c r="C31" s="7">
        <v>1027</v>
      </c>
      <c r="D31" s="7">
        <v>51.35</v>
      </c>
      <c r="E31" s="7">
        <v>1027</v>
      </c>
      <c r="F31" s="7">
        <v>51.35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5">
      <c r="A32" s="7">
        <v>21</v>
      </c>
      <c r="B32" s="310" t="s">
        <v>852</v>
      </c>
      <c r="C32" s="7">
        <v>606</v>
      </c>
      <c r="D32" s="7">
        <v>30.3</v>
      </c>
      <c r="E32" s="7">
        <v>606</v>
      </c>
      <c r="F32" s="7">
        <v>30.3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">
      <c r="A33" s="7">
        <v>22</v>
      </c>
      <c r="B33" s="310" t="s">
        <v>853</v>
      </c>
      <c r="C33" s="7">
        <v>804</v>
      </c>
      <c r="D33" s="7">
        <v>40.2</v>
      </c>
      <c r="E33" s="7">
        <v>804</v>
      </c>
      <c r="F33" s="7">
        <v>40.2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s="11" customFormat="1" ht="12.75">
      <c r="A34" s="3" t="s">
        <v>16</v>
      </c>
      <c r="B34" s="328"/>
      <c r="C34" s="7">
        <f aca="true" t="shared" si="0" ref="C34:K34">SUM(C12:C33)</f>
        <v>18969</v>
      </c>
      <c r="D34" s="7">
        <f t="shared" si="0"/>
        <v>948.4499999999999</v>
      </c>
      <c r="E34" s="7">
        <f t="shared" si="0"/>
        <v>18969</v>
      </c>
      <c r="F34" s="7">
        <f t="shared" si="0"/>
        <v>948.4499999999999</v>
      </c>
      <c r="G34" s="7">
        <f t="shared" si="0"/>
        <v>0</v>
      </c>
      <c r="H34" s="7">
        <f t="shared" si="0"/>
        <v>0</v>
      </c>
      <c r="I34" s="7">
        <f t="shared" si="0"/>
        <v>0</v>
      </c>
      <c r="J34" s="7">
        <f t="shared" si="0"/>
        <v>0</v>
      </c>
      <c r="K34" s="7">
        <f t="shared" si="0"/>
        <v>0</v>
      </c>
    </row>
    <row r="35" s="11" customFormat="1" ht="12.75">
      <c r="B35" s="23"/>
    </row>
    <row r="36" spans="1:2" s="11" customFormat="1" ht="12.75">
      <c r="A36" s="9" t="s">
        <v>37</v>
      </c>
      <c r="B36" s="23"/>
    </row>
    <row r="37" spans="3:6" ht="15.75" customHeight="1">
      <c r="C37" s="719"/>
      <c r="D37" s="719"/>
      <c r="E37" s="719"/>
      <c r="F37" s="719"/>
    </row>
    <row r="38" spans="2:16" s="14" customFormat="1" ht="13.5" customHeight="1">
      <c r="B38" s="73"/>
      <c r="C38" s="74"/>
      <c r="D38" s="74"/>
      <c r="E38" s="74"/>
      <c r="F38" s="74"/>
      <c r="G38" s="74"/>
      <c r="H38" s="74"/>
      <c r="I38" s="861"/>
      <c r="J38" s="861"/>
      <c r="K38" s="74"/>
      <c r="L38" s="74"/>
      <c r="M38" s="74"/>
      <c r="N38" s="74"/>
      <c r="O38" s="74"/>
      <c r="P38" s="74"/>
    </row>
    <row r="39" spans="1:7" ht="12.75">
      <c r="A39" s="334" t="s">
        <v>947</v>
      </c>
      <c r="C39" s="139"/>
      <c r="D39" s="139"/>
      <c r="E39" s="139"/>
      <c r="F39" s="139"/>
      <c r="G39" s="139"/>
    </row>
    <row r="40" spans="1:11" ht="16.5" customHeight="1">
      <c r="A40" s="113"/>
      <c r="C40" s="139"/>
      <c r="D40" s="139"/>
      <c r="E40" s="139"/>
      <c r="F40" s="139"/>
      <c r="G40" s="139"/>
      <c r="H40" s="711" t="s">
        <v>944</v>
      </c>
      <c r="I40" s="711"/>
      <c r="J40" s="711"/>
      <c r="K40" s="711"/>
    </row>
    <row r="41" spans="1:11" ht="15" customHeight="1">
      <c r="A41" s="226"/>
      <c r="B41" s="334"/>
      <c r="C41" s="226"/>
      <c r="D41" s="226"/>
      <c r="H41" s="711" t="s">
        <v>860</v>
      </c>
      <c r="I41" s="711"/>
      <c r="J41" s="711"/>
      <c r="K41" s="711"/>
    </row>
    <row r="42" spans="1:10" ht="12.75">
      <c r="A42" s="718"/>
      <c r="B42" s="718"/>
      <c r="C42" s="718"/>
      <c r="D42" s="718"/>
      <c r="E42" s="718"/>
      <c r="F42" s="718"/>
      <c r="G42" s="718"/>
      <c r="H42" s="718"/>
      <c r="I42" s="718"/>
      <c r="J42" s="718"/>
    </row>
  </sheetData>
  <sheetProtection/>
  <mergeCells count="20">
    <mergeCell ref="A42:J42"/>
    <mergeCell ref="C8:J8"/>
    <mergeCell ref="I7:K7"/>
    <mergeCell ref="B9:B10"/>
    <mergeCell ref="J2:K2"/>
    <mergeCell ref="I9:J9"/>
    <mergeCell ref="D2:E2"/>
    <mergeCell ref="A3:J3"/>
    <mergeCell ref="A4:J4"/>
    <mergeCell ref="E9:F9"/>
    <mergeCell ref="A5:L5"/>
    <mergeCell ref="A7:B7"/>
    <mergeCell ref="G9:H9"/>
    <mergeCell ref="H40:K40"/>
    <mergeCell ref="H41:K41"/>
    <mergeCell ref="A9:A10"/>
    <mergeCell ref="K9:K10"/>
    <mergeCell ref="C9:D9"/>
    <mergeCell ref="C37:F37"/>
    <mergeCell ref="I38:J3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1"/>
  <sheetViews>
    <sheetView zoomScaleSheetLayoutView="90" zoomScalePageLayoutView="0" workbookViewId="0" topLeftCell="A1">
      <selection activeCell="A39" sqref="A39"/>
    </sheetView>
  </sheetViews>
  <sheetFormatPr defaultColWidth="9.140625" defaultRowHeight="12.75"/>
  <cols>
    <col min="2" max="2" width="19.00390625" style="329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634"/>
      <c r="E1" s="634"/>
      <c r="H1" s="38"/>
      <c r="J1" s="724" t="s">
        <v>472</v>
      </c>
      <c r="K1" s="724"/>
    </row>
    <row r="2" spans="1:10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</row>
    <row r="3" spans="1:10" ht="18">
      <c r="A3" s="758" t="s">
        <v>633</v>
      </c>
      <c r="B3" s="758"/>
      <c r="C3" s="758"/>
      <c r="D3" s="758"/>
      <c r="E3" s="758"/>
      <c r="F3" s="758"/>
      <c r="G3" s="758"/>
      <c r="H3" s="758"/>
      <c r="I3" s="758"/>
      <c r="J3" s="758"/>
    </row>
    <row r="4" ht="10.5" customHeight="1"/>
    <row r="5" spans="1:12" s="14" customFormat="1" ht="15.75" customHeight="1">
      <c r="A5" s="862" t="s">
        <v>482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</row>
    <row r="6" spans="1:10" s="14" customFormat="1" ht="15.75" customHeight="1">
      <c r="A6" s="41"/>
      <c r="B6" s="463"/>
      <c r="C6" s="41"/>
      <c r="D6" s="41"/>
      <c r="E6" s="41"/>
      <c r="F6" s="41"/>
      <c r="G6" s="41"/>
      <c r="H6" s="41"/>
      <c r="I6" s="41"/>
      <c r="J6" s="41"/>
    </row>
    <row r="7" spans="1:11" s="14" customFormat="1" ht="12.75">
      <c r="A7" s="636" t="s">
        <v>862</v>
      </c>
      <c r="B7" s="636"/>
      <c r="I7" s="859" t="s">
        <v>798</v>
      </c>
      <c r="J7" s="859"/>
      <c r="K7" s="859"/>
    </row>
    <row r="8" spans="2:10" s="12" customFormat="1" ht="15.75" hidden="1">
      <c r="B8" s="246"/>
      <c r="C8" s="727" t="s">
        <v>13</v>
      </c>
      <c r="D8" s="727"/>
      <c r="E8" s="727"/>
      <c r="F8" s="727"/>
      <c r="G8" s="727"/>
      <c r="H8" s="727"/>
      <c r="I8" s="727"/>
      <c r="J8" s="727"/>
    </row>
    <row r="9" spans="1:19" ht="31.5" customHeight="1">
      <c r="A9" s="721" t="s">
        <v>20</v>
      </c>
      <c r="B9" s="725" t="s">
        <v>33</v>
      </c>
      <c r="C9" s="604" t="s">
        <v>735</v>
      </c>
      <c r="D9" s="606"/>
      <c r="E9" s="604" t="s">
        <v>471</v>
      </c>
      <c r="F9" s="606"/>
      <c r="G9" s="604" t="s">
        <v>35</v>
      </c>
      <c r="H9" s="606"/>
      <c r="I9" s="603" t="s">
        <v>100</v>
      </c>
      <c r="J9" s="603"/>
      <c r="K9" s="721" t="s">
        <v>509</v>
      </c>
      <c r="R9" s="8"/>
      <c r="S9" s="11"/>
    </row>
    <row r="10" spans="1:11" s="13" customFormat="1" ht="46.5" customHeight="1">
      <c r="A10" s="722"/>
      <c r="B10" s="726"/>
      <c r="C10" s="5" t="s">
        <v>36</v>
      </c>
      <c r="D10" s="5" t="s">
        <v>99</v>
      </c>
      <c r="E10" s="5" t="s">
        <v>36</v>
      </c>
      <c r="F10" s="5" t="s">
        <v>99</v>
      </c>
      <c r="G10" s="5" t="s">
        <v>36</v>
      </c>
      <c r="H10" s="5" t="s">
        <v>99</v>
      </c>
      <c r="I10" s="5" t="s">
        <v>127</v>
      </c>
      <c r="J10" s="5" t="s">
        <v>128</v>
      </c>
      <c r="K10" s="722"/>
    </row>
    <row r="11" spans="1:11" ht="12.75">
      <c r="A11" s="204">
        <v>1</v>
      </c>
      <c r="B11" s="328">
        <v>2</v>
      </c>
      <c r="C11" s="204">
        <v>3</v>
      </c>
      <c r="D11" s="204">
        <v>4</v>
      </c>
      <c r="E11" s="204">
        <v>5</v>
      </c>
      <c r="F11" s="204">
        <v>6</v>
      </c>
      <c r="G11" s="204">
        <v>7</v>
      </c>
      <c r="H11" s="204">
        <v>8</v>
      </c>
      <c r="I11" s="204">
        <v>9</v>
      </c>
      <c r="J11" s="204">
        <v>10</v>
      </c>
      <c r="K11" s="204">
        <v>11</v>
      </c>
    </row>
    <row r="12" spans="1:11" ht="15">
      <c r="A12" s="7">
        <v>1</v>
      </c>
      <c r="B12" s="310" t="s">
        <v>833</v>
      </c>
      <c r="C12" s="7">
        <v>655</v>
      </c>
      <c r="D12" s="7">
        <v>32.75</v>
      </c>
      <c r="E12" s="7">
        <v>655</v>
      </c>
      <c r="F12" s="7">
        <v>32.75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5">
      <c r="A13" s="7">
        <v>2</v>
      </c>
      <c r="B13" s="310" t="s">
        <v>945</v>
      </c>
      <c r="C13" s="7">
        <v>19</v>
      </c>
      <c r="D13" s="7">
        <v>0.95</v>
      </c>
      <c r="E13" s="7">
        <v>19</v>
      </c>
      <c r="F13" s="7">
        <v>0.95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5">
      <c r="A14" s="7">
        <v>3</v>
      </c>
      <c r="B14" s="310" t="s">
        <v>835</v>
      </c>
      <c r="C14" s="7">
        <v>336</v>
      </c>
      <c r="D14" s="7">
        <v>16.8</v>
      </c>
      <c r="E14" s="7">
        <v>336</v>
      </c>
      <c r="F14" s="7">
        <v>16.8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5">
      <c r="A15" s="7">
        <v>4</v>
      </c>
      <c r="B15" s="310" t="s">
        <v>836</v>
      </c>
      <c r="C15" s="7">
        <v>53</v>
      </c>
      <c r="D15" s="7">
        <v>2.65</v>
      </c>
      <c r="E15" s="7">
        <v>53</v>
      </c>
      <c r="F15" s="7">
        <v>2.65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">
      <c r="A16" s="7">
        <v>5</v>
      </c>
      <c r="B16" s="310" t="s">
        <v>837</v>
      </c>
      <c r="C16" s="7">
        <v>199</v>
      </c>
      <c r="D16" s="7">
        <v>9.95</v>
      </c>
      <c r="E16" s="7">
        <v>199</v>
      </c>
      <c r="F16" s="7">
        <v>9.95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5">
      <c r="A17" s="7">
        <v>6</v>
      </c>
      <c r="B17" s="310" t="s">
        <v>838</v>
      </c>
      <c r="C17" s="7">
        <v>377</v>
      </c>
      <c r="D17" s="7">
        <v>18.85</v>
      </c>
      <c r="E17" s="7">
        <v>377</v>
      </c>
      <c r="F17" s="7">
        <v>18.85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5">
      <c r="A18" s="7">
        <v>7</v>
      </c>
      <c r="B18" s="310" t="s">
        <v>839</v>
      </c>
      <c r="C18" s="7">
        <v>447</v>
      </c>
      <c r="D18" s="7">
        <v>22.35</v>
      </c>
      <c r="E18" s="7">
        <v>447</v>
      </c>
      <c r="F18" s="7">
        <v>22.35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5">
      <c r="A19" s="7">
        <v>8</v>
      </c>
      <c r="B19" s="310" t="s">
        <v>840</v>
      </c>
      <c r="C19" s="7">
        <v>649</v>
      </c>
      <c r="D19" s="7">
        <v>32.45</v>
      </c>
      <c r="E19" s="7">
        <v>649</v>
      </c>
      <c r="F19" s="7">
        <v>32.45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5">
      <c r="A20" s="7">
        <v>9</v>
      </c>
      <c r="B20" s="310" t="s">
        <v>841</v>
      </c>
      <c r="C20" s="7">
        <v>138</v>
      </c>
      <c r="D20" s="7">
        <v>6.9</v>
      </c>
      <c r="E20" s="7">
        <v>138</v>
      </c>
      <c r="F20" s="7">
        <v>6.9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5">
      <c r="A21" s="7">
        <v>10</v>
      </c>
      <c r="B21" s="310" t="s">
        <v>842</v>
      </c>
      <c r="C21" s="7">
        <v>1026</v>
      </c>
      <c r="D21" s="7">
        <v>51.3</v>
      </c>
      <c r="E21" s="7">
        <v>1026</v>
      </c>
      <c r="F21" s="7">
        <v>51.3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ht="15">
      <c r="A22" s="7">
        <v>11</v>
      </c>
      <c r="B22" s="310" t="s">
        <v>843</v>
      </c>
      <c r="C22" s="7">
        <v>1223</v>
      </c>
      <c r="D22" s="7">
        <v>61.15</v>
      </c>
      <c r="E22" s="7">
        <v>1223</v>
      </c>
      <c r="F22" s="7">
        <v>61.15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</row>
    <row r="23" spans="1:11" ht="15">
      <c r="A23" s="7">
        <v>12</v>
      </c>
      <c r="B23" s="310" t="s">
        <v>844</v>
      </c>
      <c r="C23" s="7">
        <v>464</v>
      </c>
      <c r="D23" s="7">
        <v>23.2</v>
      </c>
      <c r="E23" s="7">
        <v>464</v>
      </c>
      <c r="F23" s="7">
        <v>23.2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15">
      <c r="A24" s="7">
        <v>13</v>
      </c>
      <c r="B24" s="310" t="s">
        <v>845</v>
      </c>
      <c r="C24" s="7">
        <v>807</v>
      </c>
      <c r="D24" s="7">
        <v>40.35</v>
      </c>
      <c r="E24" s="7">
        <v>807</v>
      </c>
      <c r="F24" s="7">
        <v>40.35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15">
      <c r="A25" s="7">
        <v>14</v>
      </c>
      <c r="B25" s="310" t="s">
        <v>846</v>
      </c>
      <c r="C25" s="7">
        <v>265</v>
      </c>
      <c r="D25" s="7">
        <v>13.25</v>
      </c>
      <c r="E25" s="7">
        <v>265</v>
      </c>
      <c r="F25" s="7">
        <v>13.25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15">
      <c r="A26" s="7">
        <v>15</v>
      </c>
      <c r="B26" s="310" t="s">
        <v>847</v>
      </c>
      <c r="C26" s="7">
        <v>418</v>
      </c>
      <c r="D26" s="7">
        <v>20.9</v>
      </c>
      <c r="E26" s="7">
        <v>418</v>
      </c>
      <c r="F26" s="7">
        <v>20.9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">
      <c r="A27" s="7">
        <v>16</v>
      </c>
      <c r="B27" s="310" t="s">
        <v>848</v>
      </c>
      <c r="C27" s="7">
        <v>270</v>
      </c>
      <c r="D27" s="7">
        <v>13.5</v>
      </c>
      <c r="E27" s="7">
        <v>270</v>
      </c>
      <c r="F27" s="7">
        <v>13.5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ht="15">
      <c r="A28" s="7">
        <v>17</v>
      </c>
      <c r="B28" s="310" t="s">
        <v>854</v>
      </c>
      <c r="C28" s="7">
        <v>538</v>
      </c>
      <c r="D28" s="7">
        <v>26.9</v>
      </c>
      <c r="E28" s="7">
        <v>538</v>
      </c>
      <c r="F28" s="7">
        <v>26.9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5">
      <c r="A29" s="7">
        <v>18</v>
      </c>
      <c r="B29" s="310" t="s">
        <v>849</v>
      </c>
      <c r="C29" s="7">
        <v>785</v>
      </c>
      <c r="D29" s="7">
        <v>39.25</v>
      </c>
      <c r="E29" s="7">
        <v>785</v>
      </c>
      <c r="F29" s="7">
        <v>39.25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5">
      <c r="A30" s="7">
        <v>19</v>
      </c>
      <c r="B30" s="310" t="s">
        <v>850</v>
      </c>
      <c r="C30" s="7">
        <v>418</v>
      </c>
      <c r="D30" s="7">
        <v>20.9</v>
      </c>
      <c r="E30" s="7">
        <v>418</v>
      </c>
      <c r="F30" s="7">
        <v>20.9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15">
      <c r="A31" s="7">
        <v>20</v>
      </c>
      <c r="B31" s="310" t="s">
        <v>851</v>
      </c>
      <c r="C31" s="7">
        <v>576</v>
      </c>
      <c r="D31" s="7">
        <v>28.8</v>
      </c>
      <c r="E31" s="7">
        <v>576</v>
      </c>
      <c r="F31" s="7">
        <v>28.8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15">
      <c r="A32" s="7">
        <v>21</v>
      </c>
      <c r="B32" s="310" t="s">
        <v>852</v>
      </c>
      <c r="C32" s="7">
        <v>278</v>
      </c>
      <c r="D32" s="7">
        <v>13.9</v>
      </c>
      <c r="E32" s="7">
        <v>278</v>
      </c>
      <c r="F32" s="7">
        <v>13.9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">
      <c r="A33" s="7">
        <v>22</v>
      </c>
      <c r="B33" s="310" t="s">
        <v>853</v>
      </c>
      <c r="C33" s="7">
        <v>376</v>
      </c>
      <c r="D33" s="7">
        <v>18.8</v>
      </c>
      <c r="E33" s="7">
        <v>376</v>
      </c>
      <c r="F33" s="7">
        <v>18.8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</row>
    <row r="34" spans="1:11" s="11" customFormat="1" ht="12.75">
      <c r="A34" s="3" t="s">
        <v>16</v>
      </c>
      <c r="B34" s="328"/>
      <c r="C34" s="7">
        <f aca="true" t="shared" si="0" ref="C34:K34">SUM(C12:C33)</f>
        <v>10317</v>
      </c>
      <c r="D34" s="7">
        <f t="shared" si="0"/>
        <v>515.8499999999999</v>
      </c>
      <c r="E34" s="7">
        <f t="shared" si="0"/>
        <v>10317</v>
      </c>
      <c r="F34" s="7">
        <f t="shared" si="0"/>
        <v>515.8499999999999</v>
      </c>
      <c r="G34" s="7">
        <f t="shared" si="0"/>
        <v>0</v>
      </c>
      <c r="H34" s="7">
        <f t="shared" si="0"/>
        <v>0</v>
      </c>
      <c r="I34" s="7">
        <f t="shared" si="0"/>
        <v>0</v>
      </c>
      <c r="J34" s="7">
        <f t="shared" si="0"/>
        <v>0</v>
      </c>
      <c r="K34" s="7">
        <f t="shared" si="0"/>
        <v>0</v>
      </c>
    </row>
    <row r="35" s="11" customFormat="1" ht="12.75">
      <c r="B35" s="23"/>
    </row>
    <row r="36" spans="1:2" s="11" customFormat="1" ht="12.75">
      <c r="A36" s="9" t="s">
        <v>37</v>
      </c>
      <c r="B36" s="23"/>
    </row>
    <row r="37" spans="1:2" s="11" customFormat="1" ht="12.75">
      <c r="A37" s="9"/>
      <c r="B37" s="23"/>
    </row>
    <row r="38" spans="3:6" ht="15.75" customHeight="1">
      <c r="C38" s="719"/>
      <c r="D38" s="719"/>
      <c r="E38" s="719"/>
      <c r="F38" s="719"/>
    </row>
    <row r="39" spans="1:7" ht="12.75">
      <c r="A39" s="334" t="s">
        <v>947</v>
      </c>
      <c r="C39" s="139"/>
      <c r="D39" s="139"/>
      <c r="E39" s="139"/>
      <c r="F39" s="139"/>
      <c r="G39" s="139"/>
    </row>
    <row r="40" spans="1:11" ht="16.5" customHeight="1">
      <c r="A40" s="113"/>
      <c r="C40" s="139"/>
      <c r="D40" s="139"/>
      <c r="E40" s="139"/>
      <c r="F40" s="139"/>
      <c r="G40" s="139"/>
      <c r="H40" s="711" t="s">
        <v>944</v>
      </c>
      <c r="I40" s="711"/>
      <c r="J40" s="711"/>
      <c r="K40" s="711"/>
    </row>
    <row r="41" spans="1:11" ht="15" customHeight="1">
      <c r="A41" s="226"/>
      <c r="B41" s="334"/>
      <c r="C41" s="226"/>
      <c r="D41" s="226"/>
      <c r="H41" s="711" t="s">
        <v>860</v>
      </c>
      <c r="I41" s="711"/>
      <c r="J41" s="711"/>
      <c r="K41" s="711"/>
    </row>
  </sheetData>
  <sheetProtection/>
  <mergeCells count="18">
    <mergeCell ref="K9:K10"/>
    <mergeCell ref="D1:E1"/>
    <mergeCell ref="J1:K1"/>
    <mergeCell ref="A2:J2"/>
    <mergeCell ref="A3:J3"/>
    <mergeCell ref="A5:L5"/>
    <mergeCell ref="A7:B7"/>
    <mergeCell ref="I7:K7"/>
    <mergeCell ref="C38:F38"/>
    <mergeCell ref="H40:K40"/>
    <mergeCell ref="H41:K41"/>
    <mergeCell ref="C8:J8"/>
    <mergeCell ref="A9:A10"/>
    <mergeCell ref="B9:B10"/>
    <mergeCell ref="C9:D9"/>
    <mergeCell ref="E9:F9"/>
    <mergeCell ref="G9:H9"/>
    <mergeCell ref="I9:J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53"/>
  <sheetViews>
    <sheetView zoomScale="80" zoomScaleNormal="80" zoomScaleSheetLayoutView="86" zoomScalePageLayoutView="0" workbookViewId="0" topLeftCell="A13">
      <selection activeCell="J42" sqref="J42"/>
    </sheetView>
  </sheetViews>
  <sheetFormatPr defaultColWidth="9.140625" defaultRowHeight="12.75"/>
  <cols>
    <col min="1" max="1" width="9.28125" style="13" customWidth="1"/>
    <col min="2" max="3" width="8.57421875" style="13" customWidth="1"/>
    <col min="4" max="4" width="12.00390625" style="13" customWidth="1"/>
    <col min="5" max="5" width="8.57421875" style="13" customWidth="1"/>
    <col min="6" max="6" width="9.57421875" style="13" customWidth="1"/>
    <col min="7" max="7" width="8.57421875" style="13" customWidth="1"/>
    <col min="8" max="8" width="11.7109375" style="13" customWidth="1"/>
    <col min="9" max="11" width="8.57421875" style="13" customWidth="1"/>
    <col min="12" max="12" width="11.421875" style="13" customWidth="1"/>
    <col min="13" max="15" width="8.57421875" style="13" customWidth="1"/>
    <col min="16" max="16" width="8.421875" style="13" customWidth="1"/>
    <col min="17" max="19" width="8.57421875" style="13" customWidth="1"/>
    <col min="20" max="16384" width="9.140625" style="13" customWidth="1"/>
  </cols>
  <sheetData>
    <row r="1" spans="1:19" ht="25.5" customHeight="1">
      <c r="A1" s="13" t="s">
        <v>11</v>
      </c>
      <c r="H1" s="634"/>
      <c r="I1" s="634"/>
      <c r="R1" s="638" t="s">
        <v>52</v>
      </c>
      <c r="S1" s="638"/>
    </row>
    <row r="2" spans="1:19" s="12" customFormat="1" ht="15.75">
      <c r="A2" s="639" t="s">
        <v>0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</row>
    <row r="3" spans="1:19" s="12" customFormat="1" ht="20.25" customHeight="1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</row>
    <row r="5" spans="1:19" s="12" customFormat="1" ht="15.75">
      <c r="A5" s="641" t="s">
        <v>634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</row>
    <row r="6" spans="1:2" ht="12.75">
      <c r="A6" s="636" t="s">
        <v>862</v>
      </c>
      <c r="B6" s="636"/>
    </row>
    <row r="7" spans="1:19" ht="12.75">
      <c r="A7" s="636" t="s">
        <v>159</v>
      </c>
      <c r="B7" s="636"/>
      <c r="C7" s="636"/>
      <c r="D7" s="636"/>
      <c r="E7" s="636"/>
      <c r="F7" s="636"/>
      <c r="G7" s="636"/>
      <c r="H7" s="636"/>
      <c r="I7" s="636"/>
      <c r="R7" s="27"/>
      <c r="S7" s="27"/>
    </row>
    <row r="9" spans="1:12" ht="18" customHeight="1">
      <c r="A9" s="5"/>
      <c r="B9" s="603" t="s">
        <v>39</v>
      </c>
      <c r="C9" s="603"/>
      <c r="D9" s="603" t="s">
        <v>40</v>
      </c>
      <c r="E9" s="603"/>
      <c r="F9" s="603" t="s">
        <v>41</v>
      </c>
      <c r="G9" s="603"/>
      <c r="H9" s="635" t="s">
        <v>42</v>
      </c>
      <c r="I9" s="635"/>
      <c r="J9" s="603" t="s">
        <v>43</v>
      </c>
      <c r="K9" s="603"/>
      <c r="L9" s="25" t="s">
        <v>16</v>
      </c>
    </row>
    <row r="10" spans="1:12" s="61" customFormat="1" ht="13.5" customHeight="1">
      <c r="A10" s="62">
        <v>1</v>
      </c>
      <c r="B10" s="629">
        <v>2</v>
      </c>
      <c r="C10" s="629"/>
      <c r="D10" s="629">
        <v>3</v>
      </c>
      <c r="E10" s="629"/>
      <c r="F10" s="629">
        <v>4</v>
      </c>
      <c r="G10" s="629"/>
      <c r="H10" s="629">
        <v>5</v>
      </c>
      <c r="I10" s="629"/>
      <c r="J10" s="629">
        <v>6</v>
      </c>
      <c r="K10" s="629"/>
      <c r="L10" s="62">
        <v>7</v>
      </c>
    </row>
    <row r="11" spans="1:12" ht="15">
      <c r="A11" s="3" t="s">
        <v>44</v>
      </c>
      <c r="B11" s="618">
        <v>660</v>
      </c>
      <c r="C11" s="618"/>
      <c r="D11" s="618">
        <v>5</v>
      </c>
      <c r="E11" s="618"/>
      <c r="F11" s="618">
        <v>100</v>
      </c>
      <c r="G11" s="618"/>
      <c r="H11" s="618">
        <v>3</v>
      </c>
      <c r="I11" s="618"/>
      <c r="J11" s="618">
        <v>386</v>
      </c>
      <c r="K11" s="618"/>
      <c r="L11" s="16">
        <f>SUM(B11:K11)</f>
        <v>1154</v>
      </c>
    </row>
    <row r="12" spans="1:12" ht="12.75">
      <c r="A12" s="3" t="s">
        <v>45</v>
      </c>
      <c r="B12" s="617">
        <v>30604</v>
      </c>
      <c r="C12" s="617"/>
      <c r="D12" s="617">
        <v>5</v>
      </c>
      <c r="E12" s="617"/>
      <c r="F12" s="617">
        <v>7051</v>
      </c>
      <c r="G12" s="617"/>
      <c r="H12" s="617">
        <v>325</v>
      </c>
      <c r="I12" s="617"/>
      <c r="J12" s="617">
        <v>3406</v>
      </c>
      <c r="K12" s="617"/>
      <c r="L12" s="16">
        <f>SUM(B12:K12)</f>
        <v>41391</v>
      </c>
    </row>
    <row r="13" spans="1:12" ht="12.75">
      <c r="A13" s="3" t="s">
        <v>16</v>
      </c>
      <c r="B13" s="600">
        <f>SUM(B11:C12)</f>
        <v>31264</v>
      </c>
      <c r="C13" s="601"/>
      <c r="D13" s="600">
        <f>SUM(D11:E12)</f>
        <v>10</v>
      </c>
      <c r="E13" s="601"/>
      <c r="F13" s="600">
        <f>SUM(F11:G12)</f>
        <v>7151</v>
      </c>
      <c r="G13" s="601"/>
      <c r="H13" s="600">
        <f>SUM(H11:I12)</f>
        <v>328</v>
      </c>
      <c r="I13" s="601"/>
      <c r="J13" s="600">
        <f>SUM(J11:K12)</f>
        <v>3792</v>
      </c>
      <c r="K13" s="601"/>
      <c r="L13" s="3">
        <f>SUM(L11:L12)</f>
        <v>42545</v>
      </c>
    </row>
    <row r="14" spans="1:1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642" t="s">
        <v>422</v>
      </c>
      <c r="B15" s="642"/>
      <c r="C15" s="642"/>
      <c r="D15" s="642"/>
      <c r="E15" s="642"/>
      <c r="F15" s="642"/>
      <c r="G15" s="642"/>
      <c r="H15" s="10"/>
      <c r="I15" s="10"/>
      <c r="J15" s="10"/>
      <c r="K15" s="10"/>
      <c r="L15" s="10"/>
    </row>
    <row r="16" spans="1:12" ht="12.75" customHeight="1">
      <c r="A16" s="644" t="s">
        <v>168</v>
      </c>
      <c r="B16" s="645"/>
      <c r="C16" s="647" t="s">
        <v>195</v>
      </c>
      <c r="D16" s="647"/>
      <c r="E16" s="3" t="s">
        <v>16</v>
      </c>
      <c r="I16" s="10"/>
      <c r="J16" s="10"/>
      <c r="K16" s="10"/>
      <c r="L16" s="10"/>
    </row>
    <row r="17" spans="1:12" ht="12.75">
      <c r="A17" s="600">
        <v>600</v>
      </c>
      <c r="B17" s="601"/>
      <c r="C17" s="600">
        <v>1100</v>
      </c>
      <c r="D17" s="601"/>
      <c r="E17" s="3">
        <f>A17+C17</f>
        <v>1700</v>
      </c>
      <c r="I17" s="10"/>
      <c r="J17" s="10"/>
      <c r="K17" s="10"/>
      <c r="L17" s="10"/>
    </row>
    <row r="18" spans="1:12" ht="12.75">
      <c r="A18" s="189"/>
      <c r="B18" s="189"/>
      <c r="C18" s="189"/>
      <c r="D18" s="189"/>
      <c r="E18" s="189"/>
      <c r="F18" s="189"/>
      <c r="G18" s="189"/>
      <c r="H18" s="10"/>
      <c r="I18" s="10"/>
      <c r="J18" s="10"/>
      <c r="K18" s="10"/>
      <c r="L18" s="10"/>
    </row>
    <row r="20" spans="1:19" ht="18.75" customHeight="1">
      <c r="A20" s="643" t="s">
        <v>160</v>
      </c>
      <c r="B20" s="643"/>
      <c r="C20" s="643"/>
      <c r="D20" s="643"/>
      <c r="E20" s="643"/>
      <c r="F20" s="643"/>
      <c r="G20" s="643"/>
      <c r="H20" s="643"/>
      <c r="I20" s="643"/>
      <c r="J20" s="643"/>
      <c r="K20" s="643"/>
      <c r="L20" s="643"/>
      <c r="M20" s="643"/>
      <c r="N20" s="643"/>
      <c r="O20" s="643"/>
      <c r="P20" s="643"/>
      <c r="Q20" s="643"/>
      <c r="R20" s="643"/>
      <c r="S20" s="643"/>
    </row>
    <row r="21" spans="1:20" ht="12.75">
      <c r="A21" s="603" t="s">
        <v>20</v>
      </c>
      <c r="B21" s="603" t="s">
        <v>46</v>
      </c>
      <c r="C21" s="603"/>
      <c r="D21" s="603"/>
      <c r="E21" s="646" t="s">
        <v>21</v>
      </c>
      <c r="F21" s="646"/>
      <c r="G21" s="646"/>
      <c r="H21" s="646"/>
      <c r="I21" s="646"/>
      <c r="J21" s="646"/>
      <c r="K21" s="646"/>
      <c r="L21" s="646"/>
      <c r="M21" s="616" t="s">
        <v>22</v>
      </c>
      <c r="N21" s="616"/>
      <c r="O21" s="616"/>
      <c r="P21" s="616"/>
      <c r="Q21" s="616"/>
      <c r="R21" s="616"/>
      <c r="S21" s="616"/>
      <c r="T21" s="616"/>
    </row>
    <row r="22" spans="1:20" ht="33.75" customHeight="1">
      <c r="A22" s="603"/>
      <c r="B22" s="603"/>
      <c r="C22" s="603"/>
      <c r="D22" s="603"/>
      <c r="E22" s="604" t="s">
        <v>124</v>
      </c>
      <c r="F22" s="606"/>
      <c r="G22" s="604" t="s">
        <v>161</v>
      </c>
      <c r="H22" s="606"/>
      <c r="I22" s="603" t="s">
        <v>47</v>
      </c>
      <c r="J22" s="603"/>
      <c r="K22" s="604" t="s">
        <v>89</v>
      </c>
      <c r="L22" s="606"/>
      <c r="M22" s="604" t="s">
        <v>90</v>
      </c>
      <c r="N22" s="606"/>
      <c r="O22" s="604" t="s">
        <v>161</v>
      </c>
      <c r="P22" s="606"/>
      <c r="Q22" s="603" t="s">
        <v>47</v>
      </c>
      <c r="R22" s="603"/>
      <c r="S22" s="603" t="s">
        <v>89</v>
      </c>
      <c r="T22" s="603"/>
    </row>
    <row r="23" spans="1:20" s="61" customFormat="1" ht="15.75" customHeight="1">
      <c r="A23" s="62">
        <v>1</v>
      </c>
      <c r="B23" s="621">
        <v>2</v>
      </c>
      <c r="C23" s="633"/>
      <c r="D23" s="622"/>
      <c r="E23" s="621">
        <v>3</v>
      </c>
      <c r="F23" s="622"/>
      <c r="G23" s="621">
        <v>4</v>
      </c>
      <c r="H23" s="622"/>
      <c r="I23" s="629">
        <v>5</v>
      </c>
      <c r="J23" s="629"/>
      <c r="K23" s="629">
        <v>6</v>
      </c>
      <c r="L23" s="629"/>
      <c r="M23" s="621">
        <v>3</v>
      </c>
      <c r="N23" s="622"/>
      <c r="O23" s="621">
        <v>4</v>
      </c>
      <c r="P23" s="622"/>
      <c r="Q23" s="629">
        <v>5</v>
      </c>
      <c r="R23" s="629"/>
      <c r="S23" s="629">
        <v>6</v>
      </c>
      <c r="T23" s="629"/>
    </row>
    <row r="24" spans="1:20" ht="27.75" customHeight="1">
      <c r="A24" s="60">
        <v>1</v>
      </c>
      <c r="B24" s="626" t="s">
        <v>481</v>
      </c>
      <c r="C24" s="627"/>
      <c r="D24" s="628"/>
      <c r="E24" s="614">
        <v>100</v>
      </c>
      <c r="F24" s="615"/>
      <c r="G24" s="600" t="s">
        <v>354</v>
      </c>
      <c r="H24" s="601"/>
      <c r="I24" s="614">
        <v>340</v>
      </c>
      <c r="J24" s="615"/>
      <c r="K24" s="614">
        <v>8</v>
      </c>
      <c r="L24" s="615"/>
      <c r="M24" s="614">
        <v>150</v>
      </c>
      <c r="N24" s="615"/>
      <c r="O24" s="600" t="s">
        <v>354</v>
      </c>
      <c r="P24" s="601"/>
      <c r="Q24" s="614">
        <v>510</v>
      </c>
      <c r="R24" s="615"/>
      <c r="S24" s="614">
        <v>14</v>
      </c>
      <c r="T24" s="615"/>
    </row>
    <row r="25" spans="1:20" ht="12.75">
      <c r="A25" s="60">
        <v>2</v>
      </c>
      <c r="B25" s="623" t="s">
        <v>48</v>
      </c>
      <c r="C25" s="624"/>
      <c r="D25" s="625"/>
      <c r="E25" s="614">
        <v>20</v>
      </c>
      <c r="F25" s="615"/>
      <c r="G25" s="614">
        <v>1.4</v>
      </c>
      <c r="H25" s="615"/>
      <c r="I25" s="614">
        <v>70</v>
      </c>
      <c r="J25" s="615"/>
      <c r="K25" s="614">
        <v>5</v>
      </c>
      <c r="L25" s="615"/>
      <c r="M25" s="614">
        <v>30</v>
      </c>
      <c r="N25" s="615"/>
      <c r="O25" s="614">
        <v>2.1</v>
      </c>
      <c r="P25" s="615"/>
      <c r="Q25" s="614">
        <v>105</v>
      </c>
      <c r="R25" s="615"/>
      <c r="S25" s="614">
        <v>7.5</v>
      </c>
      <c r="T25" s="615"/>
    </row>
    <row r="26" spans="1:20" ht="12.75">
      <c r="A26" s="60">
        <v>3</v>
      </c>
      <c r="B26" s="623" t="s">
        <v>162</v>
      </c>
      <c r="C26" s="624"/>
      <c r="D26" s="625"/>
      <c r="E26" s="614">
        <v>50</v>
      </c>
      <c r="F26" s="615"/>
      <c r="G26" s="619">
        <v>0.75</v>
      </c>
      <c r="H26" s="620"/>
      <c r="I26" s="614">
        <v>50</v>
      </c>
      <c r="J26" s="615"/>
      <c r="K26" s="614">
        <v>0.5</v>
      </c>
      <c r="L26" s="615"/>
      <c r="M26" s="614">
        <v>75</v>
      </c>
      <c r="N26" s="615"/>
      <c r="O26" s="614">
        <v>1</v>
      </c>
      <c r="P26" s="615"/>
      <c r="Q26" s="614">
        <v>70</v>
      </c>
      <c r="R26" s="615"/>
      <c r="S26" s="614">
        <v>0.75</v>
      </c>
      <c r="T26" s="615"/>
    </row>
    <row r="27" spans="1:20" ht="12.75">
      <c r="A27" s="60">
        <v>4</v>
      </c>
      <c r="B27" s="623" t="s">
        <v>49</v>
      </c>
      <c r="C27" s="624"/>
      <c r="D27" s="625"/>
      <c r="E27" s="614">
        <v>5</v>
      </c>
      <c r="F27" s="615"/>
      <c r="G27" s="614">
        <v>0.5</v>
      </c>
      <c r="H27" s="615"/>
      <c r="I27" s="614">
        <v>45</v>
      </c>
      <c r="J27" s="615"/>
      <c r="K27" s="614">
        <v>0</v>
      </c>
      <c r="L27" s="615"/>
      <c r="M27" s="614">
        <v>7.5</v>
      </c>
      <c r="N27" s="615"/>
      <c r="O27" s="619">
        <v>0.75</v>
      </c>
      <c r="P27" s="620"/>
      <c r="Q27" s="614">
        <v>90</v>
      </c>
      <c r="R27" s="615"/>
      <c r="S27" s="614">
        <v>0</v>
      </c>
      <c r="T27" s="615"/>
    </row>
    <row r="28" spans="1:20" ht="12.75">
      <c r="A28" s="60">
        <v>5</v>
      </c>
      <c r="B28" s="623" t="s">
        <v>50</v>
      </c>
      <c r="C28" s="624"/>
      <c r="D28" s="625"/>
      <c r="E28" s="614" t="s">
        <v>863</v>
      </c>
      <c r="F28" s="615"/>
      <c r="G28" s="619">
        <v>0.78</v>
      </c>
      <c r="H28" s="620"/>
      <c r="I28" s="614">
        <v>0</v>
      </c>
      <c r="J28" s="615"/>
      <c r="K28" s="614">
        <v>0</v>
      </c>
      <c r="L28" s="615"/>
      <c r="M28" s="614">
        <v>0</v>
      </c>
      <c r="N28" s="615"/>
      <c r="O28" s="619">
        <v>1.33</v>
      </c>
      <c r="P28" s="620"/>
      <c r="Q28" s="614">
        <v>0</v>
      </c>
      <c r="R28" s="615"/>
      <c r="S28" s="614">
        <v>0</v>
      </c>
      <c r="T28" s="615"/>
    </row>
    <row r="29" spans="1:20" ht="12.75">
      <c r="A29" s="60">
        <v>6</v>
      </c>
      <c r="B29" s="623" t="s">
        <v>51</v>
      </c>
      <c r="C29" s="624"/>
      <c r="D29" s="625"/>
      <c r="E29" s="614" t="s">
        <v>863</v>
      </c>
      <c r="F29" s="615"/>
      <c r="G29" s="614">
        <v>0.7</v>
      </c>
      <c r="H29" s="615"/>
      <c r="I29" s="614">
        <v>0</v>
      </c>
      <c r="J29" s="615"/>
      <c r="K29" s="614">
        <v>0</v>
      </c>
      <c r="L29" s="615"/>
      <c r="M29" s="614">
        <v>0</v>
      </c>
      <c r="N29" s="615"/>
      <c r="O29" s="614">
        <v>1</v>
      </c>
      <c r="P29" s="615"/>
      <c r="Q29" s="614">
        <v>0</v>
      </c>
      <c r="R29" s="615"/>
      <c r="S29" s="614">
        <v>0</v>
      </c>
      <c r="T29" s="615"/>
    </row>
    <row r="30" spans="1:20" ht="12.75">
      <c r="A30" s="60">
        <v>7</v>
      </c>
      <c r="B30" s="632" t="s">
        <v>163</v>
      </c>
      <c r="C30" s="632"/>
      <c r="D30" s="632"/>
      <c r="E30" s="597">
        <v>0</v>
      </c>
      <c r="F30" s="597"/>
      <c r="G30" s="617">
        <v>0</v>
      </c>
      <c r="H30" s="617"/>
      <c r="I30" s="597">
        <v>0</v>
      </c>
      <c r="J30" s="597"/>
      <c r="K30" s="597">
        <v>0</v>
      </c>
      <c r="L30" s="597"/>
      <c r="M30" s="597">
        <v>0</v>
      </c>
      <c r="N30" s="597"/>
      <c r="O30" s="617">
        <v>0</v>
      </c>
      <c r="P30" s="617"/>
      <c r="Q30" s="597">
        <v>0</v>
      </c>
      <c r="R30" s="597"/>
      <c r="S30" s="597">
        <v>0</v>
      </c>
      <c r="T30" s="597"/>
    </row>
    <row r="31" spans="1:20" ht="12.75">
      <c r="A31" s="60"/>
      <c r="B31" s="603" t="s">
        <v>16</v>
      </c>
      <c r="C31" s="603"/>
      <c r="D31" s="603"/>
      <c r="E31" s="602">
        <v>175</v>
      </c>
      <c r="F31" s="602"/>
      <c r="G31" s="616">
        <v>4.13</v>
      </c>
      <c r="H31" s="616"/>
      <c r="I31" s="602">
        <v>505</v>
      </c>
      <c r="J31" s="602"/>
      <c r="K31" s="602">
        <f>SUM(K24:L30)</f>
        <v>13.5</v>
      </c>
      <c r="L31" s="602"/>
      <c r="M31" s="602">
        <v>262.5</v>
      </c>
      <c r="N31" s="602"/>
      <c r="O31" s="616">
        <v>6.18</v>
      </c>
      <c r="P31" s="616"/>
      <c r="Q31" s="602">
        <f>SUM(Q24:R30)</f>
        <v>775</v>
      </c>
      <c r="R31" s="602"/>
      <c r="S31" s="602">
        <f>SUM(S24:T30)</f>
        <v>22.25</v>
      </c>
      <c r="T31" s="602"/>
    </row>
    <row r="32" spans="1:20" ht="12.75">
      <c r="A32" s="105"/>
      <c r="B32" s="106"/>
      <c r="C32" s="106"/>
      <c r="D32" s="10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 customHeight="1">
      <c r="A33" s="192" t="s">
        <v>401</v>
      </c>
      <c r="B33" s="598" t="s">
        <v>458</v>
      </c>
      <c r="C33" s="598"/>
      <c r="D33" s="598"/>
      <c r="E33" s="598"/>
      <c r="F33" s="598"/>
      <c r="G33" s="598"/>
      <c r="H33" s="598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ht="12.75">
      <c r="A34" s="192"/>
      <c r="B34" s="106"/>
      <c r="C34" s="106"/>
      <c r="D34" s="106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27" customFormat="1" ht="17.25" customHeight="1">
      <c r="A35" s="2" t="s">
        <v>20</v>
      </c>
      <c r="B35" s="607" t="s">
        <v>402</v>
      </c>
      <c r="C35" s="608"/>
      <c r="D35" s="609"/>
      <c r="E35" s="604" t="s">
        <v>21</v>
      </c>
      <c r="F35" s="605"/>
      <c r="G35" s="605"/>
      <c r="H35" s="605"/>
      <c r="I35" s="605"/>
      <c r="J35" s="606"/>
      <c r="K35" s="616" t="s">
        <v>22</v>
      </c>
      <c r="L35" s="616"/>
      <c r="M35" s="616"/>
      <c r="N35" s="616"/>
      <c r="O35" s="616"/>
      <c r="P35" s="616"/>
      <c r="Q35" s="599"/>
      <c r="R35" s="599"/>
      <c r="S35" s="599"/>
      <c r="T35" s="599"/>
    </row>
    <row r="36" spans="1:20" ht="12.75">
      <c r="A36" s="4"/>
      <c r="B36" s="610"/>
      <c r="C36" s="611"/>
      <c r="D36" s="612"/>
      <c r="E36" s="600" t="s">
        <v>419</v>
      </c>
      <c r="F36" s="601"/>
      <c r="G36" s="600" t="s">
        <v>420</v>
      </c>
      <c r="H36" s="601"/>
      <c r="I36" s="600" t="s">
        <v>421</v>
      </c>
      <c r="J36" s="601"/>
      <c r="K36" s="616" t="s">
        <v>419</v>
      </c>
      <c r="L36" s="616"/>
      <c r="M36" s="616" t="s">
        <v>420</v>
      </c>
      <c r="N36" s="616"/>
      <c r="O36" s="616" t="s">
        <v>421</v>
      </c>
      <c r="P36" s="616"/>
      <c r="Q36" s="10"/>
      <c r="R36" s="10"/>
      <c r="S36" s="10"/>
      <c r="T36" s="10"/>
    </row>
    <row r="37" spans="1:20" ht="12.75">
      <c r="A37" s="60">
        <v>1</v>
      </c>
      <c r="B37" s="600" t="s">
        <v>864</v>
      </c>
      <c r="C37" s="651"/>
      <c r="D37" s="601"/>
      <c r="E37" s="600" t="s">
        <v>865</v>
      </c>
      <c r="F37" s="601"/>
      <c r="G37" s="600">
        <v>1.5</v>
      </c>
      <c r="H37" s="601"/>
      <c r="I37" s="600" t="s">
        <v>866</v>
      </c>
      <c r="J37" s="601"/>
      <c r="K37" s="600" t="s">
        <v>867</v>
      </c>
      <c r="L37" s="601"/>
      <c r="M37" s="648">
        <v>2</v>
      </c>
      <c r="N37" s="649"/>
      <c r="O37" s="600" t="s">
        <v>866</v>
      </c>
      <c r="P37" s="601"/>
      <c r="Q37" s="10"/>
      <c r="R37" s="10"/>
      <c r="S37" s="10"/>
      <c r="T37" s="10"/>
    </row>
    <row r="40" spans="1:9" ht="13.5" customHeight="1">
      <c r="A40" s="650" t="s">
        <v>173</v>
      </c>
      <c r="B40" s="650"/>
      <c r="C40" s="650"/>
      <c r="D40" s="650"/>
      <c r="E40" s="650"/>
      <c r="F40" s="650"/>
      <c r="G40" s="650"/>
      <c r="H40" s="650"/>
      <c r="I40" s="650"/>
    </row>
    <row r="41" spans="1:9" ht="13.5" customHeight="1">
      <c r="A41" s="595" t="s">
        <v>54</v>
      </c>
      <c r="B41" s="595" t="s">
        <v>21</v>
      </c>
      <c r="C41" s="595"/>
      <c r="D41" s="595"/>
      <c r="E41" s="637" t="s">
        <v>22</v>
      </c>
      <c r="F41" s="637"/>
      <c r="G41" s="637"/>
      <c r="H41" s="630" t="s">
        <v>137</v>
      </c>
      <c r="I41"/>
    </row>
    <row r="42" spans="1:9" ht="15">
      <c r="A42" s="595"/>
      <c r="B42" s="44" t="s">
        <v>164</v>
      </c>
      <c r="C42" s="63" t="s">
        <v>96</v>
      </c>
      <c r="D42" s="44" t="s">
        <v>16</v>
      </c>
      <c r="E42" s="44" t="s">
        <v>164</v>
      </c>
      <c r="F42" s="63" t="s">
        <v>96</v>
      </c>
      <c r="G42" s="44" t="s">
        <v>16</v>
      </c>
      <c r="H42" s="631"/>
      <c r="I42"/>
    </row>
    <row r="43" spans="1:9" s="255" customFormat="1" ht="17.25" customHeight="1">
      <c r="A43" s="252" t="s">
        <v>506</v>
      </c>
      <c r="B43" s="251">
        <v>2.48</v>
      </c>
      <c r="C43" s="251">
        <v>1.65</v>
      </c>
      <c r="D43" s="253">
        <f>B43+C43</f>
        <v>4.13</v>
      </c>
      <c r="E43" s="253">
        <v>3.71</v>
      </c>
      <c r="F43" s="251">
        <v>2.47</v>
      </c>
      <c r="G43" s="251">
        <f>E43+F43</f>
        <v>6.18</v>
      </c>
      <c r="H43" s="251"/>
      <c r="I43" s="254"/>
    </row>
    <row r="44" spans="1:9" s="255" customFormat="1" ht="17.25" customHeight="1">
      <c r="A44" s="252" t="s">
        <v>813</v>
      </c>
      <c r="B44" s="251">
        <v>2.85</v>
      </c>
      <c r="C44" s="251">
        <v>1.9</v>
      </c>
      <c r="D44" s="253">
        <v>4.75</v>
      </c>
      <c r="E44" s="253">
        <v>4.27</v>
      </c>
      <c r="F44" s="251">
        <v>2.84</v>
      </c>
      <c r="G44" s="251">
        <f>E44+F44</f>
        <v>7.109999999999999</v>
      </c>
      <c r="H44" s="251" t="s">
        <v>165</v>
      </c>
      <c r="I44" s="254"/>
    </row>
    <row r="45" spans="1:20" ht="15" customHeight="1">
      <c r="A45" s="596"/>
      <c r="B45" s="596"/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</row>
    <row r="46" spans="1:9" ht="15">
      <c r="A46" s="104"/>
      <c r="B46" s="190"/>
      <c r="C46" s="190"/>
      <c r="D46" s="11"/>
      <c r="E46" s="11"/>
      <c r="F46" s="191"/>
      <c r="G46" s="191"/>
      <c r="H46" s="191"/>
      <c r="I46"/>
    </row>
    <row r="47" spans="1:9" ht="15">
      <c r="A47" s="27"/>
      <c r="B47" s="193"/>
      <c r="C47" s="193"/>
      <c r="D47" s="178"/>
      <c r="E47" s="178"/>
      <c r="F47" s="191"/>
      <c r="G47" s="191"/>
      <c r="H47" s="191"/>
      <c r="I47"/>
    </row>
    <row r="50" spans="1:17" s="14" customFormat="1" ht="18.75" customHeight="1">
      <c r="A50" s="13" t="s">
        <v>947</v>
      </c>
      <c r="B50" s="13"/>
      <c r="C50" s="13"/>
      <c r="D50" s="13"/>
      <c r="E50" s="13"/>
      <c r="F50" s="13"/>
      <c r="G50" s="13"/>
      <c r="I50" s="13"/>
      <c r="O50" s="74"/>
      <c r="P50" s="74"/>
      <c r="Q50" s="74"/>
    </row>
    <row r="51" spans="1:18" s="14" customFormat="1" ht="17.2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613" t="s">
        <v>944</v>
      </c>
      <c r="O51" s="613"/>
      <c r="P51" s="613"/>
      <c r="Q51" s="613"/>
      <c r="R51" s="613"/>
    </row>
    <row r="52" spans="1:19" s="14" customFormat="1" ht="17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613" t="s">
        <v>860</v>
      </c>
      <c r="O52" s="613"/>
      <c r="P52" s="613"/>
      <c r="Q52" s="613"/>
      <c r="R52" s="613"/>
      <c r="S52" s="74"/>
    </row>
    <row r="53" spans="14:17" ht="12.75" customHeight="1">
      <c r="N53" s="31"/>
      <c r="O53" s="31"/>
      <c r="P53" s="31"/>
      <c r="Q53" s="31"/>
    </row>
  </sheetData>
  <sheetProtection/>
  <mergeCells count="158">
    <mergeCell ref="E36:F36"/>
    <mergeCell ref="O37:P37"/>
    <mergeCell ref="M37:N37"/>
    <mergeCell ref="A40:I40"/>
    <mergeCell ref="M36:N36"/>
    <mergeCell ref="O36:P36"/>
    <mergeCell ref="K37:L37"/>
    <mergeCell ref="I37:J37"/>
    <mergeCell ref="B37:D37"/>
    <mergeCell ref="G36:H36"/>
    <mergeCell ref="S31:T31"/>
    <mergeCell ref="M30:N30"/>
    <mergeCell ref="Q30:R30"/>
    <mergeCell ref="S30:T30"/>
    <mergeCell ref="O30:P30"/>
    <mergeCell ref="K35:P35"/>
    <mergeCell ref="K30:L30"/>
    <mergeCell ref="M31:N31"/>
    <mergeCell ref="O31:P31"/>
    <mergeCell ref="Q31:R31"/>
    <mergeCell ref="Q29:R29"/>
    <mergeCell ref="K29:L29"/>
    <mergeCell ref="S22:T22"/>
    <mergeCell ref="M22:N22"/>
    <mergeCell ref="K22:L22"/>
    <mergeCell ref="O25:P25"/>
    <mergeCell ref="K25:L25"/>
    <mergeCell ref="O27:P27"/>
    <mergeCell ref="S27:T27"/>
    <mergeCell ref="Q27:R27"/>
    <mergeCell ref="M29:N29"/>
    <mergeCell ref="O29:P29"/>
    <mergeCell ref="H13:I13"/>
    <mergeCell ref="C17:D17"/>
    <mergeCell ref="B11:C11"/>
    <mergeCell ref="O26:P26"/>
    <mergeCell ref="G24:H24"/>
    <mergeCell ref="D11:E11"/>
    <mergeCell ref="B13:C13"/>
    <mergeCell ref="C16:D16"/>
    <mergeCell ref="A16:B16"/>
    <mergeCell ref="G26:H26"/>
    <mergeCell ref="H12:I12"/>
    <mergeCell ref="S26:T26"/>
    <mergeCell ref="Q23:R23"/>
    <mergeCell ref="S23:T23"/>
    <mergeCell ref="M25:N25"/>
    <mergeCell ref="I26:J26"/>
    <mergeCell ref="S25:T25"/>
    <mergeCell ref="E21:L21"/>
    <mergeCell ref="E28:F28"/>
    <mergeCell ref="A20:S20"/>
    <mergeCell ref="S24:T24"/>
    <mergeCell ref="I28:J28"/>
    <mergeCell ref="A21:A22"/>
    <mergeCell ref="E22:F22"/>
    <mergeCell ref="I23:J23"/>
    <mergeCell ref="E26:F26"/>
    <mergeCell ref="B25:D25"/>
    <mergeCell ref="I25:J25"/>
    <mergeCell ref="R1:S1"/>
    <mergeCell ref="A2:S2"/>
    <mergeCell ref="A3:S3"/>
    <mergeCell ref="A5:S5"/>
    <mergeCell ref="B9:C9"/>
    <mergeCell ref="M27:N27"/>
    <mergeCell ref="B26:D26"/>
    <mergeCell ref="F13:G13"/>
    <mergeCell ref="B12:C12"/>
    <mergeCell ref="A15:G15"/>
    <mergeCell ref="A6:B6"/>
    <mergeCell ref="A7:I7"/>
    <mergeCell ref="D9:E9"/>
    <mergeCell ref="K24:L24"/>
    <mergeCell ref="B41:D41"/>
    <mergeCell ref="E41:G41"/>
    <mergeCell ref="E25:F25"/>
    <mergeCell ref="G25:H25"/>
    <mergeCell ref="B29:D29"/>
    <mergeCell ref="I27:J27"/>
    <mergeCell ref="K28:L28"/>
    <mergeCell ref="K36:L36"/>
    <mergeCell ref="G28:H28"/>
    <mergeCell ref="E37:F37"/>
    <mergeCell ref="O24:P24"/>
    <mergeCell ref="E31:F31"/>
    <mergeCell ref="G29:H29"/>
    <mergeCell ref="E27:F27"/>
    <mergeCell ref="G27:H27"/>
    <mergeCell ref="K26:L26"/>
    <mergeCell ref="F9:G9"/>
    <mergeCell ref="H1:I1"/>
    <mergeCell ref="J9:K9"/>
    <mergeCell ref="H9:I9"/>
    <mergeCell ref="I24:J24"/>
    <mergeCell ref="I22:J22"/>
    <mergeCell ref="J12:K12"/>
    <mergeCell ref="J10:K10"/>
    <mergeCell ref="F12:G12"/>
    <mergeCell ref="E24:F24"/>
    <mergeCell ref="H41:H42"/>
    <mergeCell ref="B30:D30"/>
    <mergeCell ref="D10:E10"/>
    <mergeCell ref="F10:G10"/>
    <mergeCell ref="H10:I10"/>
    <mergeCell ref="B10:C10"/>
    <mergeCell ref="B23:D23"/>
    <mergeCell ref="I29:J29"/>
    <mergeCell ref="D12:E12"/>
    <mergeCell ref="B28:D28"/>
    <mergeCell ref="B27:D27"/>
    <mergeCell ref="B24:D24"/>
    <mergeCell ref="E23:F23"/>
    <mergeCell ref="K23:L23"/>
    <mergeCell ref="O22:P22"/>
    <mergeCell ref="G23:H23"/>
    <mergeCell ref="M26:N26"/>
    <mergeCell ref="K27:L27"/>
    <mergeCell ref="S28:T28"/>
    <mergeCell ref="M28:N28"/>
    <mergeCell ref="O28:P28"/>
    <mergeCell ref="M21:T21"/>
    <mergeCell ref="M24:N24"/>
    <mergeCell ref="M23:N23"/>
    <mergeCell ref="O23:P23"/>
    <mergeCell ref="Q26:R26"/>
    <mergeCell ref="Q24:R24"/>
    <mergeCell ref="Q25:R25"/>
    <mergeCell ref="A17:B17"/>
    <mergeCell ref="N52:R52"/>
    <mergeCell ref="F11:G11"/>
    <mergeCell ref="H11:I11"/>
    <mergeCell ref="Q28:R28"/>
    <mergeCell ref="G22:H22"/>
    <mergeCell ref="J13:K13"/>
    <mergeCell ref="J11:K11"/>
    <mergeCell ref="D13:E13"/>
    <mergeCell ref="B21:D22"/>
    <mergeCell ref="Q22:R22"/>
    <mergeCell ref="N51:R51"/>
    <mergeCell ref="S29:T29"/>
    <mergeCell ref="K31:L31"/>
    <mergeCell ref="E29:F29"/>
    <mergeCell ref="Q35:R35"/>
    <mergeCell ref="I30:J30"/>
    <mergeCell ref="G31:H31"/>
    <mergeCell ref="G30:H30"/>
    <mergeCell ref="G37:H37"/>
    <mergeCell ref="A41:A42"/>
    <mergeCell ref="A45:T45"/>
    <mergeCell ref="E30:F30"/>
    <mergeCell ref="B33:H33"/>
    <mergeCell ref="S35:T35"/>
    <mergeCell ref="I36:J36"/>
    <mergeCell ref="I31:J31"/>
    <mergeCell ref="B31:D31"/>
    <mergeCell ref="E35:J35"/>
    <mergeCell ref="B35:D3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7"/>
  <sheetViews>
    <sheetView view="pageBreakPreview" zoomScaleNormal="85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7.140625" style="0" customWidth="1"/>
    <col min="2" max="2" width="18.8515625" style="329" customWidth="1"/>
    <col min="3" max="3" width="14.57421875" style="139" customWidth="1"/>
    <col min="4" max="4" width="16.57421875" style="464" customWidth="1"/>
    <col min="5" max="8" width="18.421875" style="464" customWidth="1"/>
  </cols>
  <sheetData>
    <row r="2" ht="14.25">
      <c r="H2" s="465" t="s">
        <v>511</v>
      </c>
    </row>
    <row r="3" spans="1:15" ht="18">
      <c r="A3" s="713" t="s">
        <v>0</v>
      </c>
      <c r="B3" s="713"/>
      <c r="C3" s="713"/>
      <c r="D3" s="713"/>
      <c r="E3" s="713"/>
      <c r="F3" s="713"/>
      <c r="G3" s="713"/>
      <c r="H3" s="713"/>
      <c r="I3" s="171"/>
      <c r="J3" s="171"/>
      <c r="K3" s="171"/>
      <c r="L3" s="171"/>
      <c r="M3" s="171"/>
      <c r="N3" s="171"/>
      <c r="O3" s="171"/>
    </row>
    <row r="4" spans="1:15" ht="21">
      <c r="A4" s="714" t="s">
        <v>667</v>
      </c>
      <c r="B4" s="714"/>
      <c r="C4" s="714"/>
      <c r="D4" s="714"/>
      <c r="E4" s="714"/>
      <c r="F4" s="714"/>
      <c r="G4" s="714"/>
      <c r="H4" s="714"/>
      <c r="I4" s="172"/>
      <c r="J4" s="172"/>
      <c r="K4" s="172"/>
      <c r="L4" s="172"/>
      <c r="M4" s="172"/>
      <c r="N4" s="172"/>
      <c r="O4" s="172"/>
    </row>
    <row r="5" spans="1:15" ht="18">
      <c r="A5" s="713" t="s">
        <v>510</v>
      </c>
      <c r="B5" s="713"/>
      <c r="C5" s="713"/>
      <c r="D5" s="713"/>
      <c r="E5" s="713"/>
      <c r="F5" s="713"/>
      <c r="G5" s="713"/>
      <c r="H5" s="713"/>
      <c r="I5" s="171"/>
      <c r="J5" s="171"/>
      <c r="K5" s="171"/>
      <c r="L5" s="171"/>
      <c r="M5" s="171"/>
      <c r="N5" s="171"/>
      <c r="O5" s="171"/>
    </row>
    <row r="6" spans="1:15" ht="15">
      <c r="A6" s="13" t="s">
        <v>862</v>
      </c>
      <c r="B6" s="306"/>
      <c r="C6" s="370"/>
      <c r="D6" s="466"/>
      <c r="E6" s="466"/>
      <c r="F6" s="865" t="s">
        <v>794</v>
      </c>
      <c r="G6" s="865"/>
      <c r="H6" s="865"/>
      <c r="I6" s="152"/>
      <c r="J6" s="152"/>
      <c r="K6" s="152"/>
      <c r="L6" s="173"/>
      <c r="M6" s="173"/>
      <c r="N6" s="863"/>
      <c r="O6" s="863"/>
    </row>
    <row r="7" spans="1:8" ht="18" customHeight="1">
      <c r="A7" s="835" t="s">
        <v>2</v>
      </c>
      <c r="B7" s="856" t="s">
        <v>3</v>
      </c>
      <c r="C7" s="864" t="s">
        <v>381</v>
      </c>
      <c r="D7" s="866" t="s">
        <v>488</v>
      </c>
      <c r="E7" s="867"/>
      <c r="F7" s="867"/>
      <c r="G7" s="867"/>
      <c r="H7" s="868"/>
    </row>
    <row r="8" spans="1:8" ht="34.5" customHeight="1">
      <c r="A8" s="835"/>
      <c r="B8" s="856"/>
      <c r="C8" s="864"/>
      <c r="D8" s="210" t="s">
        <v>489</v>
      </c>
      <c r="E8" s="210" t="s">
        <v>490</v>
      </c>
      <c r="F8" s="210" t="s">
        <v>491</v>
      </c>
      <c r="G8" s="210" t="s">
        <v>693</v>
      </c>
      <c r="H8" s="210" t="s">
        <v>43</v>
      </c>
    </row>
    <row r="9" spans="1:8" ht="15">
      <c r="A9" s="174">
        <v>1</v>
      </c>
      <c r="B9" s="436">
        <v>2</v>
      </c>
      <c r="C9" s="174">
        <v>3</v>
      </c>
      <c r="D9" s="174">
        <v>4</v>
      </c>
      <c r="E9" s="174">
        <v>5</v>
      </c>
      <c r="F9" s="174">
        <v>6</v>
      </c>
      <c r="G9" s="174">
        <v>7</v>
      </c>
      <c r="H9" s="174">
        <v>8</v>
      </c>
    </row>
    <row r="10" spans="1:8" ht="15">
      <c r="A10" s="7">
        <v>1</v>
      </c>
      <c r="B10" s="468" t="s">
        <v>833</v>
      </c>
      <c r="C10" s="16">
        <v>1386</v>
      </c>
      <c r="D10" s="198">
        <v>1194</v>
      </c>
      <c r="E10" s="198">
        <v>0</v>
      </c>
      <c r="F10" s="198">
        <v>1194</v>
      </c>
      <c r="G10" s="198">
        <v>192</v>
      </c>
      <c r="H10" s="198">
        <v>0</v>
      </c>
    </row>
    <row r="11" spans="1:8" ht="15">
      <c r="A11" s="7">
        <v>2</v>
      </c>
      <c r="B11" s="468" t="s">
        <v>945</v>
      </c>
      <c r="C11" s="16">
        <v>306</v>
      </c>
      <c r="D11" s="198">
        <v>306</v>
      </c>
      <c r="E11" s="198">
        <v>0</v>
      </c>
      <c r="F11" s="198">
        <v>306</v>
      </c>
      <c r="G11" s="198">
        <v>0</v>
      </c>
      <c r="H11" s="198">
        <v>0</v>
      </c>
    </row>
    <row r="12" spans="1:8" ht="15">
      <c r="A12" s="7">
        <v>3</v>
      </c>
      <c r="B12" s="468" t="s">
        <v>835</v>
      </c>
      <c r="C12" s="16">
        <v>702</v>
      </c>
      <c r="D12" s="198">
        <v>652</v>
      </c>
      <c r="E12" s="198">
        <v>0</v>
      </c>
      <c r="F12" s="198">
        <v>652</v>
      </c>
      <c r="G12" s="198">
        <v>50</v>
      </c>
      <c r="H12" s="198">
        <v>0</v>
      </c>
    </row>
    <row r="13" spans="1:8" ht="15">
      <c r="A13" s="7">
        <v>4</v>
      </c>
      <c r="B13" s="468" t="s">
        <v>836</v>
      </c>
      <c r="C13" s="16">
        <v>420</v>
      </c>
      <c r="D13" s="198">
        <v>420</v>
      </c>
      <c r="E13" s="198">
        <v>0</v>
      </c>
      <c r="F13" s="198">
        <v>420</v>
      </c>
      <c r="G13" s="198">
        <v>0</v>
      </c>
      <c r="H13" s="198">
        <v>0</v>
      </c>
    </row>
    <row r="14" spans="1:8" ht="15">
      <c r="A14" s="7">
        <v>5</v>
      </c>
      <c r="B14" s="468" t="s">
        <v>837</v>
      </c>
      <c r="C14" s="16">
        <v>674</v>
      </c>
      <c r="D14" s="198">
        <v>674</v>
      </c>
      <c r="E14" s="198">
        <v>0</v>
      </c>
      <c r="F14" s="198">
        <v>674</v>
      </c>
      <c r="G14" s="198">
        <v>0</v>
      </c>
      <c r="H14" s="198">
        <v>0</v>
      </c>
    </row>
    <row r="15" spans="1:8" ht="15">
      <c r="A15" s="7">
        <v>6</v>
      </c>
      <c r="B15" s="468" t="s">
        <v>838</v>
      </c>
      <c r="C15" s="16">
        <v>717</v>
      </c>
      <c r="D15" s="198">
        <v>717</v>
      </c>
      <c r="E15" s="198">
        <v>0</v>
      </c>
      <c r="F15" s="198">
        <v>717</v>
      </c>
      <c r="G15" s="198">
        <v>0</v>
      </c>
      <c r="H15" s="198">
        <v>0</v>
      </c>
    </row>
    <row r="16" spans="1:8" ht="15">
      <c r="A16" s="7">
        <v>7</v>
      </c>
      <c r="B16" s="468" t="s">
        <v>839</v>
      </c>
      <c r="C16" s="16">
        <v>872</v>
      </c>
      <c r="D16" s="198">
        <v>872</v>
      </c>
      <c r="E16" s="198">
        <v>0</v>
      </c>
      <c r="F16" s="198">
        <v>872</v>
      </c>
      <c r="G16" s="198">
        <v>0</v>
      </c>
      <c r="H16" s="198">
        <v>0</v>
      </c>
    </row>
    <row r="17" spans="1:8" ht="15">
      <c r="A17" s="7">
        <v>8</v>
      </c>
      <c r="B17" s="468" t="s">
        <v>840</v>
      </c>
      <c r="C17" s="16">
        <v>1598</v>
      </c>
      <c r="D17" s="198">
        <v>1598</v>
      </c>
      <c r="E17" s="198">
        <v>0</v>
      </c>
      <c r="F17" s="198">
        <v>1598</v>
      </c>
      <c r="G17" s="198">
        <v>0</v>
      </c>
      <c r="H17" s="198">
        <v>0</v>
      </c>
    </row>
    <row r="18" spans="1:8" ht="15">
      <c r="A18" s="7">
        <v>9</v>
      </c>
      <c r="B18" s="468" t="s">
        <v>841</v>
      </c>
      <c r="C18" s="16">
        <v>556</v>
      </c>
      <c r="D18" s="198">
        <v>556</v>
      </c>
      <c r="E18" s="198">
        <v>0</v>
      </c>
      <c r="F18" s="198">
        <v>556</v>
      </c>
      <c r="G18" s="198">
        <v>0</v>
      </c>
      <c r="H18" s="198">
        <v>0</v>
      </c>
    </row>
    <row r="19" spans="1:8" ht="15">
      <c r="A19" s="7">
        <v>10</v>
      </c>
      <c r="B19" s="468" t="s">
        <v>842</v>
      </c>
      <c r="C19" s="16">
        <v>1803</v>
      </c>
      <c r="D19" s="198">
        <v>1803</v>
      </c>
      <c r="E19" s="198">
        <v>0</v>
      </c>
      <c r="F19" s="198">
        <v>1803</v>
      </c>
      <c r="G19" s="198">
        <v>0</v>
      </c>
      <c r="H19" s="198">
        <v>0</v>
      </c>
    </row>
    <row r="20" spans="1:8" ht="15">
      <c r="A20" s="7">
        <v>11</v>
      </c>
      <c r="B20" s="468" t="s">
        <v>843</v>
      </c>
      <c r="C20" s="16">
        <v>1510</v>
      </c>
      <c r="D20" s="198">
        <v>1510</v>
      </c>
      <c r="E20" s="198">
        <v>0</v>
      </c>
      <c r="F20" s="198">
        <v>1510</v>
      </c>
      <c r="G20" s="198">
        <v>0</v>
      </c>
      <c r="H20" s="198">
        <v>0</v>
      </c>
    </row>
    <row r="21" spans="1:8" ht="15">
      <c r="A21" s="7">
        <v>12</v>
      </c>
      <c r="B21" s="468" t="s">
        <v>844</v>
      </c>
      <c r="C21" s="16">
        <v>822</v>
      </c>
      <c r="D21" s="198">
        <v>822</v>
      </c>
      <c r="E21" s="198">
        <v>0</v>
      </c>
      <c r="F21" s="198">
        <v>822</v>
      </c>
      <c r="G21" s="198">
        <v>0</v>
      </c>
      <c r="H21" s="198">
        <v>0</v>
      </c>
    </row>
    <row r="22" spans="1:8" ht="15">
      <c r="A22" s="7">
        <v>13</v>
      </c>
      <c r="B22" s="468" t="s">
        <v>845</v>
      </c>
      <c r="C22" s="16">
        <v>1656</v>
      </c>
      <c r="D22" s="198">
        <v>1656</v>
      </c>
      <c r="E22" s="198">
        <v>0</v>
      </c>
      <c r="F22" s="198">
        <v>1656</v>
      </c>
      <c r="G22" s="198">
        <v>0</v>
      </c>
      <c r="H22" s="198">
        <v>0</v>
      </c>
    </row>
    <row r="23" spans="1:8" ht="15">
      <c r="A23" s="7">
        <v>14</v>
      </c>
      <c r="B23" s="468" t="s">
        <v>846</v>
      </c>
      <c r="C23" s="16">
        <v>499</v>
      </c>
      <c r="D23" s="198">
        <v>499</v>
      </c>
      <c r="E23" s="198">
        <v>0</v>
      </c>
      <c r="F23" s="198">
        <v>499</v>
      </c>
      <c r="G23" s="198">
        <v>0</v>
      </c>
      <c r="H23" s="198">
        <v>0</v>
      </c>
    </row>
    <row r="24" spans="1:8" ht="15">
      <c r="A24" s="7">
        <v>15</v>
      </c>
      <c r="B24" s="468" t="s">
        <v>847</v>
      </c>
      <c r="C24" s="16">
        <v>626</v>
      </c>
      <c r="D24" s="198">
        <v>573</v>
      </c>
      <c r="E24" s="198">
        <v>0</v>
      </c>
      <c r="F24" s="198">
        <v>573</v>
      </c>
      <c r="G24" s="198">
        <v>53</v>
      </c>
      <c r="H24" s="198">
        <v>0</v>
      </c>
    </row>
    <row r="25" spans="1:8" ht="15">
      <c r="A25" s="7">
        <v>16</v>
      </c>
      <c r="B25" s="468" t="s">
        <v>848</v>
      </c>
      <c r="C25" s="16">
        <v>567</v>
      </c>
      <c r="D25" s="198">
        <v>567</v>
      </c>
      <c r="E25" s="198">
        <v>0</v>
      </c>
      <c r="F25" s="198">
        <v>567</v>
      </c>
      <c r="G25" s="198">
        <v>0</v>
      </c>
      <c r="H25" s="198">
        <v>0</v>
      </c>
    </row>
    <row r="26" spans="1:8" ht="15">
      <c r="A26" s="7">
        <v>17</v>
      </c>
      <c r="B26" s="468" t="s">
        <v>854</v>
      </c>
      <c r="C26" s="16">
        <v>658</v>
      </c>
      <c r="D26" s="198">
        <v>602</v>
      </c>
      <c r="E26" s="198">
        <v>0</v>
      </c>
      <c r="F26" s="198">
        <v>602</v>
      </c>
      <c r="G26" s="198">
        <v>56</v>
      </c>
      <c r="H26" s="198">
        <v>0</v>
      </c>
    </row>
    <row r="27" spans="1:8" ht="15">
      <c r="A27" s="7">
        <v>18</v>
      </c>
      <c r="B27" s="468" t="s">
        <v>849</v>
      </c>
      <c r="C27" s="16">
        <v>1380</v>
      </c>
      <c r="D27" s="198">
        <v>1287</v>
      </c>
      <c r="E27" s="198">
        <v>0</v>
      </c>
      <c r="F27" s="198">
        <v>1287</v>
      </c>
      <c r="G27" s="198">
        <v>93</v>
      </c>
      <c r="H27" s="198">
        <v>0</v>
      </c>
    </row>
    <row r="28" spans="1:8" ht="15">
      <c r="A28" s="7">
        <v>19</v>
      </c>
      <c r="B28" s="468" t="s">
        <v>850</v>
      </c>
      <c r="C28" s="16">
        <v>863</v>
      </c>
      <c r="D28" s="198">
        <v>863</v>
      </c>
      <c r="E28" s="198">
        <v>0</v>
      </c>
      <c r="F28" s="198">
        <v>863</v>
      </c>
      <c r="G28" s="198">
        <v>0</v>
      </c>
      <c r="H28" s="198">
        <v>0</v>
      </c>
    </row>
    <row r="29" spans="1:8" ht="15">
      <c r="A29" s="7">
        <v>20</v>
      </c>
      <c r="B29" s="468" t="s">
        <v>851</v>
      </c>
      <c r="C29" s="16">
        <v>1067</v>
      </c>
      <c r="D29" s="198">
        <v>1067</v>
      </c>
      <c r="E29" s="198">
        <v>0</v>
      </c>
      <c r="F29" s="198">
        <v>1067</v>
      </c>
      <c r="G29" s="198">
        <v>0</v>
      </c>
      <c r="H29" s="198">
        <v>0</v>
      </c>
    </row>
    <row r="30" spans="1:8" ht="15">
      <c r="A30" s="7">
        <v>21</v>
      </c>
      <c r="B30" s="468" t="s">
        <v>852</v>
      </c>
      <c r="C30" s="127">
        <v>676</v>
      </c>
      <c r="D30" s="469">
        <v>609</v>
      </c>
      <c r="E30" s="469">
        <v>0</v>
      </c>
      <c r="F30" s="469">
        <v>609</v>
      </c>
      <c r="G30" s="469">
        <v>67</v>
      </c>
      <c r="H30" s="469">
        <v>0</v>
      </c>
    </row>
    <row r="31" spans="1:8" ht="15" customHeight="1">
      <c r="A31" s="7">
        <v>22</v>
      </c>
      <c r="B31" s="468" t="s">
        <v>853</v>
      </c>
      <c r="C31" s="127">
        <v>799</v>
      </c>
      <c r="D31" s="469">
        <v>799</v>
      </c>
      <c r="E31" s="469">
        <v>0</v>
      </c>
      <c r="F31" s="469">
        <v>799</v>
      </c>
      <c r="G31" s="469">
        <v>0</v>
      </c>
      <c r="H31" s="469">
        <v>0</v>
      </c>
    </row>
    <row r="32" spans="1:8" ht="15" customHeight="1">
      <c r="A32" s="467" t="s">
        <v>16</v>
      </c>
      <c r="B32" s="170"/>
      <c r="C32" s="467">
        <f aca="true" t="shared" si="0" ref="C32:H32">SUM(C10:C31)</f>
        <v>20157</v>
      </c>
      <c r="D32" s="467">
        <f t="shared" si="0"/>
        <v>19646</v>
      </c>
      <c r="E32" s="467">
        <f t="shared" si="0"/>
        <v>0</v>
      </c>
      <c r="F32" s="467">
        <f t="shared" si="0"/>
        <v>19646</v>
      </c>
      <c r="G32" s="467">
        <f t="shared" si="0"/>
        <v>511</v>
      </c>
      <c r="H32" s="467">
        <f t="shared" si="0"/>
        <v>0</v>
      </c>
    </row>
    <row r="33" spans="1:8" ht="15" customHeight="1">
      <c r="A33" s="157"/>
      <c r="B33" s="247"/>
      <c r="C33" s="159"/>
      <c r="D33" s="158"/>
      <c r="E33" s="158"/>
      <c r="F33" s="158"/>
      <c r="G33" s="158"/>
      <c r="H33" s="158"/>
    </row>
    <row r="34" spans="1:8" ht="15" customHeight="1">
      <c r="A34" s="157"/>
      <c r="B34" s="247"/>
      <c r="C34" s="159"/>
      <c r="D34" s="158"/>
      <c r="E34" s="158"/>
      <c r="F34" s="158"/>
      <c r="G34" s="158"/>
      <c r="H34" s="158"/>
    </row>
    <row r="35" spans="1:8" ht="12.75">
      <c r="A35" s="334" t="s">
        <v>947</v>
      </c>
      <c r="D35" s="139"/>
      <c r="E35" s="139"/>
      <c r="F35" s="139"/>
      <c r="G35" s="139"/>
      <c r="H35" s="139"/>
    </row>
    <row r="36" spans="1:9" ht="16.5" customHeight="1">
      <c r="A36" s="113"/>
      <c r="D36" s="139"/>
      <c r="E36" s="139"/>
      <c r="F36" s="711" t="s">
        <v>944</v>
      </c>
      <c r="G36" s="711"/>
      <c r="H36" s="711"/>
      <c r="I36" s="294"/>
    </row>
    <row r="37" spans="1:9" ht="15" customHeight="1">
      <c r="A37" s="226"/>
      <c r="B37" s="334"/>
      <c r="C37" s="226"/>
      <c r="D37" s="226"/>
      <c r="E37" s="139"/>
      <c r="F37" s="711" t="s">
        <v>860</v>
      </c>
      <c r="G37" s="711"/>
      <c r="H37" s="711"/>
      <c r="I37" s="294"/>
    </row>
  </sheetData>
  <sheetProtection/>
  <mergeCells count="11">
    <mergeCell ref="A3:H3"/>
    <mergeCell ref="A4:H4"/>
    <mergeCell ref="A5:H5"/>
    <mergeCell ref="D7:H7"/>
    <mergeCell ref="F36:H36"/>
    <mergeCell ref="N6:O6"/>
    <mergeCell ref="A7:A8"/>
    <mergeCell ref="B7:B8"/>
    <mergeCell ref="C7:C8"/>
    <mergeCell ref="F6:H6"/>
    <mergeCell ref="F37:H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9" r:id="rId1"/>
  <colBreaks count="1" manualBreakCount="1">
    <brk id="8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37"/>
  <sheetViews>
    <sheetView view="pageBreakPreview" zoomScaleSheetLayoutView="100" zoomScalePageLayoutView="0" workbookViewId="0" topLeftCell="A3">
      <selection activeCell="A3" sqref="A3:N3"/>
    </sheetView>
  </sheetViews>
  <sheetFormatPr defaultColWidth="9.140625" defaultRowHeight="12.75"/>
  <cols>
    <col min="2" max="2" width="15.7109375" style="329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212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2" spans="1:14" ht="18">
      <c r="A2" s="713" t="s">
        <v>891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M2" s="871" t="s">
        <v>513</v>
      </c>
      <c r="N2" s="871"/>
    </row>
    <row r="3" spans="1:14" ht="21">
      <c r="A3" s="714" t="s">
        <v>633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</row>
    <row r="4" spans="1:14" ht="18">
      <c r="A4" s="833" t="s">
        <v>512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</row>
    <row r="5" spans="1:12" ht="15">
      <c r="A5" s="13" t="s">
        <v>862</v>
      </c>
      <c r="B5" s="306"/>
      <c r="C5" s="153"/>
      <c r="D5" s="153"/>
      <c r="E5" s="153"/>
      <c r="F5" s="153"/>
      <c r="G5" s="153"/>
      <c r="H5" s="152"/>
      <c r="I5" s="209"/>
      <c r="J5" s="209"/>
      <c r="L5" s="14" t="s">
        <v>794</v>
      </c>
    </row>
    <row r="6" spans="1:14" ht="28.5" customHeight="1">
      <c r="A6" s="839" t="s">
        <v>2</v>
      </c>
      <c r="B6" s="869" t="s">
        <v>33</v>
      </c>
      <c r="C6" s="603" t="s">
        <v>394</v>
      </c>
      <c r="D6" s="605" t="s">
        <v>446</v>
      </c>
      <c r="E6" s="605"/>
      <c r="F6" s="605"/>
      <c r="G6" s="605"/>
      <c r="H6" s="606"/>
      <c r="I6" s="872" t="s">
        <v>951</v>
      </c>
      <c r="J6" s="872" t="s">
        <v>539</v>
      </c>
      <c r="K6" s="835" t="s">
        <v>492</v>
      </c>
      <c r="L6" s="835"/>
      <c r="M6" s="835"/>
      <c r="N6" s="835"/>
    </row>
    <row r="7" spans="1:14" ht="39" customHeight="1">
      <c r="A7" s="840"/>
      <c r="B7" s="870"/>
      <c r="C7" s="603"/>
      <c r="D7" s="5" t="s">
        <v>445</v>
      </c>
      <c r="E7" s="5" t="s">
        <v>395</v>
      </c>
      <c r="F7" s="60" t="s">
        <v>396</v>
      </c>
      <c r="G7" s="5" t="s">
        <v>397</v>
      </c>
      <c r="H7" s="5" t="s">
        <v>43</v>
      </c>
      <c r="I7" s="872"/>
      <c r="J7" s="872"/>
      <c r="K7" s="174" t="s">
        <v>398</v>
      </c>
      <c r="L7" s="25" t="s">
        <v>493</v>
      </c>
      <c r="M7" s="5" t="s">
        <v>399</v>
      </c>
      <c r="N7" s="25" t="s">
        <v>400</v>
      </c>
    </row>
    <row r="8" spans="1:14" ht="15">
      <c r="A8" s="155" t="s">
        <v>259</v>
      </c>
      <c r="B8" s="310" t="s">
        <v>260</v>
      </c>
      <c r="C8" s="155" t="s">
        <v>261</v>
      </c>
      <c r="D8" s="155" t="s">
        <v>262</v>
      </c>
      <c r="E8" s="155" t="s">
        <v>263</v>
      </c>
      <c r="F8" s="155" t="s">
        <v>264</v>
      </c>
      <c r="G8" s="155" t="s">
        <v>265</v>
      </c>
      <c r="H8" s="155" t="s">
        <v>266</v>
      </c>
      <c r="I8" s="227" t="s">
        <v>284</v>
      </c>
      <c r="J8" s="227" t="s">
        <v>285</v>
      </c>
      <c r="K8" s="155" t="s">
        <v>286</v>
      </c>
      <c r="L8" s="155" t="s">
        <v>314</v>
      </c>
      <c r="M8" s="155" t="s">
        <v>315</v>
      </c>
      <c r="N8" s="155" t="s">
        <v>316</v>
      </c>
    </row>
    <row r="9" spans="1:14" ht="15">
      <c r="A9" s="214">
        <v>1</v>
      </c>
      <c r="B9" s="310" t="s">
        <v>833</v>
      </c>
      <c r="C9" s="471">
        <v>1386</v>
      </c>
      <c r="D9" s="471">
        <v>1321</v>
      </c>
      <c r="E9" s="471">
        <v>65</v>
      </c>
      <c r="F9" s="471"/>
      <c r="G9" s="471"/>
      <c r="H9" s="471"/>
      <c r="I9" s="471">
        <v>1386</v>
      </c>
      <c r="J9" s="471">
        <v>1386</v>
      </c>
      <c r="K9" s="471">
        <v>1386</v>
      </c>
      <c r="L9" s="471">
        <v>1386</v>
      </c>
      <c r="M9" s="471">
        <v>1386</v>
      </c>
      <c r="N9" s="471">
        <v>1386</v>
      </c>
    </row>
    <row r="10" spans="1:14" ht="15">
      <c r="A10" s="214">
        <v>2</v>
      </c>
      <c r="B10" s="310" t="s">
        <v>945</v>
      </c>
      <c r="C10" s="471">
        <v>306</v>
      </c>
      <c r="D10" s="471">
        <v>235</v>
      </c>
      <c r="E10" s="471">
        <v>71</v>
      </c>
      <c r="F10" s="471">
        <v>0</v>
      </c>
      <c r="G10" s="471">
        <v>0</v>
      </c>
      <c r="H10" s="471">
        <v>0</v>
      </c>
      <c r="I10" s="471">
        <v>306</v>
      </c>
      <c r="J10" s="471">
        <v>306</v>
      </c>
      <c r="K10" s="471">
        <v>306</v>
      </c>
      <c r="L10" s="471">
        <v>306</v>
      </c>
      <c r="M10" s="471">
        <v>306</v>
      </c>
      <c r="N10" s="471">
        <v>306</v>
      </c>
    </row>
    <row r="11" spans="1:14" ht="15">
      <c r="A11" s="214">
        <v>3</v>
      </c>
      <c r="B11" s="310" t="s">
        <v>835</v>
      </c>
      <c r="C11" s="471">
        <v>702</v>
      </c>
      <c r="D11" s="471">
        <v>70</v>
      </c>
      <c r="E11" s="471">
        <v>632</v>
      </c>
      <c r="F11" s="471">
        <v>0</v>
      </c>
      <c r="G11" s="471">
        <v>0</v>
      </c>
      <c r="H11" s="471">
        <v>0</v>
      </c>
      <c r="I11" s="471">
        <v>702</v>
      </c>
      <c r="J11" s="471">
        <v>702</v>
      </c>
      <c r="K11" s="471">
        <v>702</v>
      </c>
      <c r="L11" s="471">
        <v>702</v>
      </c>
      <c r="M11" s="471">
        <v>702</v>
      </c>
      <c r="N11" s="471">
        <v>702</v>
      </c>
    </row>
    <row r="12" spans="1:14" ht="15">
      <c r="A12" s="214">
        <v>4</v>
      </c>
      <c r="B12" s="310" t="s">
        <v>836</v>
      </c>
      <c r="C12" s="471">
        <v>420</v>
      </c>
      <c r="D12" s="471">
        <v>390</v>
      </c>
      <c r="E12" s="471">
        <v>30</v>
      </c>
      <c r="F12" s="471">
        <v>0</v>
      </c>
      <c r="G12" s="471">
        <v>0</v>
      </c>
      <c r="H12" s="471">
        <v>0</v>
      </c>
      <c r="I12" s="471">
        <v>420</v>
      </c>
      <c r="J12" s="471">
        <v>420</v>
      </c>
      <c r="K12" s="471">
        <v>420</v>
      </c>
      <c r="L12" s="471">
        <v>420</v>
      </c>
      <c r="M12" s="471">
        <v>420</v>
      </c>
      <c r="N12" s="471">
        <v>420</v>
      </c>
    </row>
    <row r="13" spans="1:14" ht="15.75" customHeight="1">
      <c r="A13" s="214">
        <v>5</v>
      </c>
      <c r="B13" s="310" t="s">
        <v>837</v>
      </c>
      <c r="C13" s="471">
        <v>674</v>
      </c>
      <c r="D13" s="471">
        <v>155</v>
      </c>
      <c r="E13" s="471">
        <v>519</v>
      </c>
      <c r="F13" s="471">
        <v>0</v>
      </c>
      <c r="G13" s="471">
        <v>0</v>
      </c>
      <c r="H13" s="471">
        <v>0</v>
      </c>
      <c r="I13" s="471">
        <v>674</v>
      </c>
      <c r="J13" s="471">
        <v>674</v>
      </c>
      <c r="K13" s="471">
        <v>674</v>
      </c>
      <c r="L13" s="471">
        <v>674</v>
      </c>
      <c r="M13" s="471">
        <v>674</v>
      </c>
      <c r="N13" s="471">
        <v>674</v>
      </c>
    </row>
    <row r="14" spans="1:14" ht="15">
      <c r="A14" s="214">
        <v>6</v>
      </c>
      <c r="B14" s="310" t="s">
        <v>838</v>
      </c>
      <c r="C14" s="471">
        <v>717</v>
      </c>
      <c r="D14" s="471">
        <v>145</v>
      </c>
      <c r="E14" s="471">
        <v>208</v>
      </c>
      <c r="F14" s="471">
        <v>291</v>
      </c>
      <c r="G14" s="471">
        <v>0</v>
      </c>
      <c r="H14" s="471">
        <v>73</v>
      </c>
      <c r="I14" s="471">
        <v>717</v>
      </c>
      <c r="J14" s="471">
        <v>717</v>
      </c>
      <c r="K14" s="471">
        <v>717</v>
      </c>
      <c r="L14" s="471">
        <v>717</v>
      </c>
      <c r="M14" s="471">
        <v>717</v>
      </c>
      <c r="N14" s="471">
        <v>717</v>
      </c>
    </row>
    <row r="15" spans="1:14" ht="15">
      <c r="A15" s="214">
        <v>7</v>
      </c>
      <c r="B15" s="310" t="s">
        <v>839</v>
      </c>
      <c r="C15" s="471">
        <v>872</v>
      </c>
      <c r="D15" s="471">
        <v>717</v>
      </c>
      <c r="E15" s="471">
        <v>155</v>
      </c>
      <c r="F15" s="471">
        <v>0</v>
      </c>
      <c r="G15" s="471">
        <v>0</v>
      </c>
      <c r="H15" s="471">
        <v>0</v>
      </c>
      <c r="I15" s="471">
        <v>872</v>
      </c>
      <c r="J15" s="471">
        <v>872</v>
      </c>
      <c r="K15" s="471">
        <v>872</v>
      </c>
      <c r="L15" s="471">
        <v>872</v>
      </c>
      <c r="M15" s="471">
        <v>872</v>
      </c>
      <c r="N15" s="471">
        <v>872</v>
      </c>
    </row>
    <row r="16" spans="1:14" ht="15">
      <c r="A16" s="214">
        <v>8</v>
      </c>
      <c r="B16" s="310" t="s">
        <v>840</v>
      </c>
      <c r="C16" s="471">
        <v>1598</v>
      </c>
      <c r="D16" s="471">
        <v>733</v>
      </c>
      <c r="E16" s="471">
        <v>635</v>
      </c>
      <c r="F16" s="471">
        <v>230</v>
      </c>
      <c r="G16" s="471">
        <v>0</v>
      </c>
      <c r="H16" s="471">
        <v>0</v>
      </c>
      <c r="I16" s="471">
        <v>1598</v>
      </c>
      <c r="J16" s="471">
        <v>1598</v>
      </c>
      <c r="K16" s="471">
        <v>1598</v>
      </c>
      <c r="L16" s="471">
        <v>1598</v>
      </c>
      <c r="M16" s="471">
        <v>1598</v>
      </c>
      <c r="N16" s="471">
        <v>1598</v>
      </c>
    </row>
    <row r="17" spans="1:14" ht="15">
      <c r="A17" s="214">
        <v>9</v>
      </c>
      <c r="B17" s="310" t="s">
        <v>841</v>
      </c>
      <c r="C17" s="471">
        <v>556</v>
      </c>
      <c r="D17" s="471">
        <v>9</v>
      </c>
      <c r="E17" s="471">
        <v>547</v>
      </c>
      <c r="F17" s="471">
        <v>0</v>
      </c>
      <c r="G17" s="471">
        <v>0</v>
      </c>
      <c r="H17" s="471">
        <v>0</v>
      </c>
      <c r="I17" s="471">
        <v>556</v>
      </c>
      <c r="J17" s="471">
        <v>556</v>
      </c>
      <c r="K17" s="471">
        <v>556</v>
      </c>
      <c r="L17" s="471">
        <v>556</v>
      </c>
      <c r="M17" s="471">
        <v>556</v>
      </c>
      <c r="N17" s="471">
        <v>556</v>
      </c>
    </row>
    <row r="18" spans="1:14" ht="15">
      <c r="A18" s="214">
        <v>10</v>
      </c>
      <c r="B18" s="310" t="s">
        <v>842</v>
      </c>
      <c r="C18" s="471">
        <v>1803</v>
      </c>
      <c r="D18" s="471">
        <v>1717</v>
      </c>
      <c r="E18" s="471">
        <v>86</v>
      </c>
      <c r="F18" s="471">
        <v>0</v>
      </c>
      <c r="G18" s="471">
        <v>0</v>
      </c>
      <c r="H18" s="471">
        <v>0</v>
      </c>
      <c r="I18" s="471">
        <v>1803</v>
      </c>
      <c r="J18" s="471">
        <v>1803</v>
      </c>
      <c r="K18" s="471">
        <v>1803</v>
      </c>
      <c r="L18" s="471">
        <v>1803</v>
      </c>
      <c r="M18" s="471">
        <v>1803</v>
      </c>
      <c r="N18" s="471">
        <v>1803</v>
      </c>
    </row>
    <row r="19" spans="1:14" ht="15">
      <c r="A19" s="214">
        <v>11</v>
      </c>
      <c r="B19" s="310" t="s">
        <v>843</v>
      </c>
      <c r="C19" s="471">
        <v>1510</v>
      </c>
      <c r="D19" s="471">
        <v>1464</v>
      </c>
      <c r="E19" s="471">
        <v>46</v>
      </c>
      <c r="F19" s="471">
        <v>0</v>
      </c>
      <c r="G19" s="471">
        <v>0</v>
      </c>
      <c r="H19" s="471">
        <v>0</v>
      </c>
      <c r="I19" s="471">
        <v>1510</v>
      </c>
      <c r="J19" s="471">
        <v>1510</v>
      </c>
      <c r="K19" s="471">
        <v>1510</v>
      </c>
      <c r="L19" s="471">
        <v>1510</v>
      </c>
      <c r="M19" s="471">
        <v>1510</v>
      </c>
      <c r="N19" s="471">
        <v>1510</v>
      </c>
    </row>
    <row r="20" spans="1:14" ht="15">
      <c r="A20" s="214">
        <v>12</v>
      </c>
      <c r="B20" s="310" t="s">
        <v>844</v>
      </c>
      <c r="C20" s="471">
        <v>822</v>
      </c>
      <c r="D20" s="471">
        <v>0</v>
      </c>
      <c r="E20" s="471">
        <v>160</v>
      </c>
      <c r="F20" s="471">
        <v>83</v>
      </c>
      <c r="G20" s="471">
        <v>0</v>
      </c>
      <c r="H20" s="471">
        <v>579</v>
      </c>
      <c r="I20" s="471">
        <v>822</v>
      </c>
      <c r="J20" s="471">
        <v>822</v>
      </c>
      <c r="K20" s="471">
        <v>822</v>
      </c>
      <c r="L20" s="471">
        <v>822</v>
      </c>
      <c r="M20" s="471">
        <v>822</v>
      </c>
      <c r="N20" s="471">
        <v>822</v>
      </c>
    </row>
    <row r="21" spans="1:14" ht="15">
      <c r="A21" s="214">
        <v>13</v>
      </c>
      <c r="B21" s="310" t="s">
        <v>845</v>
      </c>
      <c r="C21" s="471">
        <v>1656</v>
      </c>
      <c r="D21" s="471">
        <v>0</v>
      </c>
      <c r="E21" s="471">
        <v>1623</v>
      </c>
      <c r="F21" s="471">
        <v>0</v>
      </c>
      <c r="G21" s="471">
        <v>0</v>
      </c>
      <c r="H21" s="471">
        <v>33</v>
      </c>
      <c r="I21" s="471">
        <v>1656</v>
      </c>
      <c r="J21" s="471">
        <v>1656</v>
      </c>
      <c r="K21" s="471">
        <v>1656</v>
      </c>
      <c r="L21" s="471">
        <v>1656</v>
      </c>
      <c r="M21" s="471">
        <v>1656</v>
      </c>
      <c r="N21" s="471">
        <v>1656</v>
      </c>
    </row>
    <row r="22" spans="1:14" ht="15">
      <c r="A22" s="214">
        <v>14</v>
      </c>
      <c r="B22" s="310" t="s">
        <v>846</v>
      </c>
      <c r="C22" s="471">
        <v>499</v>
      </c>
      <c r="D22" s="471">
        <v>365</v>
      </c>
      <c r="E22" s="471">
        <v>134</v>
      </c>
      <c r="F22" s="471">
        <v>0</v>
      </c>
      <c r="G22" s="471">
        <v>0</v>
      </c>
      <c r="H22" s="471">
        <v>0</v>
      </c>
      <c r="I22" s="471">
        <v>499</v>
      </c>
      <c r="J22" s="471">
        <v>499</v>
      </c>
      <c r="K22" s="471">
        <v>499</v>
      </c>
      <c r="L22" s="471">
        <v>499</v>
      </c>
      <c r="M22" s="471">
        <v>499</v>
      </c>
      <c r="N22" s="471">
        <v>499</v>
      </c>
    </row>
    <row r="23" spans="1:14" ht="15">
      <c r="A23" s="214">
        <v>15</v>
      </c>
      <c r="B23" s="310" t="s">
        <v>847</v>
      </c>
      <c r="C23" s="471">
        <v>626</v>
      </c>
      <c r="D23" s="471">
        <v>564</v>
      </c>
      <c r="E23" s="471">
        <v>62</v>
      </c>
      <c r="F23" s="471">
        <v>0</v>
      </c>
      <c r="G23" s="471">
        <v>0</v>
      </c>
      <c r="H23" s="471">
        <v>0</v>
      </c>
      <c r="I23" s="471">
        <v>626</v>
      </c>
      <c r="J23" s="471">
        <v>626</v>
      </c>
      <c r="K23" s="471">
        <v>626</v>
      </c>
      <c r="L23" s="471">
        <v>626</v>
      </c>
      <c r="M23" s="471">
        <v>626</v>
      </c>
      <c r="N23" s="471">
        <v>626</v>
      </c>
    </row>
    <row r="24" spans="1:14" ht="15">
      <c r="A24" s="214">
        <v>16</v>
      </c>
      <c r="B24" s="310" t="s">
        <v>848</v>
      </c>
      <c r="C24" s="471">
        <v>567</v>
      </c>
      <c r="D24" s="471">
        <v>224</v>
      </c>
      <c r="E24" s="471">
        <v>151</v>
      </c>
      <c r="F24" s="471">
        <v>175</v>
      </c>
      <c r="G24" s="471">
        <v>0</v>
      </c>
      <c r="H24" s="471">
        <v>17</v>
      </c>
      <c r="I24" s="471">
        <v>567</v>
      </c>
      <c r="J24" s="471">
        <v>567</v>
      </c>
      <c r="K24" s="471">
        <v>567</v>
      </c>
      <c r="L24" s="471">
        <v>567</v>
      </c>
      <c r="M24" s="471">
        <v>567</v>
      </c>
      <c r="N24" s="471">
        <v>567</v>
      </c>
    </row>
    <row r="25" spans="1:14" ht="15">
      <c r="A25" s="214">
        <v>17</v>
      </c>
      <c r="B25" s="310" t="s">
        <v>854</v>
      </c>
      <c r="C25" s="16">
        <v>658</v>
      </c>
      <c r="D25" s="16"/>
      <c r="E25" s="16">
        <v>642</v>
      </c>
      <c r="F25" s="16">
        <v>0</v>
      </c>
      <c r="G25" s="16">
        <v>0</v>
      </c>
      <c r="H25" s="16">
        <v>16</v>
      </c>
      <c r="I25" s="16">
        <v>658</v>
      </c>
      <c r="J25" s="16">
        <v>658</v>
      </c>
      <c r="K25" s="16">
        <v>658</v>
      </c>
      <c r="L25" s="16">
        <v>658</v>
      </c>
      <c r="M25" s="16">
        <v>658</v>
      </c>
      <c r="N25" s="16">
        <v>658</v>
      </c>
    </row>
    <row r="26" spans="1:14" ht="15">
      <c r="A26" s="214">
        <v>18</v>
      </c>
      <c r="B26" s="310" t="s">
        <v>849</v>
      </c>
      <c r="C26" s="16">
        <v>1380</v>
      </c>
      <c r="D26" s="16">
        <v>1374</v>
      </c>
      <c r="E26" s="16">
        <v>0</v>
      </c>
      <c r="F26" s="16">
        <v>0</v>
      </c>
      <c r="G26" s="16">
        <v>0</v>
      </c>
      <c r="H26" s="16">
        <v>6</v>
      </c>
      <c r="I26" s="16">
        <v>1380</v>
      </c>
      <c r="J26" s="16">
        <v>1380</v>
      </c>
      <c r="K26" s="16">
        <v>1380</v>
      </c>
      <c r="L26" s="16">
        <v>1380</v>
      </c>
      <c r="M26" s="16">
        <v>1380</v>
      </c>
      <c r="N26" s="16">
        <v>1380</v>
      </c>
    </row>
    <row r="27" spans="1:14" ht="15">
      <c r="A27" s="214">
        <v>19</v>
      </c>
      <c r="B27" s="310" t="s">
        <v>850</v>
      </c>
      <c r="C27" s="16">
        <v>863</v>
      </c>
      <c r="D27" s="16">
        <v>135</v>
      </c>
      <c r="E27" s="16">
        <v>642</v>
      </c>
      <c r="F27" s="16">
        <v>86</v>
      </c>
      <c r="G27" s="16">
        <v>0</v>
      </c>
      <c r="H27" s="16">
        <v>0</v>
      </c>
      <c r="I27" s="16">
        <v>863</v>
      </c>
      <c r="J27" s="16">
        <v>863</v>
      </c>
      <c r="K27" s="16">
        <v>863</v>
      </c>
      <c r="L27" s="16">
        <v>863</v>
      </c>
      <c r="M27" s="16">
        <v>863</v>
      </c>
      <c r="N27" s="16">
        <v>863</v>
      </c>
    </row>
    <row r="28" spans="1:14" ht="15">
      <c r="A28" s="214">
        <v>20</v>
      </c>
      <c r="B28" s="310" t="s">
        <v>851</v>
      </c>
      <c r="C28" s="16">
        <v>1067</v>
      </c>
      <c r="D28" s="16">
        <v>394</v>
      </c>
      <c r="E28" s="16">
        <v>673</v>
      </c>
      <c r="F28" s="16">
        <v>0</v>
      </c>
      <c r="G28" s="16">
        <v>0</v>
      </c>
      <c r="H28" s="16">
        <v>0</v>
      </c>
      <c r="I28" s="16">
        <v>1067</v>
      </c>
      <c r="J28" s="16">
        <v>1067</v>
      </c>
      <c r="K28" s="16">
        <v>1067</v>
      </c>
      <c r="L28" s="16">
        <v>1067</v>
      </c>
      <c r="M28" s="16">
        <v>1067</v>
      </c>
      <c r="N28" s="16">
        <v>1067</v>
      </c>
    </row>
    <row r="29" spans="1:15" ht="15">
      <c r="A29" s="214">
        <v>21</v>
      </c>
      <c r="B29" s="310" t="s">
        <v>852</v>
      </c>
      <c r="C29" s="16">
        <v>676</v>
      </c>
      <c r="D29" s="16">
        <v>592</v>
      </c>
      <c r="E29" s="16">
        <v>60</v>
      </c>
      <c r="F29" s="16">
        <v>0</v>
      </c>
      <c r="G29" s="16">
        <v>0</v>
      </c>
      <c r="H29" s="16">
        <v>24</v>
      </c>
      <c r="I29" s="16">
        <v>676</v>
      </c>
      <c r="J29" s="16">
        <v>676</v>
      </c>
      <c r="K29" s="16">
        <v>676</v>
      </c>
      <c r="L29" s="16">
        <v>676</v>
      </c>
      <c r="M29" s="16">
        <v>676</v>
      </c>
      <c r="N29" s="16">
        <v>676</v>
      </c>
      <c r="O29" s="14" t="s">
        <v>393</v>
      </c>
    </row>
    <row r="30" spans="1:14" ht="15">
      <c r="A30" s="214">
        <v>22</v>
      </c>
      <c r="B30" s="310" t="s">
        <v>853</v>
      </c>
      <c r="C30" s="16">
        <v>799</v>
      </c>
      <c r="D30" s="16">
        <v>189</v>
      </c>
      <c r="E30" s="16">
        <v>560</v>
      </c>
      <c r="F30" s="16">
        <v>50</v>
      </c>
      <c r="G30" s="16">
        <v>0</v>
      </c>
      <c r="H30" s="16">
        <v>0</v>
      </c>
      <c r="I30" s="16">
        <v>799</v>
      </c>
      <c r="J30" s="16">
        <v>799</v>
      </c>
      <c r="K30" s="16">
        <v>799</v>
      </c>
      <c r="L30" s="16">
        <v>799</v>
      </c>
      <c r="M30" s="16">
        <v>799</v>
      </c>
      <c r="N30" s="16">
        <v>799</v>
      </c>
    </row>
    <row r="31" spans="1:14" ht="12.75">
      <c r="A31" s="26"/>
      <c r="B31" s="26" t="s">
        <v>16</v>
      </c>
      <c r="C31" s="16">
        <f aca="true" t="shared" si="0" ref="C31:N31">SUM(C9:C30)</f>
        <v>20157</v>
      </c>
      <c r="D31" s="16">
        <f t="shared" si="0"/>
        <v>10793</v>
      </c>
      <c r="E31" s="16">
        <f t="shared" si="0"/>
        <v>7701</v>
      </c>
      <c r="F31" s="16">
        <f t="shared" si="0"/>
        <v>915</v>
      </c>
      <c r="G31" s="16">
        <f t="shared" si="0"/>
        <v>0</v>
      </c>
      <c r="H31" s="16">
        <f t="shared" si="0"/>
        <v>748</v>
      </c>
      <c r="I31" s="198">
        <f t="shared" si="0"/>
        <v>20157</v>
      </c>
      <c r="J31" s="198">
        <f t="shared" si="0"/>
        <v>20157</v>
      </c>
      <c r="K31" s="16">
        <f t="shared" si="0"/>
        <v>20157</v>
      </c>
      <c r="L31" s="16">
        <f t="shared" si="0"/>
        <v>20157</v>
      </c>
      <c r="M31" s="16">
        <f t="shared" si="0"/>
        <v>20157</v>
      </c>
      <c r="N31" s="16">
        <f t="shared" si="0"/>
        <v>20157</v>
      </c>
    </row>
    <row r="32" spans="1:14" ht="12.75">
      <c r="A32" s="27"/>
      <c r="B32" s="27"/>
      <c r="C32" s="240"/>
      <c r="D32" s="240"/>
      <c r="E32" s="240"/>
      <c r="F32" s="240"/>
      <c r="G32" s="240"/>
      <c r="H32" s="240"/>
      <c r="I32" s="473"/>
      <c r="J32" s="473"/>
      <c r="K32" s="240"/>
      <c r="L32" s="240"/>
      <c r="M32" s="240"/>
      <c r="N32" s="240"/>
    </row>
    <row r="33" spans="1:14" ht="12.75">
      <c r="A33" s="27"/>
      <c r="B33" s="27"/>
      <c r="C33" s="240"/>
      <c r="D33" s="240"/>
      <c r="E33" s="240"/>
      <c r="F33" s="240"/>
      <c r="G33" s="240"/>
      <c r="H33" s="240"/>
      <c r="I33" s="473"/>
      <c r="J33" s="473"/>
      <c r="K33" s="240"/>
      <c r="L33" s="240"/>
      <c r="M33" s="240"/>
      <c r="N33" s="240"/>
    </row>
    <row r="35" spans="1:10" ht="12.75">
      <c r="A35" s="334" t="s">
        <v>947</v>
      </c>
      <c r="C35" s="139"/>
      <c r="D35" s="139"/>
      <c r="E35" s="139"/>
      <c r="F35" s="139"/>
      <c r="G35" s="139"/>
      <c r="H35" s="139"/>
      <c r="I35"/>
      <c r="J35"/>
    </row>
    <row r="36" spans="1:14" ht="16.5" customHeight="1">
      <c r="A36" s="113"/>
      <c r="C36" s="139"/>
      <c r="D36" s="139"/>
      <c r="E36" s="139"/>
      <c r="I36" s="294"/>
      <c r="J36"/>
      <c r="K36" s="711" t="s">
        <v>944</v>
      </c>
      <c r="L36" s="711"/>
      <c r="M36" s="711"/>
      <c r="N36" s="711"/>
    </row>
    <row r="37" spans="1:14" ht="15" customHeight="1">
      <c r="A37" s="226"/>
      <c r="B37" s="334"/>
      <c r="C37" s="226"/>
      <c r="D37" s="226"/>
      <c r="E37" s="139"/>
      <c r="I37" s="294"/>
      <c r="J37"/>
      <c r="K37" s="711" t="s">
        <v>860</v>
      </c>
      <c r="L37" s="711"/>
      <c r="M37" s="711"/>
      <c r="N37" s="711"/>
    </row>
  </sheetData>
  <sheetProtection/>
  <mergeCells count="13">
    <mergeCell ref="I6:I7"/>
    <mergeCell ref="J6:J7"/>
    <mergeCell ref="D6:H6"/>
    <mergeCell ref="C6:C7"/>
    <mergeCell ref="K36:N36"/>
    <mergeCell ref="K37:N37"/>
    <mergeCell ref="A2:K2"/>
    <mergeCell ref="A6:A7"/>
    <mergeCell ref="B6:B7"/>
    <mergeCell ref="K6:N6"/>
    <mergeCell ref="M2:N2"/>
    <mergeCell ref="A3:N3"/>
    <mergeCell ref="A4:N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6"/>
  <sheetViews>
    <sheetView view="pageBreakPreview" zoomScale="120" zoomScaleSheetLayoutView="120" zoomScalePageLayoutView="0" workbookViewId="0" topLeftCell="A13">
      <selection activeCell="A34" sqref="A34"/>
    </sheetView>
  </sheetViews>
  <sheetFormatPr defaultColWidth="9.140625" defaultRowHeight="12.75"/>
  <cols>
    <col min="1" max="1" width="8.28125" style="0" customWidth="1"/>
    <col min="2" max="2" width="36.140625" style="0" customWidth="1"/>
    <col min="3" max="3" width="16.7109375" style="329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713" t="s">
        <v>0</v>
      </c>
      <c r="B1" s="713"/>
      <c r="C1" s="713"/>
      <c r="D1" s="713"/>
      <c r="E1" s="713"/>
      <c r="F1" s="713"/>
      <c r="G1" s="713"/>
      <c r="H1" s="179" t="s">
        <v>515</v>
      </c>
    </row>
    <row r="2" spans="1:7" ht="21">
      <c r="A2" s="714" t="s">
        <v>633</v>
      </c>
      <c r="B2" s="714"/>
      <c r="C2" s="714"/>
      <c r="D2" s="714"/>
      <c r="E2" s="714"/>
      <c r="F2" s="714"/>
      <c r="G2" s="714"/>
    </row>
    <row r="3" spans="1:7" ht="15">
      <c r="A3" s="152"/>
      <c r="B3" s="152"/>
      <c r="C3" s="305"/>
      <c r="D3" s="152"/>
      <c r="E3" s="152"/>
      <c r="F3" s="152"/>
      <c r="G3" s="152"/>
    </row>
    <row r="4" spans="1:7" ht="18">
      <c r="A4" s="713" t="s">
        <v>514</v>
      </c>
      <c r="B4" s="713"/>
      <c r="C4" s="713"/>
      <c r="D4" s="713"/>
      <c r="E4" s="713"/>
      <c r="F4" s="713"/>
      <c r="G4" s="713"/>
    </row>
    <row r="5" spans="1:7" ht="15">
      <c r="A5" s="13" t="s">
        <v>862</v>
      </c>
      <c r="B5" s="153"/>
      <c r="C5" s="306"/>
      <c r="D5" s="153"/>
      <c r="E5" s="153"/>
      <c r="F5" s="153"/>
      <c r="G5" s="153" t="s">
        <v>794</v>
      </c>
    </row>
    <row r="6" spans="1:8" ht="21.75" customHeight="1">
      <c r="A6" s="839" t="s">
        <v>2</v>
      </c>
      <c r="B6" s="839" t="s">
        <v>494</v>
      </c>
      <c r="C6" s="743" t="s">
        <v>33</v>
      </c>
      <c r="D6" s="603" t="s">
        <v>499</v>
      </c>
      <c r="E6" s="603"/>
      <c r="F6" s="605" t="s">
        <v>500</v>
      </c>
      <c r="G6" s="605"/>
      <c r="H6" s="839" t="s">
        <v>219</v>
      </c>
    </row>
    <row r="7" spans="1:8" ht="25.5" customHeight="1">
      <c r="A7" s="840"/>
      <c r="B7" s="840"/>
      <c r="C7" s="743"/>
      <c r="D7" s="5" t="s">
        <v>495</v>
      </c>
      <c r="E7" s="5" t="s">
        <v>496</v>
      </c>
      <c r="F7" s="60" t="s">
        <v>497</v>
      </c>
      <c r="G7" s="5" t="s">
        <v>498</v>
      </c>
      <c r="H7" s="840"/>
    </row>
    <row r="8" spans="1:8" ht="15">
      <c r="A8" s="155" t="s">
        <v>259</v>
      </c>
      <c r="B8" s="155" t="s">
        <v>260</v>
      </c>
      <c r="C8" s="310" t="s">
        <v>261</v>
      </c>
      <c r="D8" s="155" t="s">
        <v>262</v>
      </c>
      <c r="E8" s="155" t="s">
        <v>263</v>
      </c>
      <c r="F8" s="155" t="s">
        <v>264</v>
      </c>
      <c r="G8" s="155" t="s">
        <v>265</v>
      </c>
      <c r="H8" s="155">
        <v>8</v>
      </c>
    </row>
    <row r="9" spans="1:8" ht="15">
      <c r="A9" s="214">
        <v>1</v>
      </c>
      <c r="B9" s="550" t="s">
        <v>898</v>
      </c>
      <c r="C9" s="311" t="s">
        <v>833</v>
      </c>
      <c r="D9" s="155">
        <v>2</v>
      </c>
      <c r="E9" s="155">
        <v>2</v>
      </c>
      <c r="F9" s="155">
        <v>2</v>
      </c>
      <c r="G9" s="155">
        <v>0</v>
      </c>
      <c r="H9" s="155"/>
    </row>
    <row r="10" spans="1:8" ht="15">
      <c r="A10" s="214">
        <v>2</v>
      </c>
      <c r="B10" s="310"/>
      <c r="C10" s="311" t="s">
        <v>945</v>
      </c>
      <c r="D10" s="155">
        <v>0</v>
      </c>
      <c r="E10" s="155">
        <v>0</v>
      </c>
      <c r="F10" s="155">
        <v>0</v>
      </c>
      <c r="G10" s="155">
        <v>0</v>
      </c>
      <c r="H10" s="155"/>
    </row>
    <row r="11" spans="1:8" ht="15" customHeight="1">
      <c r="A11" s="214">
        <v>3</v>
      </c>
      <c r="B11" s="310" t="s">
        <v>899</v>
      </c>
      <c r="C11" s="311" t="s">
        <v>835</v>
      </c>
      <c r="D11" s="155">
        <v>0</v>
      </c>
      <c r="E11" s="155">
        <v>0</v>
      </c>
      <c r="F11" s="155">
        <v>0</v>
      </c>
      <c r="G11" s="155">
        <v>0</v>
      </c>
      <c r="H11" s="155"/>
    </row>
    <row r="12" spans="1:8" ht="15">
      <c r="A12" s="214">
        <v>4</v>
      </c>
      <c r="B12" s="310"/>
      <c r="C12" s="311" t="s">
        <v>836</v>
      </c>
      <c r="D12" s="155">
        <v>0</v>
      </c>
      <c r="E12" s="155">
        <v>0</v>
      </c>
      <c r="F12" s="155">
        <v>0</v>
      </c>
      <c r="G12" s="155">
        <v>0</v>
      </c>
      <c r="H12" s="155"/>
    </row>
    <row r="13" spans="1:8" ht="32.25" customHeight="1">
      <c r="A13" s="214">
        <v>5</v>
      </c>
      <c r="B13" s="310" t="s">
        <v>900</v>
      </c>
      <c r="C13" s="311" t="s">
        <v>837</v>
      </c>
      <c r="D13" s="155">
        <v>23</v>
      </c>
      <c r="E13" s="155">
        <v>23</v>
      </c>
      <c r="F13" s="155">
        <v>23</v>
      </c>
      <c r="G13" s="155">
        <v>0</v>
      </c>
      <c r="H13" s="155"/>
    </row>
    <row r="14" spans="1:8" ht="15">
      <c r="A14" s="214">
        <v>6</v>
      </c>
      <c r="B14" s="310"/>
      <c r="C14" s="311" t="s">
        <v>838</v>
      </c>
      <c r="D14" s="155">
        <v>0</v>
      </c>
      <c r="E14" s="155">
        <v>0</v>
      </c>
      <c r="F14" s="155">
        <v>0</v>
      </c>
      <c r="G14" s="155">
        <v>0</v>
      </c>
      <c r="H14" s="155"/>
    </row>
    <row r="15" spans="1:8" ht="15">
      <c r="A15" s="214">
        <v>7</v>
      </c>
      <c r="B15" s="310"/>
      <c r="C15" s="311" t="s">
        <v>839</v>
      </c>
      <c r="D15" s="155">
        <v>0</v>
      </c>
      <c r="E15" s="155">
        <v>0</v>
      </c>
      <c r="F15" s="155">
        <v>0</v>
      </c>
      <c r="G15" s="155">
        <v>0</v>
      </c>
      <c r="H15" s="155"/>
    </row>
    <row r="16" spans="1:8" ht="15">
      <c r="A16" s="214">
        <v>8</v>
      </c>
      <c r="B16" s="310"/>
      <c r="C16" s="311" t="s">
        <v>840</v>
      </c>
      <c r="D16" s="155">
        <v>0</v>
      </c>
      <c r="E16" s="155">
        <v>0</v>
      </c>
      <c r="F16" s="155">
        <v>0</v>
      </c>
      <c r="G16" s="155">
        <v>0</v>
      </c>
      <c r="H16" s="155"/>
    </row>
    <row r="17" spans="1:8" ht="15">
      <c r="A17" s="214">
        <v>9</v>
      </c>
      <c r="B17" s="310"/>
      <c r="C17" s="311" t="s">
        <v>841</v>
      </c>
      <c r="D17" s="155">
        <v>0</v>
      </c>
      <c r="E17" s="155">
        <v>0</v>
      </c>
      <c r="F17" s="155">
        <v>0</v>
      </c>
      <c r="G17" s="155">
        <v>0</v>
      </c>
      <c r="H17" s="155"/>
    </row>
    <row r="18" spans="1:8" ht="15">
      <c r="A18" s="214">
        <v>10</v>
      </c>
      <c r="B18" s="310"/>
      <c r="C18" s="311" t="s">
        <v>842</v>
      </c>
      <c r="D18" s="155">
        <v>0</v>
      </c>
      <c r="E18" s="155">
        <v>0</v>
      </c>
      <c r="F18" s="155">
        <v>0</v>
      </c>
      <c r="G18" s="155">
        <v>0</v>
      </c>
      <c r="H18" s="155"/>
    </row>
    <row r="19" spans="1:8" ht="15">
      <c r="A19" s="214">
        <v>11</v>
      </c>
      <c r="B19" s="310"/>
      <c r="C19" s="311" t="s">
        <v>843</v>
      </c>
      <c r="D19" s="155">
        <v>0</v>
      </c>
      <c r="E19" s="155">
        <v>0</v>
      </c>
      <c r="F19" s="155">
        <v>0</v>
      </c>
      <c r="G19" s="155">
        <v>0</v>
      </c>
      <c r="H19" s="155"/>
    </row>
    <row r="20" spans="1:8" ht="15">
      <c r="A20" s="214">
        <v>12</v>
      </c>
      <c r="B20" s="310"/>
      <c r="C20" s="311" t="s">
        <v>844</v>
      </c>
      <c r="D20" s="155">
        <v>0</v>
      </c>
      <c r="E20" s="155">
        <v>0</v>
      </c>
      <c r="F20" s="155">
        <v>0</v>
      </c>
      <c r="G20" s="155">
        <v>0</v>
      </c>
      <c r="H20" s="155"/>
    </row>
    <row r="21" spans="1:8" ht="15">
      <c r="A21" s="214">
        <v>13</v>
      </c>
      <c r="B21" s="310"/>
      <c r="C21" s="311" t="s">
        <v>845</v>
      </c>
      <c r="D21" s="155">
        <v>0</v>
      </c>
      <c r="E21" s="155">
        <v>0</v>
      </c>
      <c r="F21" s="155">
        <v>0</v>
      </c>
      <c r="G21" s="155">
        <v>0</v>
      </c>
      <c r="H21" s="155"/>
    </row>
    <row r="22" spans="1:8" ht="15">
      <c r="A22" s="214">
        <v>14</v>
      </c>
      <c r="B22" s="310"/>
      <c r="C22" s="311" t="s">
        <v>846</v>
      </c>
      <c r="D22" s="155">
        <v>1</v>
      </c>
      <c r="E22" s="155">
        <v>1</v>
      </c>
      <c r="F22" s="155">
        <v>1</v>
      </c>
      <c r="G22" s="155">
        <v>0</v>
      </c>
      <c r="H22" s="155"/>
    </row>
    <row r="23" spans="1:8" ht="15">
      <c r="A23" s="214">
        <v>15</v>
      </c>
      <c r="B23" s="310" t="s">
        <v>901</v>
      </c>
      <c r="C23" s="311" t="s">
        <v>847</v>
      </c>
      <c r="D23" s="155">
        <v>11</v>
      </c>
      <c r="E23" s="155">
        <v>11</v>
      </c>
      <c r="F23" s="155">
        <v>11</v>
      </c>
      <c r="G23" s="155">
        <v>0</v>
      </c>
      <c r="H23" s="155"/>
    </row>
    <row r="24" spans="1:8" ht="15">
      <c r="A24" s="214">
        <v>16</v>
      </c>
      <c r="B24" s="310"/>
      <c r="C24" s="311" t="s">
        <v>848</v>
      </c>
      <c r="D24" s="155">
        <v>0</v>
      </c>
      <c r="E24" s="155">
        <v>0</v>
      </c>
      <c r="F24" s="155">
        <v>0</v>
      </c>
      <c r="G24" s="155">
        <v>0</v>
      </c>
      <c r="H24" s="155"/>
    </row>
    <row r="25" spans="1:8" ht="15">
      <c r="A25" s="214">
        <v>17</v>
      </c>
      <c r="B25" s="310" t="s">
        <v>902</v>
      </c>
      <c r="C25" s="311" t="s">
        <v>854</v>
      </c>
      <c r="D25" s="155">
        <v>0</v>
      </c>
      <c r="E25" s="155">
        <v>0</v>
      </c>
      <c r="F25" s="155">
        <v>0</v>
      </c>
      <c r="G25" s="155">
        <v>0</v>
      </c>
      <c r="H25" s="155"/>
    </row>
    <row r="26" spans="1:8" ht="15">
      <c r="A26" s="214">
        <v>18</v>
      </c>
      <c r="B26" s="310"/>
      <c r="C26" s="311" t="s">
        <v>849</v>
      </c>
      <c r="D26" s="155">
        <v>0</v>
      </c>
      <c r="E26" s="155">
        <v>0</v>
      </c>
      <c r="F26" s="155">
        <v>0</v>
      </c>
      <c r="G26" s="155">
        <v>0</v>
      </c>
      <c r="H26" s="155"/>
    </row>
    <row r="27" spans="1:8" ht="15">
      <c r="A27" s="214">
        <v>19</v>
      </c>
      <c r="B27" s="551"/>
      <c r="C27" s="311" t="s">
        <v>850</v>
      </c>
      <c r="D27" s="7">
        <v>7</v>
      </c>
      <c r="E27" s="7">
        <v>7</v>
      </c>
      <c r="F27" s="7">
        <v>7</v>
      </c>
      <c r="G27" s="7">
        <v>0</v>
      </c>
      <c r="H27" s="7"/>
    </row>
    <row r="28" spans="1:8" ht="15">
      <c r="A28" s="214">
        <v>20</v>
      </c>
      <c r="B28" s="551"/>
      <c r="C28" s="311" t="s">
        <v>851</v>
      </c>
      <c r="D28" s="7">
        <v>0</v>
      </c>
      <c r="E28" s="155">
        <v>0</v>
      </c>
      <c r="F28" s="155">
        <v>0</v>
      </c>
      <c r="G28" s="155">
        <v>0</v>
      </c>
      <c r="H28" s="7"/>
    </row>
    <row r="29" spans="1:8" ht="24.75" customHeight="1">
      <c r="A29" s="214">
        <v>21</v>
      </c>
      <c r="B29" s="315" t="s">
        <v>903</v>
      </c>
      <c r="C29" s="311" t="s">
        <v>852</v>
      </c>
      <c r="D29" s="7">
        <v>3</v>
      </c>
      <c r="E29" s="7">
        <v>3</v>
      </c>
      <c r="F29" s="7">
        <v>3</v>
      </c>
      <c r="G29" s="7">
        <v>0</v>
      </c>
      <c r="H29" s="7"/>
    </row>
    <row r="30" spans="1:8" ht="15">
      <c r="A30" s="214">
        <v>22</v>
      </c>
      <c r="B30" s="551"/>
      <c r="C30" s="311" t="s">
        <v>853</v>
      </c>
      <c r="D30" s="7">
        <v>0</v>
      </c>
      <c r="E30" s="155">
        <v>0</v>
      </c>
      <c r="F30" s="155">
        <v>0</v>
      </c>
      <c r="G30" s="155">
        <v>0</v>
      </c>
      <c r="H30" s="7"/>
    </row>
    <row r="31" spans="1:8" ht="12.75">
      <c r="A31" s="26" t="s">
        <v>16</v>
      </c>
      <c r="B31" s="8"/>
      <c r="C31" s="328"/>
      <c r="D31" s="3">
        <f>SUM(D9:D30)</f>
        <v>47</v>
      </c>
      <c r="E31" s="3">
        <f>SUM(E9:E30)</f>
        <v>47</v>
      </c>
      <c r="F31" s="3">
        <f>SUM(F9:F30)</f>
        <v>47</v>
      </c>
      <c r="G31" s="3">
        <f>SUM(G9:G30)</f>
        <v>0</v>
      </c>
      <c r="H31" s="7">
        <f>SUM(H9:H30)</f>
        <v>0</v>
      </c>
    </row>
    <row r="34" spans="1:7" ht="12.75">
      <c r="A34" s="334" t="s">
        <v>947</v>
      </c>
      <c r="B34" s="329"/>
      <c r="C34" s="139"/>
      <c r="D34" s="139"/>
      <c r="E34" s="139"/>
      <c r="F34" s="139"/>
      <c r="G34" s="139"/>
    </row>
    <row r="35" spans="1:8" ht="16.5" customHeight="1">
      <c r="A35" s="113"/>
      <c r="B35" s="329"/>
      <c r="C35" s="139"/>
      <c r="D35" s="139"/>
      <c r="E35" s="711" t="s">
        <v>944</v>
      </c>
      <c r="F35" s="711"/>
      <c r="G35" s="711"/>
      <c r="H35" s="711"/>
    </row>
    <row r="36" spans="1:8" ht="15" customHeight="1">
      <c r="A36" s="226"/>
      <c r="B36" s="334"/>
      <c r="C36" s="226"/>
      <c r="D36" s="226"/>
      <c r="E36" s="711" t="s">
        <v>860</v>
      </c>
      <c r="F36" s="711"/>
      <c r="G36" s="711"/>
      <c r="H36" s="711"/>
    </row>
  </sheetData>
  <sheetProtection/>
  <mergeCells count="11">
    <mergeCell ref="F6:G6"/>
    <mergeCell ref="D6:E6"/>
    <mergeCell ref="H6:H7"/>
    <mergeCell ref="E35:H35"/>
    <mergeCell ref="E36:H36"/>
    <mergeCell ref="A1:G1"/>
    <mergeCell ref="A2:G2"/>
    <mergeCell ref="A4:G4"/>
    <mergeCell ref="A6:A7"/>
    <mergeCell ref="B6:B7"/>
    <mergeCell ref="C6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7"/>
  <sheetViews>
    <sheetView view="pageBreakPreview" zoomScale="84" zoomScaleSheetLayoutView="84" zoomScalePageLayoutView="0" workbookViewId="0" topLeftCell="A10">
      <selection activeCell="A33" sqref="A33"/>
    </sheetView>
  </sheetViews>
  <sheetFormatPr defaultColWidth="9.140625" defaultRowHeight="12.75"/>
  <cols>
    <col min="1" max="1" width="6.421875" style="0" customWidth="1"/>
    <col min="2" max="2" width="15.8515625" style="329" customWidth="1"/>
    <col min="3" max="9" width="8.140625" style="0" customWidth="1"/>
    <col min="10" max="10" width="74.140625" style="0" customWidth="1"/>
    <col min="11" max="11" width="11.8515625" style="0" customWidth="1"/>
    <col min="12" max="12" width="14.28125" style="139" customWidth="1"/>
  </cols>
  <sheetData>
    <row r="1" spans="1:12" ht="18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179" t="s">
        <v>517</v>
      </c>
    </row>
    <row r="2" spans="1:11" ht="21">
      <c r="A2" s="714" t="s">
        <v>633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</row>
    <row r="3" spans="1:11" ht="15">
      <c r="A3" s="152"/>
      <c r="B3" s="305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8">
      <c r="A4" s="713" t="s">
        <v>516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</row>
    <row r="5" spans="1:12" ht="15">
      <c r="A5" s="13" t="s">
        <v>862</v>
      </c>
      <c r="B5" s="306"/>
      <c r="C5" s="153"/>
      <c r="D5" s="153"/>
      <c r="E5" s="153"/>
      <c r="F5" s="153"/>
      <c r="G5" s="153"/>
      <c r="H5" s="153"/>
      <c r="I5" s="153"/>
      <c r="J5" s="873" t="s">
        <v>794</v>
      </c>
      <c r="K5" s="873"/>
      <c r="L5" s="873"/>
    </row>
    <row r="6" spans="1:12" ht="21.75" customHeight="1">
      <c r="A6" s="839" t="s">
        <v>2</v>
      </c>
      <c r="B6" s="869" t="s">
        <v>33</v>
      </c>
      <c r="C6" s="604" t="s">
        <v>460</v>
      </c>
      <c r="D6" s="605"/>
      <c r="E6" s="606"/>
      <c r="F6" s="604" t="s">
        <v>466</v>
      </c>
      <c r="G6" s="605"/>
      <c r="H6" s="605"/>
      <c r="I6" s="606"/>
      <c r="J6" s="603" t="s">
        <v>468</v>
      </c>
      <c r="K6" s="603"/>
      <c r="L6" s="603"/>
    </row>
    <row r="7" spans="1:12" ht="50.25" customHeight="1">
      <c r="A7" s="840"/>
      <c r="B7" s="870"/>
      <c r="C7" s="174" t="s">
        <v>209</v>
      </c>
      <c r="D7" s="174" t="s">
        <v>462</v>
      </c>
      <c r="E7" s="174" t="s">
        <v>467</v>
      </c>
      <c r="F7" s="174" t="s">
        <v>209</v>
      </c>
      <c r="G7" s="174" t="s">
        <v>461</v>
      </c>
      <c r="H7" s="174" t="s">
        <v>463</v>
      </c>
      <c r="I7" s="174" t="s">
        <v>467</v>
      </c>
      <c r="J7" s="5" t="s">
        <v>464</v>
      </c>
      <c r="K7" s="5" t="s">
        <v>465</v>
      </c>
      <c r="L7" s="174" t="s">
        <v>467</v>
      </c>
    </row>
    <row r="8" spans="1:12" ht="15">
      <c r="A8" s="155" t="s">
        <v>259</v>
      </c>
      <c r="B8" s="310" t="s">
        <v>260</v>
      </c>
      <c r="C8" s="155" t="s">
        <v>261</v>
      </c>
      <c r="D8" s="155" t="s">
        <v>262</v>
      </c>
      <c r="E8" s="155" t="s">
        <v>263</v>
      </c>
      <c r="F8" s="155" t="s">
        <v>264</v>
      </c>
      <c r="G8" s="155" t="s">
        <v>265</v>
      </c>
      <c r="H8" s="155" t="s">
        <v>266</v>
      </c>
      <c r="I8" s="155" t="s">
        <v>284</v>
      </c>
      <c r="J8" s="155" t="s">
        <v>285</v>
      </c>
      <c r="K8" s="155" t="s">
        <v>286</v>
      </c>
      <c r="L8" s="155" t="s">
        <v>314</v>
      </c>
    </row>
    <row r="9" spans="1:14" ht="15">
      <c r="A9" s="7">
        <v>1</v>
      </c>
      <c r="B9" s="310" t="s">
        <v>833</v>
      </c>
      <c r="C9" s="8"/>
      <c r="D9" s="8"/>
      <c r="E9" s="8"/>
      <c r="F9" s="8"/>
      <c r="G9" s="8"/>
      <c r="H9" s="8"/>
      <c r="I9" s="8"/>
      <c r="J9" s="499" t="s">
        <v>904</v>
      </c>
      <c r="K9" s="8"/>
      <c r="L9" s="7">
        <v>453000</v>
      </c>
      <c r="N9" t="s">
        <v>11</v>
      </c>
    </row>
    <row r="10" spans="1:12" ht="15">
      <c r="A10" s="7">
        <v>2</v>
      </c>
      <c r="B10" s="310" t="s">
        <v>945</v>
      </c>
      <c r="C10" s="8"/>
      <c r="D10" s="8"/>
      <c r="E10" s="8"/>
      <c r="F10" s="8"/>
      <c r="G10" s="8"/>
      <c r="H10" s="8"/>
      <c r="I10" s="8"/>
      <c r="J10" s="499" t="s">
        <v>905</v>
      </c>
      <c r="K10" s="8"/>
      <c r="L10" s="7">
        <v>322000</v>
      </c>
    </row>
    <row r="11" spans="1:12" ht="15">
      <c r="A11" s="7">
        <v>3</v>
      </c>
      <c r="B11" s="310" t="s">
        <v>835</v>
      </c>
      <c r="C11" s="8"/>
      <c r="D11" s="8"/>
      <c r="E11" s="8"/>
      <c r="F11" s="8"/>
      <c r="G11" s="8"/>
      <c r="H11" s="8"/>
      <c r="I11" s="8"/>
      <c r="J11" s="499" t="s">
        <v>906</v>
      </c>
      <c r="K11" s="8"/>
      <c r="L11" s="7">
        <v>355000</v>
      </c>
    </row>
    <row r="12" spans="1:12" ht="15">
      <c r="A12" s="7">
        <v>4</v>
      </c>
      <c r="B12" s="310" t="s">
        <v>836</v>
      </c>
      <c r="C12" s="8"/>
      <c r="D12" s="8"/>
      <c r="E12" s="8"/>
      <c r="F12" s="8"/>
      <c r="G12" s="8"/>
      <c r="H12" s="8"/>
      <c r="I12" s="8"/>
      <c r="J12" s="499" t="s">
        <v>907</v>
      </c>
      <c r="K12" s="8"/>
      <c r="L12" s="7">
        <v>276500</v>
      </c>
    </row>
    <row r="13" spans="1:12" ht="15">
      <c r="A13" s="7">
        <v>5</v>
      </c>
      <c r="B13" s="310" t="s">
        <v>837</v>
      </c>
      <c r="C13" s="8"/>
      <c r="D13" s="8"/>
      <c r="E13" s="8"/>
      <c r="F13" s="8"/>
      <c r="G13" s="8"/>
      <c r="H13" s="8"/>
      <c r="I13" s="8"/>
      <c r="J13" s="499" t="s">
        <v>908</v>
      </c>
      <c r="K13" s="8"/>
      <c r="L13" s="7">
        <v>437225</v>
      </c>
    </row>
    <row r="14" spans="1:12" ht="15">
      <c r="A14" s="7">
        <v>6</v>
      </c>
      <c r="B14" s="310" t="s">
        <v>838</v>
      </c>
      <c r="C14" s="8"/>
      <c r="D14" s="8"/>
      <c r="E14" s="8"/>
      <c r="F14" s="8"/>
      <c r="G14" s="8"/>
      <c r="H14" s="8"/>
      <c r="I14" s="8"/>
      <c r="J14" s="499" t="s">
        <v>909</v>
      </c>
      <c r="K14" s="8"/>
      <c r="L14" s="7">
        <v>350140</v>
      </c>
    </row>
    <row r="15" spans="1:12" ht="15">
      <c r="A15" s="7">
        <v>7</v>
      </c>
      <c r="B15" s="310" t="s">
        <v>839</v>
      </c>
      <c r="C15" s="8"/>
      <c r="D15" s="8"/>
      <c r="E15" s="8"/>
      <c r="F15" s="8"/>
      <c r="G15" s="8"/>
      <c r="H15" s="8"/>
      <c r="I15" s="8"/>
      <c r="J15" s="499" t="s">
        <v>910</v>
      </c>
      <c r="K15" s="8"/>
      <c r="L15" s="7">
        <v>350804</v>
      </c>
    </row>
    <row r="16" spans="1:12" ht="25.5">
      <c r="A16" s="7">
        <v>8</v>
      </c>
      <c r="B16" s="310" t="s">
        <v>840</v>
      </c>
      <c r="C16" s="8"/>
      <c r="D16" s="8"/>
      <c r="E16" s="8"/>
      <c r="F16" s="8"/>
      <c r="G16" s="8"/>
      <c r="H16" s="8"/>
      <c r="I16" s="8"/>
      <c r="J16" s="499" t="s">
        <v>911</v>
      </c>
      <c r="K16" s="8"/>
      <c r="L16" s="7">
        <v>157681</v>
      </c>
    </row>
    <row r="17" spans="1:12" ht="15">
      <c r="A17" s="7">
        <v>9</v>
      </c>
      <c r="B17" s="310" t="s">
        <v>841</v>
      </c>
      <c r="C17" s="8"/>
      <c r="D17" s="8"/>
      <c r="E17" s="8"/>
      <c r="F17" s="8"/>
      <c r="G17" s="8"/>
      <c r="H17" s="8"/>
      <c r="I17" s="8"/>
      <c r="J17" s="499" t="s">
        <v>893</v>
      </c>
      <c r="K17" s="8"/>
      <c r="L17" s="7">
        <v>412000</v>
      </c>
    </row>
    <row r="18" spans="1:12" ht="15">
      <c r="A18" s="7">
        <v>10</v>
      </c>
      <c r="B18" s="310" t="s">
        <v>842</v>
      </c>
      <c r="C18" s="8"/>
      <c r="D18" s="8"/>
      <c r="E18" s="8"/>
      <c r="F18" s="8"/>
      <c r="G18" s="8"/>
      <c r="H18" s="8"/>
      <c r="I18" s="8"/>
      <c r="J18" s="499" t="s">
        <v>912</v>
      </c>
      <c r="K18" s="8"/>
      <c r="L18" s="7">
        <v>365380</v>
      </c>
    </row>
    <row r="19" spans="1:12" ht="25.5">
      <c r="A19" s="7">
        <v>11</v>
      </c>
      <c r="B19" s="310" t="s">
        <v>843</v>
      </c>
      <c r="C19" s="8"/>
      <c r="D19" s="8"/>
      <c r="E19" s="8"/>
      <c r="F19" s="8"/>
      <c r="G19" s="8"/>
      <c r="H19" s="8"/>
      <c r="I19" s="8"/>
      <c r="J19" s="499" t="s">
        <v>892</v>
      </c>
      <c r="K19" s="8"/>
      <c r="L19" s="7">
        <v>535330</v>
      </c>
    </row>
    <row r="20" spans="1:12" ht="15">
      <c r="A20" s="7">
        <v>12</v>
      </c>
      <c r="B20" s="310" t="s">
        <v>844</v>
      </c>
      <c r="C20" s="8"/>
      <c r="D20" s="8"/>
      <c r="E20" s="8"/>
      <c r="F20" s="8"/>
      <c r="G20" s="8"/>
      <c r="H20" s="8"/>
      <c r="I20" s="8"/>
      <c r="J20" s="499" t="s">
        <v>913</v>
      </c>
      <c r="K20" s="8"/>
      <c r="L20" s="7">
        <v>235480</v>
      </c>
    </row>
    <row r="21" spans="1:12" ht="15">
      <c r="A21" s="7">
        <v>13</v>
      </c>
      <c r="B21" s="310" t="s">
        <v>845</v>
      </c>
      <c r="C21" s="8"/>
      <c r="D21" s="8"/>
      <c r="E21" s="8"/>
      <c r="F21" s="8"/>
      <c r="G21" s="8"/>
      <c r="H21" s="8"/>
      <c r="I21" s="8"/>
      <c r="J21" s="499" t="s">
        <v>914</v>
      </c>
      <c r="K21" s="8"/>
      <c r="L21" s="7">
        <v>487236</v>
      </c>
    </row>
    <row r="22" spans="1:12" ht="15">
      <c r="A22" s="7">
        <v>14</v>
      </c>
      <c r="B22" s="310" t="s">
        <v>846</v>
      </c>
      <c r="C22" s="8"/>
      <c r="D22" s="8"/>
      <c r="E22" s="8"/>
      <c r="F22" s="8"/>
      <c r="G22" s="8"/>
      <c r="H22" s="8"/>
      <c r="I22" s="8"/>
      <c r="J22" s="499" t="s">
        <v>915</v>
      </c>
      <c r="K22" s="8"/>
      <c r="L22" s="7">
        <v>102304</v>
      </c>
    </row>
    <row r="23" spans="1:12" ht="15">
      <c r="A23" s="7">
        <v>15</v>
      </c>
      <c r="B23" s="310" t="s">
        <v>847</v>
      </c>
      <c r="C23" s="8"/>
      <c r="D23" s="8"/>
      <c r="E23" s="8"/>
      <c r="F23" s="8"/>
      <c r="G23" s="8"/>
      <c r="H23" s="8"/>
      <c r="I23" s="8"/>
      <c r="J23" s="499" t="s">
        <v>893</v>
      </c>
      <c r="K23" s="8"/>
      <c r="L23" s="7">
        <v>350670</v>
      </c>
    </row>
    <row r="24" spans="1:12" ht="25.5">
      <c r="A24" s="7">
        <v>16</v>
      </c>
      <c r="B24" s="310" t="s">
        <v>848</v>
      </c>
      <c r="C24" s="8"/>
      <c r="D24" s="8"/>
      <c r="E24" s="8"/>
      <c r="F24" s="8"/>
      <c r="G24" s="8"/>
      <c r="H24" s="8"/>
      <c r="I24" s="8"/>
      <c r="J24" s="499" t="s">
        <v>892</v>
      </c>
      <c r="K24" s="8"/>
      <c r="L24" s="7">
        <v>222680</v>
      </c>
    </row>
    <row r="25" spans="1:12" ht="15">
      <c r="A25" s="7">
        <v>17</v>
      </c>
      <c r="B25" s="310" t="s">
        <v>854</v>
      </c>
      <c r="C25" s="8"/>
      <c r="D25" s="8"/>
      <c r="E25" s="8"/>
      <c r="F25" s="8"/>
      <c r="G25" s="8"/>
      <c r="H25" s="8"/>
      <c r="I25" s="8"/>
      <c r="J25" s="499" t="s">
        <v>916</v>
      </c>
      <c r="K25" s="8"/>
      <c r="L25" s="7">
        <v>245800</v>
      </c>
    </row>
    <row r="26" spans="1:12" ht="15">
      <c r="A26" s="7">
        <v>18</v>
      </c>
      <c r="B26" s="310" t="s">
        <v>849</v>
      </c>
      <c r="C26" s="8"/>
      <c r="D26" s="8"/>
      <c r="E26" s="8"/>
      <c r="F26" s="8"/>
      <c r="G26" s="8"/>
      <c r="H26" s="8"/>
      <c r="I26" s="8"/>
      <c r="J26" s="499" t="s">
        <v>894</v>
      </c>
      <c r="K26" s="8"/>
      <c r="L26" s="7">
        <v>236820</v>
      </c>
    </row>
    <row r="27" spans="1:12" ht="15">
      <c r="A27" s="7">
        <v>19</v>
      </c>
      <c r="B27" s="310" t="s">
        <v>850</v>
      </c>
      <c r="C27" s="8"/>
      <c r="D27" s="8"/>
      <c r="E27" s="8"/>
      <c r="F27" s="8"/>
      <c r="G27" s="8"/>
      <c r="H27" s="8"/>
      <c r="I27" s="8"/>
      <c r="J27" s="499" t="s">
        <v>912</v>
      </c>
      <c r="K27" s="8"/>
      <c r="L27" s="7">
        <v>572900</v>
      </c>
    </row>
    <row r="28" spans="1:12" ht="15">
      <c r="A28" s="7">
        <v>20</v>
      </c>
      <c r="B28" s="310" t="s">
        <v>851</v>
      </c>
      <c r="C28" s="8"/>
      <c r="D28" s="8"/>
      <c r="E28" s="8"/>
      <c r="F28" s="8"/>
      <c r="G28" s="8"/>
      <c r="H28" s="8"/>
      <c r="I28" s="8"/>
      <c r="J28" s="499" t="s">
        <v>917</v>
      </c>
      <c r="K28" s="8"/>
      <c r="L28" s="7">
        <v>122800</v>
      </c>
    </row>
    <row r="29" spans="1:12" ht="15">
      <c r="A29" s="7">
        <v>21</v>
      </c>
      <c r="B29" s="310" t="s">
        <v>852</v>
      </c>
      <c r="C29" s="8"/>
      <c r="D29" s="8"/>
      <c r="E29" s="8"/>
      <c r="F29" s="8"/>
      <c r="G29" s="8"/>
      <c r="H29" s="8"/>
      <c r="I29" s="8"/>
      <c r="J29" s="499" t="s">
        <v>918</v>
      </c>
      <c r="K29" s="8"/>
      <c r="L29" s="7">
        <v>140900</v>
      </c>
    </row>
    <row r="30" spans="1:12" ht="25.5">
      <c r="A30" s="7">
        <v>22</v>
      </c>
      <c r="B30" s="310" t="s">
        <v>853</v>
      </c>
      <c r="C30" s="8"/>
      <c r="D30" s="8"/>
      <c r="E30" s="8"/>
      <c r="F30" s="8"/>
      <c r="G30" s="8"/>
      <c r="H30" s="8"/>
      <c r="I30" s="8"/>
      <c r="J30" s="499" t="s">
        <v>892</v>
      </c>
      <c r="K30" s="8"/>
      <c r="L30" s="7">
        <v>342000</v>
      </c>
    </row>
    <row r="31" spans="1:12" ht="12.75">
      <c r="A31" s="8"/>
      <c r="B31" s="244" t="s">
        <v>871</v>
      </c>
      <c r="C31" s="8"/>
      <c r="D31" s="8"/>
      <c r="E31" s="8"/>
      <c r="F31" s="8"/>
      <c r="G31" s="8"/>
      <c r="H31" s="8"/>
      <c r="I31" s="8"/>
      <c r="J31" s="474"/>
      <c r="K31" s="8"/>
      <c r="L31" s="3">
        <f>SUM(L9:L30)</f>
        <v>7074650</v>
      </c>
    </row>
    <row r="33" spans="1:8" ht="12.75">
      <c r="A33" s="334" t="s">
        <v>947</v>
      </c>
      <c r="C33" s="139"/>
      <c r="D33" s="139"/>
      <c r="E33" s="139"/>
      <c r="F33" s="139"/>
      <c r="G33" s="139"/>
      <c r="H33" s="139"/>
    </row>
    <row r="34" spans="1:9" ht="16.5" customHeight="1">
      <c r="A34" s="113"/>
      <c r="C34" s="139"/>
      <c r="D34" s="139"/>
      <c r="E34" s="139"/>
      <c r="I34" s="294"/>
    </row>
    <row r="35" spans="1:9" ht="15" customHeight="1">
      <c r="A35" s="226"/>
      <c r="B35" s="334"/>
      <c r="C35" s="226"/>
      <c r="D35" s="226"/>
      <c r="E35" s="139"/>
      <c r="I35" s="294"/>
    </row>
    <row r="36" spans="1:12" ht="16.5">
      <c r="A36" s="157"/>
      <c r="F36" s="157"/>
      <c r="I36" s="711" t="s">
        <v>944</v>
      </c>
      <c r="J36" s="711"/>
      <c r="K36" s="711"/>
      <c r="L36" s="711"/>
    </row>
    <row r="37" spans="9:12" ht="16.5">
      <c r="I37" s="711" t="s">
        <v>860</v>
      </c>
      <c r="J37" s="711"/>
      <c r="K37" s="711"/>
      <c r="L37" s="711"/>
    </row>
  </sheetData>
  <sheetProtection/>
  <mergeCells count="11">
    <mergeCell ref="A1:K1"/>
    <mergeCell ref="C6:E6"/>
    <mergeCell ref="F6:I6"/>
    <mergeCell ref="J6:L6"/>
    <mergeCell ref="A6:A7"/>
    <mergeCell ref="B6:B7"/>
    <mergeCell ref="A2:K2"/>
    <mergeCell ref="A4:K4"/>
    <mergeCell ref="J5:L5"/>
    <mergeCell ref="I36:L36"/>
    <mergeCell ref="I37:L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zoomScaleSheetLayoutView="80" zoomScalePageLayoutView="0" workbookViewId="0" topLeftCell="A3">
      <selection activeCell="A33" sqref="A33"/>
    </sheetView>
  </sheetViews>
  <sheetFormatPr defaultColWidth="9.140625" defaultRowHeight="12.75"/>
  <cols>
    <col min="1" max="1" width="7.7109375" style="0" customWidth="1"/>
    <col min="2" max="2" width="19.421875" style="329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713" t="s">
        <v>0</v>
      </c>
      <c r="B1" s="713"/>
      <c r="C1" s="713"/>
      <c r="D1" s="713"/>
      <c r="E1" s="713"/>
      <c r="F1" s="713"/>
      <c r="G1" s="713"/>
      <c r="H1" s="713"/>
      <c r="I1" s="220"/>
      <c r="J1" s="220"/>
      <c r="K1" s="179" t="s">
        <v>519</v>
      </c>
    </row>
    <row r="2" spans="1:10" ht="21">
      <c r="A2" s="714" t="s">
        <v>633</v>
      </c>
      <c r="B2" s="714"/>
      <c r="C2" s="714"/>
      <c r="D2" s="714"/>
      <c r="E2" s="714"/>
      <c r="F2" s="714"/>
      <c r="G2" s="714"/>
      <c r="H2" s="714"/>
      <c r="I2" s="151"/>
      <c r="J2" s="151"/>
    </row>
    <row r="3" spans="1:10" ht="15">
      <c r="A3" s="152"/>
      <c r="B3" s="305"/>
      <c r="C3" s="152"/>
      <c r="D3" s="152"/>
      <c r="E3" s="152"/>
      <c r="F3" s="152"/>
      <c r="G3" s="152"/>
      <c r="H3" s="152"/>
      <c r="I3" s="152"/>
      <c r="J3" s="152"/>
    </row>
    <row r="4" spans="1:10" ht="18">
      <c r="A4" s="713" t="s">
        <v>518</v>
      </c>
      <c r="B4" s="713"/>
      <c r="C4" s="713"/>
      <c r="D4" s="713"/>
      <c r="E4" s="713"/>
      <c r="F4" s="713"/>
      <c r="G4" s="713"/>
      <c r="H4" s="713"/>
      <c r="I4" s="220"/>
      <c r="J4" s="220"/>
    </row>
    <row r="5" spans="1:11" ht="15">
      <c r="A5" s="13" t="s">
        <v>862</v>
      </c>
      <c r="B5" s="306"/>
      <c r="C5" s="153"/>
      <c r="D5" s="153"/>
      <c r="E5" s="153"/>
      <c r="F5" s="153"/>
      <c r="G5" s="873" t="s">
        <v>794</v>
      </c>
      <c r="H5" s="873"/>
      <c r="I5" s="873"/>
      <c r="J5" s="873"/>
      <c r="K5" s="873"/>
    </row>
    <row r="6" spans="1:11" ht="21.75" customHeight="1">
      <c r="A6" s="839" t="s">
        <v>2</v>
      </c>
      <c r="B6" s="869" t="s">
        <v>33</v>
      </c>
      <c r="C6" s="604" t="s">
        <v>477</v>
      </c>
      <c r="D6" s="605"/>
      <c r="E6" s="606"/>
      <c r="F6" s="604" t="s">
        <v>480</v>
      </c>
      <c r="G6" s="605"/>
      <c r="H6" s="606"/>
      <c r="I6" s="721" t="s">
        <v>692</v>
      </c>
      <c r="J6" s="721" t="s">
        <v>691</v>
      </c>
      <c r="K6" s="721" t="s">
        <v>74</v>
      </c>
    </row>
    <row r="7" spans="1:11" ht="26.25" customHeight="1">
      <c r="A7" s="840"/>
      <c r="B7" s="870"/>
      <c r="C7" s="5" t="s">
        <v>476</v>
      </c>
      <c r="D7" s="5" t="s">
        <v>478</v>
      </c>
      <c r="E7" s="5" t="s">
        <v>479</v>
      </c>
      <c r="F7" s="5" t="s">
        <v>476</v>
      </c>
      <c r="G7" s="5" t="s">
        <v>478</v>
      </c>
      <c r="H7" s="5" t="s">
        <v>479</v>
      </c>
      <c r="I7" s="722"/>
      <c r="J7" s="722"/>
      <c r="K7" s="722"/>
    </row>
    <row r="8" spans="1:11" ht="15">
      <c r="A8" s="215">
        <v>1</v>
      </c>
      <c r="B8" s="470">
        <v>2</v>
      </c>
      <c r="C8" s="215">
        <v>3</v>
      </c>
      <c r="D8" s="215">
        <v>4</v>
      </c>
      <c r="E8" s="215">
        <v>5</v>
      </c>
      <c r="F8" s="215">
        <v>6</v>
      </c>
      <c r="G8" s="215">
        <v>7</v>
      </c>
      <c r="H8" s="215">
        <v>8</v>
      </c>
      <c r="I8" s="215">
        <v>9</v>
      </c>
      <c r="J8" s="215">
        <v>10</v>
      </c>
      <c r="K8" s="215">
        <v>11</v>
      </c>
    </row>
    <row r="9" spans="1:11" ht="15">
      <c r="A9" s="214">
        <v>1</v>
      </c>
      <c r="B9" s="310" t="s">
        <v>833</v>
      </c>
      <c r="C9" s="874" t="s">
        <v>873</v>
      </c>
      <c r="D9" s="875"/>
      <c r="E9" s="875"/>
      <c r="F9" s="875"/>
      <c r="G9" s="875"/>
      <c r="H9" s="875"/>
      <c r="I9" s="875"/>
      <c r="J9" s="875"/>
      <c r="K9" s="876"/>
    </row>
    <row r="10" spans="1:11" ht="15">
      <c r="A10" s="214">
        <v>2</v>
      </c>
      <c r="B10" s="310" t="s">
        <v>945</v>
      </c>
      <c r="C10" s="877"/>
      <c r="D10" s="878"/>
      <c r="E10" s="878"/>
      <c r="F10" s="878"/>
      <c r="G10" s="878"/>
      <c r="H10" s="878"/>
      <c r="I10" s="878"/>
      <c r="J10" s="878"/>
      <c r="K10" s="879"/>
    </row>
    <row r="11" spans="1:11" ht="15">
      <c r="A11" s="214">
        <v>3</v>
      </c>
      <c r="B11" s="310" t="s">
        <v>835</v>
      </c>
      <c r="C11" s="877"/>
      <c r="D11" s="878"/>
      <c r="E11" s="878"/>
      <c r="F11" s="878"/>
      <c r="G11" s="878"/>
      <c r="H11" s="878"/>
      <c r="I11" s="878"/>
      <c r="J11" s="878"/>
      <c r="K11" s="879"/>
    </row>
    <row r="12" spans="1:11" ht="15">
      <c r="A12" s="214">
        <v>4</v>
      </c>
      <c r="B12" s="310" t="s">
        <v>836</v>
      </c>
      <c r="C12" s="877"/>
      <c r="D12" s="878"/>
      <c r="E12" s="878"/>
      <c r="F12" s="878"/>
      <c r="G12" s="878"/>
      <c r="H12" s="878"/>
      <c r="I12" s="878"/>
      <c r="J12" s="878"/>
      <c r="K12" s="879"/>
    </row>
    <row r="13" spans="1:11" ht="15">
      <c r="A13" s="214">
        <v>5</v>
      </c>
      <c r="B13" s="310" t="s">
        <v>837</v>
      </c>
      <c r="C13" s="877"/>
      <c r="D13" s="878"/>
      <c r="E13" s="878"/>
      <c r="F13" s="878"/>
      <c r="G13" s="878"/>
      <c r="H13" s="878"/>
      <c r="I13" s="878"/>
      <c r="J13" s="878"/>
      <c r="K13" s="879"/>
    </row>
    <row r="14" spans="1:11" ht="15">
      <c r="A14" s="214">
        <v>6</v>
      </c>
      <c r="B14" s="310" t="s">
        <v>838</v>
      </c>
      <c r="C14" s="877"/>
      <c r="D14" s="878"/>
      <c r="E14" s="878"/>
      <c r="F14" s="878"/>
      <c r="G14" s="878"/>
      <c r="H14" s="878"/>
      <c r="I14" s="878"/>
      <c r="J14" s="878"/>
      <c r="K14" s="879"/>
    </row>
    <row r="15" spans="1:11" ht="15">
      <c r="A15" s="214">
        <v>7</v>
      </c>
      <c r="B15" s="310" t="s">
        <v>839</v>
      </c>
      <c r="C15" s="877"/>
      <c r="D15" s="878"/>
      <c r="E15" s="878"/>
      <c r="F15" s="878"/>
      <c r="G15" s="878"/>
      <c r="H15" s="878"/>
      <c r="I15" s="878"/>
      <c r="J15" s="878"/>
      <c r="K15" s="879"/>
    </row>
    <row r="16" spans="1:11" ht="15">
      <c r="A16" s="214">
        <v>8</v>
      </c>
      <c r="B16" s="310" t="s">
        <v>840</v>
      </c>
      <c r="C16" s="877"/>
      <c r="D16" s="878"/>
      <c r="E16" s="878"/>
      <c r="F16" s="878"/>
      <c r="G16" s="878"/>
      <c r="H16" s="878"/>
      <c r="I16" s="878"/>
      <c r="J16" s="878"/>
      <c r="K16" s="879"/>
    </row>
    <row r="17" spans="1:11" ht="15">
      <c r="A17" s="214">
        <v>9</v>
      </c>
      <c r="B17" s="310" t="s">
        <v>841</v>
      </c>
      <c r="C17" s="877"/>
      <c r="D17" s="878"/>
      <c r="E17" s="878"/>
      <c r="F17" s="878"/>
      <c r="G17" s="878"/>
      <c r="H17" s="878"/>
      <c r="I17" s="878"/>
      <c r="J17" s="878"/>
      <c r="K17" s="879"/>
    </row>
    <row r="18" spans="1:11" ht="15">
      <c r="A18" s="214">
        <v>10</v>
      </c>
      <c r="B18" s="310" t="s">
        <v>842</v>
      </c>
      <c r="C18" s="877"/>
      <c r="D18" s="878"/>
      <c r="E18" s="878"/>
      <c r="F18" s="878"/>
      <c r="G18" s="878"/>
      <c r="H18" s="878"/>
      <c r="I18" s="878"/>
      <c r="J18" s="878"/>
      <c r="K18" s="879"/>
    </row>
    <row r="19" spans="1:11" ht="15">
      <c r="A19" s="214">
        <v>11</v>
      </c>
      <c r="B19" s="310" t="s">
        <v>843</v>
      </c>
      <c r="C19" s="877"/>
      <c r="D19" s="878"/>
      <c r="E19" s="878"/>
      <c r="F19" s="878"/>
      <c r="G19" s="878"/>
      <c r="H19" s="878"/>
      <c r="I19" s="878"/>
      <c r="J19" s="878"/>
      <c r="K19" s="879"/>
    </row>
    <row r="20" spans="1:11" ht="15">
      <c r="A20" s="214">
        <v>12</v>
      </c>
      <c r="B20" s="310" t="s">
        <v>844</v>
      </c>
      <c r="C20" s="877"/>
      <c r="D20" s="878"/>
      <c r="E20" s="878"/>
      <c r="F20" s="878"/>
      <c r="G20" s="878"/>
      <c r="H20" s="878"/>
      <c r="I20" s="878"/>
      <c r="J20" s="878"/>
      <c r="K20" s="879"/>
    </row>
    <row r="21" spans="1:11" ht="15">
      <c r="A21" s="214">
        <v>13</v>
      </c>
      <c r="B21" s="310" t="s">
        <v>845</v>
      </c>
      <c r="C21" s="877"/>
      <c r="D21" s="878"/>
      <c r="E21" s="878"/>
      <c r="F21" s="878"/>
      <c r="G21" s="878"/>
      <c r="H21" s="878"/>
      <c r="I21" s="878"/>
      <c r="J21" s="878"/>
      <c r="K21" s="879"/>
    </row>
    <row r="22" spans="1:11" ht="15">
      <c r="A22" s="214">
        <v>14</v>
      </c>
      <c r="B22" s="310" t="s">
        <v>846</v>
      </c>
      <c r="C22" s="877"/>
      <c r="D22" s="878"/>
      <c r="E22" s="878"/>
      <c r="F22" s="878"/>
      <c r="G22" s="878"/>
      <c r="H22" s="878"/>
      <c r="I22" s="878"/>
      <c r="J22" s="878"/>
      <c r="K22" s="879"/>
    </row>
    <row r="23" spans="1:11" ht="15">
      <c r="A23" s="214">
        <v>15</v>
      </c>
      <c r="B23" s="310" t="s">
        <v>847</v>
      </c>
      <c r="C23" s="877"/>
      <c r="D23" s="878"/>
      <c r="E23" s="878"/>
      <c r="F23" s="878"/>
      <c r="G23" s="878"/>
      <c r="H23" s="878"/>
      <c r="I23" s="878"/>
      <c r="J23" s="878"/>
      <c r="K23" s="879"/>
    </row>
    <row r="24" spans="1:11" ht="15">
      <c r="A24" s="214">
        <v>16</v>
      </c>
      <c r="B24" s="310" t="s">
        <v>848</v>
      </c>
      <c r="C24" s="877"/>
      <c r="D24" s="878"/>
      <c r="E24" s="878"/>
      <c r="F24" s="878"/>
      <c r="G24" s="878"/>
      <c r="H24" s="878"/>
      <c r="I24" s="878"/>
      <c r="J24" s="878"/>
      <c r="K24" s="879"/>
    </row>
    <row r="25" spans="1:11" ht="15">
      <c r="A25" s="214">
        <v>17</v>
      </c>
      <c r="B25" s="310" t="s">
        <v>854</v>
      </c>
      <c r="C25" s="877"/>
      <c r="D25" s="878"/>
      <c r="E25" s="878"/>
      <c r="F25" s="878"/>
      <c r="G25" s="878"/>
      <c r="H25" s="878"/>
      <c r="I25" s="878"/>
      <c r="J25" s="878"/>
      <c r="K25" s="879"/>
    </row>
    <row r="26" spans="1:13" ht="15">
      <c r="A26" s="214">
        <v>18</v>
      </c>
      <c r="B26" s="310" t="s">
        <v>849</v>
      </c>
      <c r="C26" s="877"/>
      <c r="D26" s="878"/>
      <c r="E26" s="878"/>
      <c r="F26" s="878"/>
      <c r="G26" s="878"/>
      <c r="H26" s="878"/>
      <c r="I26" s="878"/>
      <c r="J26" s="878"/>
      <c r="K26" s="879"/>
      <c r="M26" t="s">
        <v>11</v>
      </c>
    </row>
    <row r="27" spans="1:11" ht="15">
      <c r="A27" s="214">
        <v>19</v>
      </c>
      <c r="B27" s="310" t="s">
        <v>850</v>
      </c>
      <c r="C27" s="877"/>
      <c r="D27" s="878"/>
      <c r="E27" s="878"/>
      <c r="F27" s="878"/>
      <c r="G27" s="878"/>
      <c r="H27" s="878"/>
      <c r="I27" s="878"/>
      <c r="J27" s="878"/>
      <c r="K27" s="879"/>
    </row>
    <row r="28" spans="1:11" ht="15">
      <c r="A28" s="214">
        <v>20</v>
      </c>
      <c r="B28" s="310" t="s">
        <v>851</v>
      </c>
      <c r="C28" s="877"/>
      <c r="D28" s="878"/>
      <c r="E28" s="878"/>
      <c r="F28" s="878"/>
      <c r="G28" s="878"/>
      <c r="H28" s="878"/>
      <c r="I28" s="878"/>
      <c r="J28" s="878"/>
      <c r="K28" s="879"/>
    </row>
    <row r="29" spans="1:11" ht="15">
      <c r="A29" s="214">
        <v>21</v>
      </c>
      <c r="B29" s="310" t="s">
        <v>852</v>
      </c>
      <c r="C29" s="877"/>
      <c r="D29" s="878"/>
      <c r="E29" s="878"/>
      <c r="F29" s="878"/>
      <c r="G29" s="878"/>
      <c r="H29" s="878"/>
      <c r="I29" s="878"/>
      <c r="J29" s="878"/>
      <c r="K29" s="879"/>
    </row>
    <row r="30" spans="1:11" ht="15">
      <c r="A30" s="214">
        <v>22</v>
      </c>
      <c r="B30" s="310" t="s">
        <v>853</v>
      </c>
      <c r="C30" s="880"/>
      <c r="D30" s="881"/>
      <c r="E30" s="881"/>
      <c r="F30" s="881"/>
      <c r="G30" s="881"/>
      <c r="H30" s="881"/>
      <c r="I30" s="881"/>
      <c r="J30" s="881"/>
      <c r="K30" s="882"/>
    </row>
    <row r="31" spans="1:11" ht="12.75">
      <c r="A31" s="26"/>
      <c r="B31" s="26" t="s">
        <v>16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3" spans="1:12" ht="12.75">
      <c r="A33" s="334" t="s">
        <v>947</v>
      </c>
      <c r="C33" s="139"/>
      <c r="D33" s="139"/>
      <c r="E33" s="139"/>
      <c r="F33" s="139"/>
      <c r="G33" s="139"/>
      <c r="H33" s="139"/>
      <c r="L33" s="139"/>
    </row>
    <row r="34" spans="1:12" ht="16.5" customHeight="1">
      <c r="A34" s="113"/>
      <c r="C34" s="139"/>
      <c r="D34" s="139"/>
      <c r="E34" s="139"/>
      <c r="I34" s="294"/>
      <c r="L34" s="139"/>
    </row>
    <row r="35" spans="1:12" ht="15" customHeight="1">
      <c r="A35" s="226"/>
      <c r="B35" s="334"/>
      <c r="C35" s="226"/>
      <c r="D35" s="226"/>
      <c r="E35" s="139"/>
      <c r="I35" s="294"/>
      <c r="L35" s="139"/>
    </row>
    <row r="36" spans="1:11" ht="16.5">
      <c r="A36" s="157"/>
      <c r="F36" s="157"/>
      <c r="H36" s="711" t="s">
        <v>944</v>
      </c>
      <c r="I36" s="711"/>
      <c r="J36" s="711"/>
      <c r="K36" s="711"/>
    </row>
    <row r="37" spans="8:11" ht="16.5">
      <c r="H37" s="711" t="s">
        <v>860</v>
      </c>
      <c r="I37" s="711"/>
      <c r="J37" s="711"/>
      <c r="K37" s="711"/>
    </row>
    <row r="38" spans="8:10" ht="12.75">
      <c r="H38" s="159"/>
      <c r="I38" s="159"/>
      <c r="J38" s="159"/>
    </row>
  </sheetData>
  <sheetProtection/>
  <mergeCells count="14">
    <mergeCell ref="A1:H1"/>
    <mergeCell ref="A2:H2"/>
    <mergeCell ref="A4:H4"/>
    <mergeCell ref="K6:K7"/>
    <mergeCell ref="I6:I7"/>
    <mergeCell ref="J6:J7"/>
    <mergeCell ref="H37:K37"/>
    <mergeCell ref="A6:A7"/>
    <mergeCell ref="B6:B7"/>
    <mergeCell ref="C6:E6"/>
    <mergeCell ref="F6:H6"/>
    <mergeCell ref="G5:K5"/>
    <mergeCell ref="C9:K30"/>
    <mergeCell ref="H36:K3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9"/>
  <sheetViews>
    <sheetView zoomScaleSheetLayoutView="73" zoomScalePageLayoutView="0" workbookViewId="0" topLeftCell="A10">
      <selection activeCell="A35" sqref="A35"/>
    </sheetView>
  </sheetViews>
  <sheetFormatPr defaultColWidth="9.140625" defaultRowHeight="12.75"/>
  <cols>
    <col min="1" max="1" width="7.421875" style="0" customWidth="1"/>
    <col min="2" max="2" width="15.421875" style="329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1.28125" style="0" customWidth="1"/>
    <col min="12" max="12" width="19.28125" style="0" customWidth="1"/>
  </cols>
  <sheetData>
    <row r="1" spans="1:12" ht="15">
      <c r="A1" s="77"/>
      <c r="B1" s="430"/>
      <c r="C1" s="77"/>
      <c r="D1" s="77"/>
      <c r="E1" s="77"/>
      <c r="F1" s="77"/>
      <c r="G1" s="77"/>
      <c r="H1" s="77"/>
      <c r="K1" s="724" t="s">
        <v>82</v>
      </c>
      <c r="L1" s="724"/>
    </row>
    <row r="2" spans="1:12" ht="15.75">
      <c r="A2" s="884" t="s">
        <v>0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</row>
    <row r="3" spans="1:12" ht="20.25">
      <c r="A3" s="693" t="s">
        <v>633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1:12" ht="15.75">
      <c r="A4" s="692" t="s">
        <v>668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</row>
    <row r="5" spans="1:12" ht="12.75">
      <c r="A5" s="636" t="s">
        <v>862</v>
      </c>
      <c r="B5" s="636"/>
      <c r="C5" s="77"/>
      <c r="D5" s="77"/>
      <c r="E5" s="77"/>
      <c r="F5" s="77"/>
      <c r="G5" s="77"/>
      <c r="H5" s="216"/>
      <c r="I5" s="77"/>
      <c r="J5" s="77"/>
      <c r="K5" s="77"/>
      <c r="L5" s="77"/>
    </row>
    <row r="6" spans="1:12" ht="18">
      <c r="A6" s="80"/>
      <c r="B6" s="475"/>
      <c r="C6" s="77"/>
      <c r="D6" s="77"/>
      <c r="E6" s="77"/>
      <c r="F6" s="77"/>
      <c r="G6" s="77"/>
      <c r="H6" s="77"/>
      <c r="I6" s="100"/>
      <c r="J6" s="119"/>
      <c r="K6" s="100" t="s">
        <v>795</v>
      </c>
      <c r="L6" s="77"/>
    </row>
    <row r="7" spans="1:12" ht="27.75" customHeight="1">
      <c r="A7" s="887" t="s">
        <v>211</v>
      </c>
      <c r="B7" s="885" t="s">
        <v>210</v>
      </c>
      <c r="C7" s="603" t="s">
        <v>485</v>
      </c>
      <c r="D7" s="603" t="s">
        <v>486</v>
      </c>
      <c r="E7" s="732" t="s">
        <v>487</v>
      </c>
      <c r="F7" s="732"/>
      <c r="G7" s="732" t="s">
        <v>442</v>
      </c>
      <c r="H7" s="732"/>
      <c r="I7" s="732" t="s">
        <v>221</v>
      </c>
      <c r="J7" s="732"/>
      <c r="K7" s="883" t="s">
        <v>223</v>
      </c>
      <c r="L7" s="883"/>
    </row>
    <row r="8" spans="1:12" ht="25.5">
      <c r="A8" s="888"/>
      <c r="B8" s="886"/>
      <c r="C8" s="603"/>
      <c r="D8" s="603"/>
      <c r="E8" s="5" t="s">
        <v>209</v>
      </c>
      <c r="F8" s="5" t="s">
        <v>190</v>
      </c>
      <c r="G8" s="5" t="s">
        <v>209</v>
      </c>
      <c r="H8" s="5" t="s">
        <v>190</v>
      </c>
      <c r="I8" s="5" t="s">
        <v>209</v>
      </c>
      <c r="J8" s="5" t="s">
        <v>190</v>
      </c>
      <c r="K8" s="5" t="s">
        <v>209</v>
      </c>
      <c r="L8" s="5" t="s">
        <v>190</v>
      </c>
    </row>
    <row r="9" spans="1:12" s="13" customFormat="1" ht="12.75">
      <c r="A9" s="82">
        <v>1</v>
      </c>
      <c r="B9" s="431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</row>
    <row r="10" spans="1:12" ht="15.75" customHeight="1">
      <c r="A10" s="85">
        <v>1</v>
      </c>
      <c r="B10" s="310" t="s">
        <v>833</v>
      </c>
      <c r="C10" s="85">
        <v>1321</v>
      </c>
      <c r="D10" s="85">
        <v>164057</v>
      </c>
      <c r="E10" s="85">
        <v>1004</v>
      </c>
      <c r="F10" s="85">
        <v>164057</v>
      </c>
      <c r="G10" s="85">
        <v>1321</v>
      </c>
      <c r="H10" s="85">
        <v>133897</v>
      </c>
      <c r="I10" s="85">
        <v>1321</v>
      </c>
      <c r="J10" s="85">
        <v>216913</v>
      </c>
      <c r="K10" s="85">
        <v>1321</v>
      </c>
      <c r="L10" s="85">
        <v>5050</v>
      </c>
    </row>
    <row r="11" spans="1:12" ht="15.75" customHeight="1">
      <c r="A11" s="85">
        <v>2</v>
      </c>
      <c r="B11" s="310" t="s">
        <v>945</v>
      </c>
      <c r="C11" s="85">
        <v>307</v>
      </c>
      <c r="D11" s="85">
        <v>52969</v>
      </c>
      <c r="E11" s="85">
        <v>305</v>
      </c>
      <c r="F11" s="85">
        <v>52969</v>
      </c>
      <c r="G11" s="85">
        <v>307</v>
      </c>
      <c r="H11" s="85">
        <v>56139</v>
      </c>
      <c r="I11" s="85">
        <v>307</v>
      </c>
      <c r="J11" s="85">
        <v>56139</v>
      </c>
      <c r="K11" s="85">
        <v>307</v>
      </c>
      <c r="L11" s="85">
        <v>1340</v>
      </c>
    </row>
    <row r="12" spans="1:12" ht="15.75" customHeight="1">
      <c r="A12" s="85">
        <v>3</v>
      </c>
      <c r="B12" s="310" t="s">
        <v>835</v>
      </c>
      <c r="C12" s="85">
        <v>691</v>
      </c>
      <c r="D12" s="85">
        <v>104679</v>
      </c>
      <c r="E12" s="85">
        <v>691</v>
      </c>
      <c r="F12" s="85">
        <v>104679</v>
      </c>
      <c r="G12" s="85">
        <v>691</v>
      </c>
      <c r="H12" s="552">
        <v>104679</v>
      </c>
      <c r="I12" s="85">
        <v>691</v>
      </c>
      <c r="J12" s="85">
        <v>123833</v>
      </c>
      <c r="K12" s="85">
        <v>691</v>
      </c>
      <c r="L12" s="85">
        <v>1013</v>
      </c>
    </row>
    <row r="13" spans="1:12" ht="15.75" customHeight="1">
      <c r="A13" s="85">
        <v>4</v>
      </c>
      <c r="B13" s="310" t="s">
        <v>836</v>
      </c>
      <c r="C13" s="85">
        <v>425</v>
      </c>
      <c r="D13" s="85">
        <v>49715</v>
      </c>
      <c r="E13" s="85">
        <v>425</v>
      </c>
      <c r="F13" s="85">
        <v>49715</v>
      </c>
      <c r="G13" s="85">
        <v>425</v>
      </c>
      <c r="H13" s="85">
        <v>61300</v>
      </c>
      <c r="I13" s="85">
        <v>425</v>
      </c>
      <c r="J13" s="85">
        <v>121180</v>
      </c>
      <c r="K13" s="85">
        <v>425</v>
      </c>
      <c r="L13" s="85">
        <v>233</v>
      </c>
    </row>
    <row r="14" spans="1:12" ht="15.75" customHeight="1">
      <c r="A14" s="85">
        <v>5</v>
      </c>
      <c r="B14" s="310" t="s">
        <v>837</v>
      </c>
      <c r="C14" s="85">
        <v>669</v>
      </c>
      <c r="D14" s="85">
        <v>55557</v>
      </c>
      <c r="E14" s="85">
        <v>669</v>
      </c>
      <c r="F14" s="85">
        <v>35553</v>
      </c>
      <c r="G14" s="85">
        <v>669</v>
      </c>
      <c r="H14" s="85">
        <v>15128</v>
      </c>
      <c r="I14" s="85">
        <v>669</v>
      </c>
      <c r="J14" s="85">
        <v>35553</v>
      </c>
      <c r="K14" s="85">
        <v>669</v>
      </c>
      <c r="L14" s="85">
        <v>697</v>
      </c>
    </row>
    <row r="15" spans="1:12" ht="15.75" customHeight="1">
      <c r="A15" s="85">
        <v>6</v>
      </c>
      <c r="B15" s="310" t="s">
        <v>838</v>
      </c>
      <c r="C15" s="85">
        <v>712</v>
      </c>
      <c r="D15" s="85">
        <v>96686</v>
      </c>
      <c r="E15" s="85">
        <v>712</v>
      </c>
      <c r="F15" s="85">
        <v>86730</v>
      </c>
      <c r="G15" s="85">
        <v>712</v>
      </c>
      <c r="H15" s="85">
        <v>86730</v>
      </c>
      <c r="I15" s="85">
        <v>712</v>
      </c>
      <c r="J15" s="85">
        <v>86730</v>
      </c>
      <c r="K15" s="85">
        <v>712</v>
      </c>
      <c r="L15" s="85">
        <v>1054</v>
      </c>
    </row>
    <row r="16" spans="1:12" ht="15.75" customHeight="1">
      <c r="A16" s="85">
        <v>7</v>
      </c>
      <c r="B16" s="310" t="s">
        <v>839</v>
      </c>
      <c r="C16" s="85">
        <v>853</v>
      </c>
      <c r="D16" s="85">
        <v>78312</v>
      </c>
      <c r="E16" s="85">
        <v>853</v>
      </c>
      <c r="F16" s="85">
        <v>78312</v>
      </c>
      <c r="G16" s="85">
        <v>853</v>
      </c>
      <c r="H16" s="85">
        <v>99199</v>
      </c>
      <c r="I16" s="85">
        <v>853</v>
      </c>
      <c r="J16" s="85">
        <v>169776</v>
      </c>
      <c r="K16" s="85">
        <v>853</v>
      </c>
      <c r="L16" s="85">
        <v>878</v>
      </c>
    </row>
    <row r="17" spans="1:12" ht="15.75" customHeight="1">
      <c r="A17" s="85">
        <v>8</v>
      </c>
      <c r="B17" s="310" t="s">
        <v>840</v>
      </c>
      <c r="C17" s="85">
        <v>1595</v>
      </c>
      <c r="D17" s="85">
        <v>114890</v>
      </c>
      <c r="E17" s="85">
        <v>1595</v>
      </c>
      <c r="F17" s="85">
        <v>93765</v>
      </c>
      <c r="G17" s="85">
        <v>1595</v>
      </c>
      <c r="H17" s="85">
        <v>48757</v>
      </c>
      <c r="I17" s="85">
        <v>1595</v>
      </c>
      <c r="J17" s="85">
        <v>93765</v>
      </c>
      <c r="K17" s="85">
        <v>1595</v>
      </c>
      <c r="L17" s="85">
        <v>802</v>
      </c>
    </row>
    <row r="18" spans="1:12" ht="15.75" customHeight="1">
      <c r="A18" s="85">
        <v>9</v>
      </c>
      <c r="B18" s="310" t="s">
        <v>841</v>
      </c>
      <c r="C18" s="85">
        <v>547</v>
      </c>
      <c r="D18" s="85">
        <v>50260</v>
      </c>
      <c r="E18" s="85">
        <v>547</v>
      </c>
      <c r="F18" s="85">
        <v>33301</v>
      </c>
      <c r="G18" s="85">
        <v>547</v>
      </c>
      <c r="H18" s="85">
        <v>33301</v>
      </c>
      <c r="I18" s="85">
        <v>547</v>
      </c>
      <c r="J18" s="85">
        <v>33301</v>
      </c>
      <c r="K18" s="85">
        <v>547</v>
      </c>
      <c r="L18" s="85">
        <v>419</v>
      </c>
    </row>
    <row r="19" spans="1:12" ht="15.75" customHeight="1">
      <c r="A19" s="85">
        <v>10</v>
      </c>
      <c r="B19" s="310" t="s">
        <v>842</v>
      </c>
      <c r="C19" s="85">
        <v>1788</v>
      </c>
      <c r="D19" s="85">
        <v>150146</v>
      </c>
      <c r="E19" s="85">
        <v>1788</v>
      </c>
      <c r="F19" s="85">
        <v>151371</v>
      </c>
      <c r="G19" s="85">
        <v>1788</v>
      </c>
      <c r="H19" s="85">
        <v>151371</v>
      </c>
      <c r="I19" s="85">
        <v>1788</v>
      </c>
      <c r="J19" s="85">
        <v>311692</v>
      </c>
      <c r="K19" s="85">
        <v>1788</v>
      </c>
      <c r="L19" s="85">
        <v>2494</v>
      </c>
    </row>
    <row r="20" spans="1:12" ht="15.75" customHeight="1">
      <c r="A20" s="85">
        <v>11</v>
      </c>
      <c r="B20" s="310" t="s">
        <v>843</v>
      </c>
      <c r="C20" s="85">
        <v>1464</v>
      </c>
      <c r="D20" s="85">
        <v>134467</v>
      </c>
      <c r="E20" s="85">
        <v>1149</v>
      </c>
      <c r="F20" s="85">
        <v>103584</v>
      </c>
      <c r="G20" s="85">
        <v>1464</v>
      </c>
      <c r="H20" s="85">
        <v>111178</v>
      </c>
      <c r="I20" s="85">
        <v>1464</v>
      </c>
      <c r="J20" s="85">
        <v>148406</v>
      </c>
      <c r="K20" s="85">
        <v>1464</v>
      </c>
      <c r="L20" s="85">
        <v>770</v>
      </c>
    </row>
    <row r="21" spans="1:12" ht="15.75" customHeight="1">
      <c r="A21" s="85">
        <v>12</v>
      </c>
      <c r="B21" s="310" t="s">
        <v>844</v>
      </c>
      <c r="C21" s="85">
        <v>809</v>
      </c>
      <c r="D21" s="85">
        <v>63499</v>
      </c>
      <c r="E21" s="85">
        <v>809</v>
      </c>
      <c r="F21" s="85">
        <v>63499</v>
      </c>
      <c r="G21" s="85">
        <v>809</v>
      </c>
      <c r="H21" s="85">
        <v>68294</v>
      </c>
      <c r="I21" s="85">
        <v>809</v>
      </c>
      <c r="J21" s="85">
        <v>73281</v>
      </c>
      <c r="K21" s="85">
        <v>809</v>
      </c>
      <c r="L21" s="85">
        <v>2636</v>
      </c>
    </row>
    <row r="22" spans="1:12" ht="15.75" customHeight="1">
      <c r="A22" s="85">
        <v>13</v>
      </c>
      <c r="B22" s="310" t="s">
        <v>845</v>
      </c>
      <c r="C22" s="85">
        <v>1623</v>
      </c>
      <c r="D22" s="85">
        <v>229591</v>
      </c>
      <c r="E22" s="85">
        <v>1114</v>
      </c>
      <c r="F22" s="85">
        <v>47347</v>
      </c>
      <c r="G22" s="85">
        <v>1623</v>
      </c>
      <c r="H22" s="85">
        <v>140527</v>
      </c>
      <c r="I22" s="85">
        <v>1623</v>
      </c>
      <c r="J22" s="85">
        <v>141693</v>
      </c>
      <c r="K22" s="85">
        <v>1623</v>
      </c>
      <c r="L22" s="85">
        <v>631</v>
      </c>
    </row>
    <row r="23" spans="1:12" ht="15.75" customHeight="1">
      <c r="A23" s="85">
        <v>14</v>
      </c>
      <c r="B23" s="310" t="s">
        <v>846</v>
      </c>
      <c r="C23" s="85">
        <v>499</v>
      </c>
      <c r="D23" s="85">
        <v>74561</v>
      </c>
      <c r="E23" s="85">
        <v>499</v>
      </c>
      <c r="F23" s="85">
        <v>61220</v>
      </c>
      <c r="G23" s="85">
        <v>499</v>
      </c>
      <c r="H23" s="85">
        <v>61220</v>
      </c>
      <c r="I23" s="85">
        <v>499</v>
      </c>
      <c r="J23" s="85">
        <v>61220</v>
      </c>
      <c r="K23" s="85">
        <v>499</v>
      </c>
      <c r="L23" s="85">
        <v>2288</v>
      </c>
    </row>
    <row r="24" spans="1:12" ht="15.75" customHeight="1">
      <c r="A24" s="85">
        <v>15</v>
      </c>
      <c r="B24" s="310" t="s">
        <v>847</v>
      </c>
      <c r="C24" s="85">
        <v>631</v>
      </c>
      <c r="D24" s="85">
        <v>89857</v>
      </c>
      <c r="E24" s="85">
        <v>631</v>
      </c>
      <c r="F24" s="85">
        <v>71434</v>
      </c>
      <c r="G24" s="85">
        <v>631</v>
      </c>
      <c r="H24" s="85">
        <v>71434</v>
      </c>
      <c r="I24" s="85">
        <v>631</v>
      </c>
      <c r="J24" s="85">
        <v>71434</v>
      </c>
      <c r="K24" s="85">
        <v>631</v>
      </c>
      <c r="L24" s="85">
        <v>1799</v>
      </c>
    </row>
    <row r="25" spans="1:12" ht="15.75" customHeight="1">
      <c r="A25" s="85">
        <v>16</v>
      </c>
      <c r="B25" s="310" t="s">
        <v>848</v>
      </c>
      <c r="C25" s="85">
        <v>559</v>
      </c>
      <c r="D25" s="85">
        <v>74280</v>
      </c>
      <c r="E25" s="85">
        <v>546</v>
      </c>
      <c r="F25" s="85">
        <v>91212</v>
      </c>
      <c r="G25" s="85">
        <v>559</v>
      </c>
      <c r="H25" s="85">
        <v>64654</v>
      </c>
      <c r="I25" s="85">
        <v>559</v>
      </c>
      <c r="J25" s="85">
        <v>84132</v>
      </c>
      <c r="K25" s="85">
        <v>559</v>
      </c>
      <c r="L25" s="85">
        <v>289</v>
      </c>
    </row>
    <row r="26" spans="1:12" ht="15.75" customHeight="1">
      <c r="A26" s="85">
        <v>17</v>
      </c>
      <c r="B26" s="310" t="s">
        <v>854</v>
      </c>
      <c r="C26" s="85">
        <v>651</v>
      </c>
      <c r="D26" s="85">
        <v>49412</v>
      </c>
      <c r="E26" s="85">
        <v>651</v>
      </c>
      <c r="F26" s="85">
        <v>49412</v>
      </c>
      <c r="G26" s="85">
        <v>651</v>
      </c>
      <c r="H26" s="85">
        <v>52705</v>
      </c>
      <c r="I26" s="85">
        <v>651</v>
      </c>
      <c r="J26" s="85">
        <v>150000</v>
      </c>
      <c r="K26" s="85">
        <v>651</v>
      </c>
      <c r="L26" s="85">
        <v>1623</v>
      </c>
    </row>
    <row r="27" spans="1:12" ht="15.75" customHeight="1">
      <c r="A27" s="85">
        <v>18</v>
      </c>
      <c r="B27" s="310" t="s">
        <v>849</v>
      </c>
      <c r="C27" s="85">
        <v>1374</v>
      </c>
      <c r="D27" s="85">
        <v>151727</v>
      </c>
      <c r="E27" s="85">
        <v>1374</v>
      </c>
      <c r="F27" s="85">
        <v>112239</v>
      </c>
      <c r="G27" s="85">
        <v>1374</v>
      </c>
      <c r="H27" s="85">
        <v>117383</v>
      </c>
      <c r="I27" s="85">
        <v>1374</v>
      </c>
      <c r="J27" s="85">
        <v>117383</v>
      </c>
      <c r="K27" s="85">
        <v>1374</v>
      </c>
      <c r="L27" s="85">
        <v>3539</v>
      </c>
    </row>
    <row r="28" spans="1:12" ht="15.75" customHeight="1">
      <c r="A28" s="85">
        <v>19</v>
      </c>
      <c r="B28" s="310" t="s">
        <v>850</v>
      </c>
      <c r="C28" s="85">
        <v>861</v>
      </c>
      <c r="D28" s="85">
        <v>61333</v>
      </c>
      <c r="E28" s="85">
        <v>863</v>
      </c>
      <c r="F28" s="85">
        <v>43744</v>
      </c>
      <c r="G28" s="85">
        <v>861</v>
      </c>
      <c r="H28" s="85">
        <v>43744</v>
      </c>
      <c r="I28" s="85">
        <v>861</v>
      </c>
      <c r="J28" s="85">
        <v>43744</v>
      </c>
      <c r="K28" s="85">
        <v>861</v>
      </c>
      <c r="L28" s="85">
        <v>1610</v>
      </c>
    </row>
    <row r="29" spans="1:12" ht="15.75" customHeight="1">
      <c r="A29" s="85">
        <v>20</v>
      </c>
      <c r="B29" s="310" t="s">
        <v>851</v>
      </c>
      <c r="C29" s="85">
        <v>1048</v>
      </c>
      <c r="D29" s="85">
        <v>156458</v>
      </c>
      <c r="E29" s="85">
        <v>684</v>
      </c>
      <c r="F29" s="85">
        <v>89183</v>
      </c>
      <c r="G29" s="85">
        <v>1048</v>
      </c>
      <c r="H29" s="85">
        <v>102695</v>
      </c>
      <c r="I29" s="85">
        <v>1048</v>
      </c>
      <c r="J29" s="85">
        <v>149306</v>
      </c>
      <c r="K29" s="85">
        <v>1048</v>
      </c>
      <c r="L29" s="85">
        <v>1215</v>
      </c>
    </row>
    <row r="30" spans="1:12" ht="15.75" customHeight="1">
      <c r="A30" s="85">
        <v>21</v>
      </c>
      <c r="B30" s="310" t="s">
        <v>852</v>
      </c>
      <c r="C30" s="85">
        <v>566</v>
      </c>
      <c r="D30" s="85">
        <v>57402</v>
      </c>
      <c r="E30" s="85">
        <v>566</v>
      </c>
      <c r="F30" s="85">
        <v>178853</v>
      </c>
      <c r="G30" s="85">
        <v>566</v>
      </c>
      <c r="H30" s="85">
        <v>21505</v>
      </c>
      <c r="I30" s="85">
        <v>566</v>
      </c>
      <c r="J30" s="85">
        <v>160607</v>
      </c>
      <c r="K30" s="85">
        <v>566</v>
      </c>
      <c r="L30" s="85">
        <v>2272</v>
      </c>
    </row>
    <row r="31" spans="1:12" ht="15.75" customHeight="1">
      <c r="A31" s="85">
        <v>22</v>
      </c>
      <c r="B31" s="310" t="s">
        <v>853</v>
      </c>
      <c r="C31" s="85">
        <v>517</v>
      </c>
      <c r="D31" s="85">
        <v>91576</v>
      </c>
      <c r="E31" s="85">
        <v>527</v>
      </c>
      <c r="F31" s="85">
        <v>49478</v>
      </c>
      <c r="G31" s="85">
        <v>517</v>
      </c>
      <c r="H31" s="85">
        <v>294217</v>
      </c>
      <c r="I31" s="85">
        <v>517</v>
      </c>
      <c r="J31" s="85">
        <v>60911</v>
      </c>
      <c r="K31" s="85">
        <v>517</v>
      </c>
      <c r="L31" s="85">
        <v>1581</v>
      </c>
    </row>
    <row r="32" spans="1:12" ht="12.75">
      <c r="A32" s="86" t="s">
        <v>7</v>
      </c>
      <c r="B32" s="81" t="s">
        <v>16</v>
      </c>
      <c r="C32" s="81">
        <f aca="true" t="shared" si="0" ref="C32:L32">SUM(C10:C31)</f>
        <v>19510</v>
      </c>
      <c r="D32" s="81">
        <f t="shared" si="0"/>
        <v>2151434</v>
      </c>
      <c r="E32" s="81">
        <f t="shared" si="0"/>
        <v>18002</v>
      </c>
      <c r="F32" s="81">
        <f t="shared" si="0"/>
        <v>1811657</v>
      </c>
      <c r="G32" s="81">
        <f t="shared" si="0"/>
        <v>19510</v>
      </c>
      <c r="H32" s="81">
        <f t="shared" si="0"/>
        <v>1940057</v>
      </c>
      <c r="I32" s="81">
        <f t="shared" si="0"/>
        <v>19510</v>
      </c>
      <c r="J32" s="81">
        <f t="shared" si="0"/>
        <v>2510999</v>
      </c>
      <c r="K32" s="81">
        <f t="shared" si="0"/>
        <v>19510</v>
      </c>
      <c r="L32" s="81">
        <f t="shared" si="0"/>
        <v>34233</v>
      </c>
    </row>
    <row r="33" spans="1:12" ht="12.75">
      <c r="A33" s="87"/>
      <c r="B33" s="4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ht="12.75">
      <c r="A34" s="77"/>
      <c r="B34" s="430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ht="12.75">
      <c r="A35" s="334" t="s">
        <v>947</v>
      </c>
      <c r="C35" s="139"/>
      <c r="D35" s="139"/>
      <c r="E35" s="139"/>
      <c r="F35" s="139"/>
      <c r="G35" s="139"/>
      <c r="H35" s="139"/>
      <c r="L35" s="139"/>
    </row>
    <row r="36" spans="1:12" ht="16.5" customHeight="1">
      <c r="A36" s="113"/>
      <c r="C36" s="139"/>
      <c r="D36" s="139"/>
      <c r="E36" s="139"/>
      <c r="I36" s="294"/>
      <c r="L36" s="139"/>
    </row>
    <row r="37" spans="1:12" ht="15" customHeight="1">
      <c r="A37" s="226"/>
      <c r="B37" s="334"/>
      <c r="C37" s="226"/>
      <c r="D37" s="226"/>
      <c r="E37" s="139"/>
      <c r="I37" s="294"/>
      <c r="L37" s="139"/>
    </row>
    <row r="38" spans="1:11" ht="16.5">
      <c r="A38" s="157"/>
      <c r="F38" s="157"/>
      <c r="H38" s="711" t="s">
        <v>944</v>
      </c>
      <c r="I38" s="711"/>
      <c r="J38" s="711"/>
      <c r="K38" s="711"/>
    </row>
    <row r="39" spans="8:11" ht="16.5">
      <c r="H39" s="711" t="s">
        <v>860</v>
      </c>
      <c r="I39" s="711"/>
      <c r="J39" s="711"/>
      <c r="K39" s="711"/>
    </row>
  </sheetData>
  <sheetProtection/>
  <mergeCells count="15">
    <mergeCell ref="B7:B8"/>
    <mergeCell ref="A7:A8"/>
    <mergeCell ref="C7:C8"/>
    <mergeCell ref="A5:B5"/>
    <mergeCell ref="A4:L4"/>
    <mergeCell ref="H38:K38"/>
    <mergeCell ref="H39:K39"/>
    <mergeCell ref="K1:L1"/>
    <mergeCell ref="G7:H7"/>
    <mergeCell ref="D7:D8"/>
    <mergeCell ref="E7:F7"/>
    <mergeCell ref="I7:J7"/>
    <mergeCell ref="K7:L7"/>
    <mergeCell ref="A3:L3"/>
    <mergeCell ref="A2:L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zoomScaleSheetLayoutView="100" zoomScalePageLayoutView="0" workbookViewId="0" topLeftCell="A16">
      <selection activeCell="D37" sqref="D37:G37"/>
    </sheetView>
  </sheetViews>
  <sheetFormatPr defaultColWidth="8.8515625" defaultRowHeight="12.75"/>
  <cols>
    <col min="1" max="1" width="11.140625" style="77" customWidth="1"/>
    <col min="2" max="2" width="19.140625" style="430" customWidth="1"/>
    <col min="3" max="3" width="20.57421875" style="440" customWidth="1"/>
    <col min="4" max="4" width="22.28125" style="440" customWidth="1"/>
    <col min="5" max="5" width="25.421875" style="440" customWidth="1"/>
    <col min="6" max="6" width="27.421875" style="440" customWidth="1"/>
    <col min="7" max="16384" width="8.8515625" style="77" customWidth="1"/>
  </cols>
  <sheetData>
    <row r="1" spans="4:6" ht="12.75" customHeight="1">
      <c r="D1" s="229"/>
      <c r="E1" s="229"/>
      <c r="F1" s="481" t="s">
        <v>94</v>
      </c>
    </row>
    <row r="2" spans="2:6" ht="15" customHeight="1">
      <c r="B2" s="884" t="s">
        <v>0</v>
      </c>
      <c r="C2" s="884"/>
      <c r="D2" s="884"/>
      <c r="E2" s="884"/>
      <c r="F2" s="884"/>
    </row>
    <row r="3" spans="2:6" ht="20.25">
      <c r="B3" s="693" t="s">
        <v>633</v>
      </c>
      <c r="C3" s="693"/>
      <c r="D3" s="693"/>
      <c r="E3" s="693"/>
      <c r="F3" s="693"/>
    </row>
    <row r="4" spans="1:6" ht="12.75">
      <c r="A4" s="889" t="s">
        <v>439</v>
      </c>
      <c r="B4" s="889"/>
      <c r="C4" s="889"/>
      <c r="D4" s="889"/>
      <c r="E4" s="889"/>
      <c r="F4" s="889"/>
    </row>
    <row r="5" spans="1:2" ht="18" customHeight="1">
      <c r="A5" s="636" t="s">
        <v>862</v>
      </c>
      <c r="B5" s="636"/>
    </row>
    <row r="6" ht="18" customHeight="1" hidden="1">
      <c r="A6" s="80" t="s">
        <v>1</v>
      </c>
    </row>
    <row r="7" spans="1:6" ht="30" customHeight="1">
      <c r="A7" s="887" t="s">
        <v>2</v>
      </c>
      <c r="B7" s="885" t="s">
        <v>3</v>
      </c>
      <c r="C7" s="890" t="s">
        <v>435</v>
      </c>
      <c r="D7" s="891"/>
      <c r="E7" s="892" t="s">
        <v>438</v>
      </c>
      <c r="F7" s="892"/>
    </row>
    <row r="8" spans="1:7" s="90" customFormat="1" ht="25.5">
      <c r="A8" s="887"/>
      <c r="B8" s="885"/>
      <c r="C8" s="82" t="s">
        <v>436</v>
      </c>
      <c r="D8" s="82" t="s">
        <v>437</v>
      </c>
      <c r="E8" s="82" t="s">
        <v>436</v>
      </c>
      <c r="F8" s="82" t="s">
        <v>437</v>
      </c>
      <c r="G8" s="108"/>
    </row>
    <row r="9" spans="1:6" s="145" customFormat="1" ht="12.75">
      <c r="A9" s="144">
        <v>1</v>
      </c>
      <c r="B9" s="478">
        <v>2</v>
      </c>
      <c r="C9" s="144">
        <v>3</v>
      </c>
      <c r="D9" s="144">
        <v>4</v>
      </c>
      <c r="E9" s="144">
        <v>5</v>
      </c>
      <c r="F9" s="144">
        <v>6</v>
      </c>
    </row>
    <row r="10" spans="1:6" ht="15">
      <c r="A10" s="85">
        <v>1</v>
      </c>
      <c r="B10" s="310" t="s">
        <v>833</v>
      </c>
      <c r="C10" s="85">
        <v>920</v>
      </c>
      <c r="D10" s="85">
        <v>920</v>
      </c>
      <c r="E10" s="214">
        <v>466</v>
      </c>
      <c r="F10" s="85">
        <v>466</v>
      </c>
    </row>
    <row r="11" spans="1:6" ht="15">
      <c r="A11" s="85">
        <v>2</v>
      </c>
      <c r="B11" s="310" t="s">
        <v>945</v>
      </c>
      <c r="C11" s="85">
        <v>187</v>
      </c>
      <c r="D11" s="85">
        <v>187</v>
      </c>
      <c r="E11" s="198">
        <v>119</v>
      </c>
      <c r="F11" s="85">
        <v>119</v>
      </c>
    </row>
    <row r="12" spans="1:6" ht="15">
      <c r="A12" s="85">
        <v>3</v>
      </c>
      <c r="B12" s="310" t="s">
        <v>835</v>
      </c>
      <c r="C12" s="85">
        <v>413</v>
      </c>
      <c r="D12" s="85">
        <v>413</v>
      </c>
      <c r="E12" s="214">
        <v>289</v>
      </c>
      <c r="F12" s="85">
        <v>289</v>
      </c>
    </row>
    <row r="13" spans="1:6" ht="15">
      <c r="A13" s="85">
        <v>4</v>
      </c>
      <c r="B13" s="310" t="s">
        <v>836</v>
      </c>
      <c r="C13" s="85">
        <v>257</v>
      </c>
      <c r="D13" s="85">
        <v>257</v>
      </c>
      <c r="E13" s="214">
        <v>163</v>
      </c>
      <c r="F13" s="85">
        <v>163</v>
      </c>
    </row>
    <row r="14" spans="1:6" ht="15">
      <c r="A14" s="85">
        <v>5</v>
      </c>
      <c r="B14" s="310" t="s">
        <v>837</v>
      </c>
      <c r="C14" s="85">
        <v>449</v>
      </c>
      <c r="D14" s="85">
        <v>449</v>
      </c>
      <c r="E14" s="214">
        <v>225</v>
      </c>
      <c r="F14" s="85">
        <v>225</v>
      </c>
    </row>
    <row r="15" spans="1:6" ht="15">
      <c r="A15" s="85">
        <v>6</v>
      </c>
      <c r="B15" s="310" t="s">
        <v>838</v>
      </c>
      <c r="C15" s="85">
        <v>481</v>
      </c>
      <c r="D15" s="85">
        <v>481</v>
      </c>
      <c r="E15" s="214">
        <v>236</v>
      </c>
      <c r="F15" s="85">
        <v>236</v>
      </c>
    </row>
    <row r="16" spans="1:6" ht="15">
      <c r="A16" s="85">
        <v>7</v>
      </c>
      <c r="B16" s="310" t="s">
        <v>839</v>
      </c>
      <c r="C16" s="85">
        <v>632</v>
      </c>
      <c r="D16" s="85">
        <v>632</v>
      </c>
      <c r="E16" s="214">
        <v>240</v>
      </c>
      <c r="F16" s="85">
        <v>240</v>
      </c>
    </row>
    <row r="17" spans="1:6" ht="15">
      <c r="A17" s="85">
        <v>8</v>
      </c>
      <c r="B17" s="310" t="s">
        <v>840</v>
      </c>
      <c r="C17" s="85">
        <v>1133</v>
      </c>
      <c r="D17" s="85">
        <v>1133</v>
      </c>
      <c r="E17" s="214">
        <v>465</v>
      </c>
      <c r="F17" s="85">
        <v>465</v>
      </c>
    </row>
    <row r="18" spans="1:6" ht="15">
      <c r="A18" s="85">
        <v>9</v>
      </c>
      <c r="B18" s="310" t="s">
        <v>841</v>
      </c>
      <c r="C18" s="85">
        <v>390</v>
      </c>
      <c r="D18" s="85">
        <v>390</v>
      </c>
      <c r="E18" s="214">
        <v>166</v>
      </c>
      <c r="F18" s="85">
        <v>166</v>
      </c>
    </row>
    <row r="19" spans="1:6" ht="15">
      <c r="A19" s="85">
        <v>10</v>
      </c>
      <c r="B19" s="310" t="s">
        <v>842</v>
      </c>
      <c r="C19" s="85">
        <v>1273</v>
      </c>
      <c r="D19" s="85">
        <v>1273</v>
      </c>
      <c r="E19" s="214">
        <v>530</v>
      </c>
      <c r="F19" s="85">
        <v>530</v>
      </c>
    </row>
    <row r="20" spans="1:6" ht="15">
      <c r="A20" s="85">
        <v>11</v>
      </c>
      <c r="B20" s="310" t="s">
        <v>843</v>
      </c>
      <c r="C20" s="85">
        <v>1019</v>
      </c>
      <c r="D20" s="85">
        <v>1019</v>
      </c>
      <c r="E20" s="214">
        <v>491</v>
      </c>
      <c r="F20" s="85">
        <v>491</v>
      </c>
    </row>
    <row r="21" spans="1:6" ht="15">
      <c r="A21" s="85">
        <v>12</v>
      </c>
      <c r="B21" s="310" t="s">
        <v>844</v>
      </c>
      <c r="C21" s="85">
        <v>549</v>
      </c>
      <c r="D21" s="85">
        <v>549</v>
      </c>
      <c r="E21" s="214">
        <v>273</v>
      </c>
      <c r="F21" s="85">
        <v>273</v>
      </c>
    </row>
    <row r="22" spans="1:6" ht="15">
      <c r="A22" s="85">
        <v>13</v>
      </c>
      <c r="B22" s="310" t="s">
        <v>845</v>
      </c>
      <c r="C22" s="85">
        <v>1072</v>
      </c>
      <c r="D22" s="85">
        <v>1072</v>
      </c>
      <c r="E22" s="214">
        <v>584</v>
      </c>
      <c r="F22" s="85">
        <v>584</v>
      </c>
    </row>
    <row r="23" spans="1:6" ht="15" customHeight="1">
      <c r="A23" s="85">
        <v>14</v>
      </c>
      <c r="B23" s="310" t="s">
        <v>846</v>
      </c>
      <c r="C23" s="85">
        <v>301</v>
      </c>
      <c r="D23" s="85">
        <v>301</v>
      </c>
      <c r="E23" s="214">
        <v>198</v>
      </c>
      <c r="F23" s="85">
        <v>198</v>
      </c>
    </row>
    <row r="24" spans="1:6" ht="15">
      <c r="A24" s="85">
        <v>15</v>
      </c>
      <c r="B24" s="310" t="s">
        <v>847</v>
      </c>
      <c r="C24" s="85">
        <v>374</v>
      </c>
      <c r="D24" s="85">
        <v>374</v>
      </c>
      <c r="E24" s="214">
        <v>252</v>
      </c>
      <c r="F24" s="85">
        <v>252</v>
      </c>
    </row>
    <row r="25" spans="1:6" ht="15">
      <c r="A25" s="85">
        <v>16</v>
      </c>
      <c r="B25" s="310" t="s">
        <v>848</v>
      </c>
      <c r="C25" s="85">
        <v>338</v>
      </c>
      <c r="D25" s="85">
        <v>338</v>
      </c>
      <c r="E25" s="214">
        <v>229</v>
      </c>
      <c r="F25" s="85">
        <v>229</v>
      </c>
    </row>
    <row r="26" spans="1:6" ht="15">
      <c r="A26" s="85">
        <v>17</v>
      </c>
      <c r="B26" s="310" t="s">
        <v>854</v>
      </c>
      <c r="C26" s="85">
        <v>430</v>
      </c>
      <c r="D26" s="85">
        <v>430</v>
      </c>
      <c r="E26" s="214">
        <v>228</v>
      </c>
      <c r="F26" s="85">
        <v>228</v>
      </c>
    </row>
    <row r="27" spans="1:6" ht="15">
      <c r="A27" s="85">
        <v>18</v>
      </c>
      <c r="B27" s="310" t="s">
        <v>849</v>
      </c>
      <c r="C27" s="85">
        <v>976</v>
      </c>
      <c r="D27" s="85">
        <v>976</v>
      </c>
      <c r="E27" s="214">
        <v>404</v>
      </c>
      <c r="F27" s="85">
        <v>404</v>
      </c>
    </row>
    <row r="28" spans="1:6" ht="15">
      <c r="A28" s="85">
        <v>19</v>
      </c>
      <c r="B28" s="310" t="s">
        <v>850</v>
      </c>
      <c r="C28" s="85">
        <v>571</v>
      </c>
      <c r="D28" s="85">
        <v>571</v>
      </c>
      <c r="E28" s="214">
        <v>292</v>
      </c>
      <c r="F28" s="85">
        <v>292</v>
      </c>
    </row>
    <row r="29" spans="1:6" ht="15">
      <c r="A29" s="85">
        <v>20</v>
      </c>
      <c r="B29" s="310" t="s">
        <v>851</v>
      </c>
      <c r="C29" s="85">
        <v>685</v>
      </c>
      <c r="D29" s="85">
        <v>685</v>
      </c>
      <c r="E29" s="214">
        <v>382</v>
      </c>
      <c r="F29" s="85">
        <v>382</v>
      </c>
    </row>
    <row r="30" spans="1:6" ht="15">
      <c r="A30" s="85">
        <v>21</v>
      </c>
      <c r="B30" s="310" t="s">
        <v>852</v>
      </c>
      <c r="C30" s="85">
        <v>454</v>
      </c>
      <c r="D30" s="85">
        <v>454</v>
      </c>
      <c r="E30" s="214">
        <v>222</v>
      </c>
      <c r="F30" s="85">
        <v>222</v>
      </c>
    </row>
    <row r="31" spans="1:6" ht="15">
      <c r="A31" s="85">
        <v>22</v>
      </c>
      <c r="B31" s="310" t="s">
        <v>853</v>
      </c>
      <c r="C31" s="85">
        <v>521</v>
      </c>
      <c r="D31" s="85">
        <v>521</v>
      </c>
      <c r="E31" s="214">
        <v>278</v>
      </c>
      <c r="F31" s="85">
        <v>278</v>
      </c>
    </row>
    <row r="32" spans="1:6" ht="12.75">
      <c r="A32" s="81" t="s">
        <v>16</v>
      </c>
      <c r="B32" s="479"/>
      <c r="C32" s="85">
        <f>SUM(C10:C31)</f>
        <v>13425</v>
      </c>
      <c r="D32" s="85">
        <f>SUM(D10:D31)</f>
        <v>13425</v>
      </c>
      <c r="E32" s="85">
        <f>SUM(E10:E31)</f>
        <v>6732</v>
      </c>
      <c r="F32" s="85">
        <f>SUM(F10:F31)</f>
        <v>6732</v>
      </c>
    </row>
    <row r="33" spans="1:6" ht="12.75">
      <c r="A33" s="88"/>
      <c r="B33" s="480"/>
      <c r="C33" s="482"/>
      <c r="D33" s="482"/>
      <c r="E33" s="482"/>
      <c r="F33" s="482"/>
    </row>
    <row r="34" spans="1:10" ht="12.75">
      <c r="A34" s="334" t="s">
        <v>947</v>
      </c>
      <c r="B34" s="329"/>
      <c r="C34" s="139"/>
      <c r="D34" s="139"/>
      <c r="E34" s="139"/>
      <c r="F34" s="139"/>
      <c r="G34" s="139"/>
      <c r="J34" s="139"/>
    </row>
    <row r="35" spans="1:10" ht="16.5" customHeight="1">
      <c r="A35" s="113"/>
      <c r="B35" s="329"/>
      <c r="C35" s="139"/>
      <c r="D35" s="139"/>
      <c r="E35" s="139"/>
      <c r="J35" s="139"/>
    </row>
    <row r="36" spans="1:7" ht="16.5">
      <c r="A36" s="157"/>
      <c r="B36" s="329"/>
      <c r="D36" s="711" t="s">
        <v>944</v>
      </c>
      <c r="E36" s="711"/>
      <c r="F36" s="711"/>
      <c r="G36" s="711"/>
    </row>
    <row r="37" spans="2:7" ht="16.5">
      <c r="B37" s="329"/>
      <c r="D37" s="711" t="s">
        <v>860</v>
      </c>
      <c r="E37" s="711"/>
      <c r="F37" s="711"/>
      <c r="G37" s="711"/>
    </row>
    <row r="38" spans="1:6" ht="12.75">
      <c r="A38" s="893"/>
      <c r="B38" s="893"/>
      <c r="C38" s="893"/>
      <c r="D38" s="893"/>
      <c r="E38" s="893"/>
      <c r="F38" s="893"/>
    </row>
  </sheetData>
  <sheetProtection/>
  <mergeCells count="11">
    <mergeCell ref="D36:G36"/>
    <mergeCell ref="D37:G37"/>
    <mergeCell ref="A38:F38"/>
    <mergeCell ref="B3:F3"/>
    <mergeCell ref="B2:F2"/>
    <mergeCell ref="A4:F4"/>
    <mergeCell ref="C7:D7"/>
    <mergeCell ref="E7:F7"/>
    <mergeCell ref="A7:A8"/>
    <mergeCell ref="B7:B8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0"/>
  <sheetViews>
    <sheetView zoomScale="130" zoomScaleNormal="130" zoomScaleSheetLayoutView="100" zoomScalePageLayoutView="0" workbookViewId="0" topLeftCell="A22">
      <selection activeCell="B41" sqref="B41"/>
    </sheetView>
  </sheetViews>
  <sheetFormatPr defaultColWidth="9.140625" defaultRowHeight="12.75"/>
  <cols>
    <col min="2" max="2" width="18.140625" style="329" customWidth="1"/>
    <col min="3" max="3" width="16.421875" style="139" customWidth="1"/>
    <col min="4" max="4" width="10.8515625" style="139" customWidth="1"/>
    <col min="5" max="5" width="13.7109375" style="139" customWidth="1"/>
    <col min="6" max="6" width="14.28125" style="139" customWidth="1"/>
    <col min="7" max="7" width="11.421875" style="139" customWidth="1"/>
    <col min="8" max="8" width="12.28125" style="139" customWidth="1"/>
    <col min="9" max="9" width="16.28125" style="139" customWidth="1"/>
    <col min="10" max="10" width="20.8515625" style="139" customWidth="1"/>
  </cols>
  <sheetData>
    <row r="1" spans="1:13" ht="15">
      <c r="A1" s="77"/>
      <c r="B1" s="430"/>
      <c r="C1" s="440"/>
      <c r="D1" s="724"/>
      <c r="E1" s="724"/>
      <c r="F1" s="95"/>
      <c r="G1" s="724" t="s">
        <v>441</v>
      </c>
      <c r="H1" s="724"/>
      <c r="I1" s="724"/>
      <c r="J1" s="724"/>
      <c r="K1" s="91"/>
      <c r="L1" s="77"/>
      <c r="M1" s="77"/>
    </row>
    <row r="2" spans="1:13" ht="15.75">
      <c r="A2" s="884" t="s">
        <v>0</v>
      </c>
      <c r="B2" s="884"/>
      <c r="C2" s="884"/>
      <c r="D2" s="884"/>
      <c r="E2" s="884"/>
      <c r="F2" s="884"/>
      <c r="G2" s="884"/>
      <c r="H2" s="884"/>
      <c r="I2" s="884"/>
      <c r="J2" s="884"/>
      <c r="K2" s="77"/>
      <c r="L2" s="77"/>
      <c r="M2" s="77"/>
    </row>
    <row r="3" spans="1:13" ht="18">
      <c r="A3" s="114"/>
      <c r="B3" s="476"/>
      <c r="C3" s="904" t="s">
        <v>633</v>
      </c>
      <c r="D3" s="904"/>
      <c r="E3" s="904"/>
      <c r="F3" s="904"/>
      <c r="G3" s="904"/>
      <c r="H3" s="904"/>
      <c r="I3" s="904"/>
      <c r="J3" s="114"/>
      <c r="K3" s="77"/>
      <c r="L3" s="77"/>
      <c r="M3" s="77"/>
    </row>
    <row r="4" spans="1:13" ht="15.75">
      <c r="A4" s="692" t="s">
        <v>440</v>
      </c>
      <c r="B4" s="692"/>
      <c r="C4" s="692"/>
      <c r="D4" s="692"/>
      <c r="E4" s="692"/>
      <c r="F4" s="692"/>
      <c r="G4" s="692"/>
      <c r="H4" s="692"/>
      <c r="I4" s="692"/>
      <c r="J4" s="692"/>
      <c r="K4" s="77"/>
      <c r="L4" s="77"/>
      <c r="M4" s="77"/>
    </row>
    <row r="5" spans="1:13" ht="15.75">
      <c r="A5" s="636" t="s">
        <v>862</v>
      </c>
      <c r="B5" s="636"/>
      <c r="C5" s="79"/>
      <c r="D5" s="79"/>
      <c r="E5" s="79"/>
      <c r="F5" s="79"/>
      <c r="G5" s="79"/>
      <c r="H5" s="79"/>
      <c r="I5" s="79"/>
      <c r="J5" s="79"/>
      <c r="K5" s="77"/>
      <c r="L5" s="77"/>
      <c r="M5" s="77"/>
    </row>
    <row r="6" spans="1:13" ht="21.75" customHeight="1">
      <c r="A6" s="897" t="s">
        <v>2</v>
      </c>
      <c r="B6" s="899" t="s">
        <v>3</v>
      </c>
      <c r="C6" s="901" t="s">
        <v>131</v>
      </c>
      <c r="D6" s="902"/>
      <c r="E6" s="902"/>
      <c r="F6" s="902"/>
      <c r="G6" s="902"/>
      <c r="H6" s="902"/>
      <c r="I6" s="902"/>
      <c r="J6" s="903"/>
      <c r="K6" s="77"/>
      <c r="L6" s="77"/>
      <c r="M6" s="77"/>
    </row>
    <row r="7" spans="1:13" ht="39.75" customHeight="1">
      <c r="A7" s="898"/>
      <c r="B7" s="900"/>
      <c r="C7" s="82" t="s">
        <v>189</v>
      </c>
      <c r="D7" s="82" t="s">
        <v>115</v>
      </c>
      <c r="E7" s="82" t="s">
        <v>378</v>
      </c>
      <c r="F7" s="121" t="s">
        <v>158</v>
      </c>
      <c r="G7" s="121" t="s">
        <v>116</v>
      </c>
      <c r="H7" s="137" t="s">
        <v>188</v>
      </c>
      <c r="I7" s="137" t="s">
        <v>208</v>
      </c>
      <c r="J7" s="83" t="s">
        <v>16</v>
      </c>
      <c r="K7" s="90"/>
      <c r="L7" s="90"/>
      <c r="M7" s="90"/>
    </row>
    <row r="8" spans="1:13" s="13" customFormat="1" ht="12.75">
      <c r="A8" s="82">
        <v>1</v>
      </c>
      <c r="B8" s="431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84">
        <v>8</v>
      </c>
      <c r="I8" s="84">
        <v>9</v>
      </c>
      <c r="J8" s="83">
        <v>10</v>
      </c>
      <c r="K8" s="90"/>
      <c r="L8" s="90"/>
      <c r="M8" s="90"/>
    </row>
    <row r="9" spans="1:13" ht="15">
      <c r="A9" s="85">
        <v>1</v>
      </c>
      <c r="B9" s="310" t="s">
        <v>833</v>
      </c>
      <c r="C9" s="85">
        <v>0</v>
      </c>
      <c r="D9" s="85">
        <v>0</v>
      </c>
      <c r="E9" s="85">
        <v>1194</v>
      </c>
      <c r="F9" s="85">
        <v>0</v>
      </c>
      <c r="G9" s="85">
        <v>192</v>
      </c>
      <c r="H9" s="85">
        <v>0</v>
      </c>
      <c r="I9" s="85">
        <v>0</v>
      </c>
      <c r="J9" s="484">
        <f>SUM(C9:I9)</f>
        <v>1386</v>
      </c>
      <c r="K9" s="77"/>
      <c r="L9" s="77"/>
      <c r="M9" s="77"/>
    </row>
    <row r="10" spans="1:13" ht="15">
      <c r="A10" s="85">
        <v>2</v>
      </c>
      <c r="B10" s="310" t="s">
        <v>945</v>
      </c>
      <c r="C10" s="85">
        <v>0</v>
      </c>
      <c r="D10" s="85">
        <v>0</v>
      </c>
      <c r="E10" s="85">
        <v>306</v>
      </c>
      <c r="F10" s="85">
        <v>0</v>
      </c>
      <c r="G10" s="85">
        <v>0</v>
      </c>
      <c r="H10" s="85">
        <v>0</v>
      </c>
      <c r="I10" s="85">
        <v>0</v>
      </c>
      <c r="J10" s="484">
        <f aca="true" t="shared" si="0" ref="J10:J30">SUM(C10:I10)</f>
        <v>306</v>
      </c>
      <c r="K10" s="77"/>
      <c r="L10" s="77"/>
      <c r="M10" s="77"/>
    </row>
    <row r="11" spans="1:13" ht="15">
      <c r="A11" s="85">
        <v>3</v>
      </c>
      <c r="B11" s="310" t="s">
        <v>835</v>
      </c>
      <c r="C11" s="85">
        <v>0</v>
      </c>
      <c r="D11" s="85">
        <v>35</v>
      </c>
      <c r="E11" s="85">
        <v>617</v>
      </c>
      <c r="F11" s="85">
        <v>0</v>
      </c>
      <c r="G11" s="85">
        <v>50</v>
      </c>
      <c r="H11" s="85">
        <v>0</v>
      </c>
      <c r="I11" s="85">
        <v>0</v>
      </c>
      <c r="J11" s="484">
        <f t="shared" si="0"/>
        <v>702</v>
      </c>
      <c r="K11" s="77"/>
      <c r="L11" s="77"/>
      <c r="M11" s="77"/>
    </row>
    <row r="12" spans="1:13" ht="15">
      <c r="A12" s="85">
        <v>4</v>
      </c>
      <c r="B12" s="310" t="s">
        <v>836</v>
      </c>
      <c r="C12" s="85">
        <v>0</v>
      </c>
      <c r="D12" s="85">
        <v>0</v>
      </c>
      <c r="E12" s="85">
        <v>420</v>
      </c>
      <c r="F12" s="85">
        <v>0</v>
      </c>
      <c r="G12" s="85">
        <v>0</v>
      </c>
      <c r="H12" s="85">
        <v>0</v>
      </c>
      <c r="I12" s="85">
        <v>0</v>
      </c>
      <c r="J12" s="484">
        <f t="shared" si="0"/>
        <v>420</v>
      </c>
      <c r="K12" s="77"/>
      <c r="L12" s="77"/>
      <c r="M12" s="77"/>
    </row>
    <row r="13" spans="1:13" ht="15">
      <c r="A13" s="85">
        <v>5</v>
      </c>
      <c r="B13" s="310" t="s">
        <v>837</v>
      </c>
      <c r="C13" s="85">
        <v>0</v>
      </c>
      <c r="D13" s="85">
        <v>0</v>
      </c>
      <c r="E13" s="85">
        <v>674</v>
      </c>
      <c r="F13" s="85">
        <v>0</v>
      </c>
      <c r="G13" s="85">
        <v>0</v>
      </c>
      <c r="H13" s="85">
        <v>0</v>
      </c>
      <c r="I13" s="85">
        <v>0</v>
      </c>
      <c r="J13" s="484">
        <f t="shared" si="0"/>
        <v>674</v>
      </c>
      <c r="K13" s="77"/>
      <c r="L13" s="77"/>
      <c r="M13" s="77"/>
    </row>
    <row r="14" spans="1:13" ht="15">
      <c r="A14" s="85">
        <v>6</v>
      </c>
      <c r="B14" s="310" t="s">
        <v>838</v>
      </c>
      <c r="C14" s="85">
        <v>0</v>
      </c>
      <c r="D14" s="85">
        <v>0</v>
      </c>
      <c r="E14" s="85">
        <v>717</v>
      </c>
      <c r="F14" s="85">
        <v>0</v>
      </c>
      <c r="G14" s="85">
        <v>0</v>
      </c>
      <c r="H14" s="85">
        <v>0</v>
      </c>
      <c r="I14" s="85">
        <v>0</v>
      </c>
      <c r="J14" s="484">
        <f t="shared" si="0"/>
        <v>717</v>
      </c>
      <c r="K14" s="77"/>
      <c r="L14" s="77"/>
      <c r="M14" s="77"/>
    </row>
    <row r="15" spans="1:13" ht="15">
      <c r="A15" s="85">
        <v>7</v>
      </c>
      <c r="B15" s="310" t="s">
        <v>839</v>
      </c>
      <c r="C15" s="85">
        <v>0</v>
      </c>
      <c r="D15" s="85">
        <v>0</v>
      </c>
      <c r="E15" s="85">
        <v>872</v>
      </c>
      <c r="F15" s="85">
        <v>0</v>
      </c>
      <c r="G15" s="85">
        <v>0</v>
      </c>
      <c r="H15" s="85">
        <v>0</v>
      </c>
      <c r="I15" s="85">
        <v>0</v>
      </c>
      <c r="J15" s="484">
        <f t="shared" si="0"/>
        <v>872</v>
      </c>
      <c r="K15" s="77"/>
      <c r="L15" s="77"/>
      <c r="M15" s="77"/>
    </row>
    <row r="16" spans="1:13" ht="15">
      <c r="A16" s="85">
        <v>8</v>
      </c>
      <c r="B16" s="310" t="s">
        <v>840</v>
      </c>
      <c r="C16" s="85">
        <v>0</v>
      </c>
      <c r="D16" s="85">
        <v>0</v>
      </c>
      <c r="E16" s="85">
        <v>1598</v>
      </c>
      <c r="F16" s="85">
        <v>0</v>
      </c>
      <c r="G16" s="85">
        <v>0</v>
      </c>
      <c r="H16" s="85">
        <v>0</v>
      </c>
      <c r="I16" s="85">
        <v>0</v>
      </c>
      <c r="J16" s="484">
        <f t="shared" si="0"/>
        <v>1598</v>
      </c>
      <c r="K16" s="77"/>
      <c r="L16" s="77"/>
      <c r="M16" s="77"/>
    </row>
    <row r="17" spans="1:13" ht="15">
      <c r="A17" s="85">
        <v>9</v>
      </c>
      <c r="B17" s="310" t="s">
        <v>841</v>
      </c>
      <c r="C17" s="85">
        <v>0</v>
      </c>
      <c r="D17" s="85">
        <v>0</v>
      </c>
      <c r="E17" s="85">
        <v>556</v>
      </c>
      <c r="F17" s="85">
        <v>0</v>
      </c>
      <c r="G17" s="85">
        <v>0</v>
      </c>
      <c r="H17" s="85">
        <v>0</v>
      </c>
      <c r="I17" s="85">
        <v>0</v>
      </c>
      <c r="J17" s="484">
        <f t="shared" si="0"/>
        <v>556</v>
      </c>
      <c r="K17" s="77"/>
      <c r="L17" s="77"/>
      <c r="M17" s="77"/>
    </row>
    <row r="18" spans="1:13" ht="15">
      <c r="A18" s="85">
        <v>10</v>
      </c>
      <c r="B18" s="310" t="s">
        <v>842</v>
      </c>
      <c r="C18" s="85">
        <v>0</v>
      </c>
      <c r="D18" s="85">
        <v>0</v>
      </c>
      <c r="E18" s="85">
        <v>1803</v>
      </c>
      <c r="F18" s="85">
        <v>0</v>
      </c>
      <c r="G18" s="85">
        <v>0</v>
      </c>
      <c r="H18" s="85">
        <v>0</v>
      </c>
      <c r="I18" s="85">
        <v>0</v>
      </c>
      <c r="J18" s="484">
        <f t="shared" si="0"/>
        <v>1803</v>
      </c>
      <c r="K18" s="77"/>
      <c r="L18" s="77"/>
      <c r="M18" s="77"/>
    </row>
    <row r="19" spans="1:13" ht="15">
      <c r="A19" s="85">
        <v>11</v>
      </c>
      <c r="B19" s="310" t="s">
        <v>843</v>
      </c>
      <c r="C19" s="85">
        <v>0</v>
      </c>
      <c r="D19" s="85">
        <v>0</v>
      </c>
      <c r="E19" s="85">
        <v>1510</v>
      </c>
      <c r="F19" s="85">
        <v>0</v>
      </c>
      <c r="G19" s="85">
        <v>0</v>
      </c>
      <c r="H19" s="85">
        <v>0</v>
      </c>
      <c r="I19" s="85">
        <v>0</v>
      </c>
      <c r="J19" s="484">
        <f t="shared" si="0"/>
        <v>1510</v>
      </c>
      <c r="K19" s="77"/>
      <c r="L19" s="77"/>
      <c r="M19" s="77"/>
    </row>
    <row r="20" spans="1:13" ht="15">
      <c r="A20" s="85">
        <v>12</v>
      </c>
      <c r="B20" s="310" t="s">
        <v>844</v>
      </c>
      <c r="C20" s="85">
        <v>0</v>
      </c>
      <c r="D20" s="85">
        <v>0</v>
      </c>
      <c r="E20" s="85">
        <v>822</v>
      </c>
      <c r="F20" s="85">
        <v>0</v>
      </c>
      <c r="G20" s="85">
        <v>0</v>
      </c>
      <c r="H20" s="85">
        <v>0</v>
      </c>
      <c r="I20" s="85">
        <v>0</v>
      </c>
      <c r="J20" s="484">
        <f t="shared" si="0"/>
        <v>822</v>
      </c>
      <c r="K20" s="77"/>
      <c r="L20" s="77"/>
      <c r="M20" s="77"/>
    </row>
    <row r="21" spans="1:13" ht="15">
      <c r="A21" s="85">
        <v>13</v>
      </c>
      <c r="B21" s="310" t="s">
        <v>845</v>
      </c>
      <c r="C21" s="85">
        <v>0</v>
      </c>
      <c r="D21" s="85">
        <v>0</v>
      </c>
      <c r="E21" s="85">
        <v>1656</v>
      </c>
      <c r="F21" s="85">
        <v>0</v>
      </c>
      <c r="G21" s="85">
        <v>0</v>
      </c>
      <c r="H21" s="85">
        <v>0</v>
      </c>
      <c r="I21" s="85">
        <v>0</v>
      </c>
      <c r="J21" s="484">
        <f t="shared" si="0"/>
        <v>1656</v>
      </c>
      <c r="K21" s="77"/>
      <c r="L21" s="77"/>
      <c r="M21" s="77"/>
    </row>
    <row r="22" spans="1:13" ht="15">
      <c r="A22" s="85">
        <v>14</v>
      </c>
      <c r="B22" s="310" t="s">
        <v>846</v>
      </c>
      <c r="C22" s="85">
        <v>0</v>
      </c>
      <c r="D22" s="85">
        <v>0</v>
      </c>
      <c r="E22" s="85">
        <v>499</v>
      </c>
      <c r="F22" s="85">
        <v>0</v>
      </c>
      <c r="G22" s="85">
        <v>0</v>
      </c>
      <c r="H22" s="85">
        <v>0</v>
      </c>
      <c r="I22" s="85">
        <v>0</v>
      </c>
      <c r="J22" s="484">
        <f t="shared" si="0"/>
        <v>499</v>
      </c>
      <c r="K22" s="77"/>
      <c r="L22" s="77"/>
      <c r="M22" s="77"/>
    </row>
    <row r="23" spans="1:13" ht="15">
      <c r="A23" s="85">
        <v>15</v>
      </c>
      <c r="B23" s="310" t="s">
        <v>847</v>
      </c>
      <c r="C23" s="85">
        <v>0</v>
      </c>
      <c r="D23" s="85">
        <v>0</v>
      </c>
      <c r="E23" s="85">
        <v>573</v>
      </c>
      <c r="F23" s="85">
        <v>0</v>
      </c>
      <c r="G23" s="85">
        <v>53</v>
      </c>
      <c r="H23" s="85">
        <v>0</v>
      </c>
      <c r="I23" s="85">
        <v>0</v>
      </c>
      <c r="J23" s="484">
        <f t="shared" si="0"/>
        <v>626</v>
      </c>
      <c r="K23" s="77"/>
      <c r="L23" s="77"/>
      <c r="M23" s="77"/>
    </row>
    <row r="24" spans="1:13" ht="15">
      <c r="A24" s="85">
        <v>16</v>
      </c>
      <c r="B24" s="310" t="s">
        <v>848</v>
      </c>
      <c r="C24" s="85">
        <v>0</v>
      </c>
      <c r="D24" s="85">
        <v>0</v>
      </c>
      <c r="E24" s="85">
        <v>567</v>
      </c>
      <c r="F24" s="85">
        <v>0</v>
      </c>
      <c r="G24" s="85">
        <v>0</v>
      </c>
      <c r="H24" s="85">
        <v>0</v>
      </c>
      <c r="I24" s="85">
        <v>0</v>
      </c>
      <c r="J24" s="484">
        <f t="shared" si="0"/>
        <v>567</v>
      </c>
      <c r="K24" s="77"/>
      <c r="L24" s="77"/>
      <c r="M24" s="77"/>
    </row>
    <row r="25" spans="1:13" ht="15">
      <c r="A25" s="85">
        <v>17</v>
      </c>
      <c r="B25" s="310" t="s">
        <v>854</v>
      </c>
      <c r="C25" s="85">
        <v>0</v>
      </c>
      <c r="D25" s="85">
        <v>0</v>
      </c>
      <c r="E25" s="85">
        <v>602</v>
      </c>
      <c r="F25" s="85">
        <v>0</v>
      </c>
      <c r="G25" s="85">
        <v>56</v>
      </c>
      <c r="H25" s="85">
        <v>0</v>
      </c>
      <c r="I25" s="85">
        <v>0</v>
      </c>
      <c r="J25" s="484">
        <f t="shared" si="0"/>
        <v>658</v>
      </c>
      <c r="K25" s="77"/>
      <c r="L25" s="77"/>
      <c r="M25" s="77"/>
    </row>
    <row r="26" spans="1:13" ht="15">
      <c r="A26" s="85">
        <v>18</v>
      </c>
      <c r="B26" s="310" t="s">
        <v>849</v>
      </c>
      <c r="C26" s="85">
        <v>0</v>
      </c>
      <c r="D26" s="85">
        <v>0</v>
      </c>
      <c r="E26" s="85">
        <v>1287</v>
      </c>
      <c r="F26" s="85">
        <v>0</v>
      </c>
      <c r="G26" s="85">
        <v>93</v>
      </c>
      <c r="H26" s="85">
        <v>0</v>
      </c>
      <c r="I26" s="85">
        <v>0</v>
      </c>
      <c r="J26" s="484">
        <f t="shared" si="0"/>
        <v>1380</v>
      </c>
      <c r="K26" s="77"/>
      <c r="L26" s="77"/>
      <c r="M26" s="77"/>
    </row>
    <row r="27" spans="1:13" ht="15">
      <c r="A27" s="85">
        <v>19</v>
      </c>
      <c r="B27" s="310" t="s">
        <v>850</v>
      </c>
      <c r="C27" s="85">
        <v>0</v>
      </c>
      <c r="D27" s="85">
        <v>0</v>
      </c>
      <c r="E27" s="85">
        <v>863</v>
      </c>
      <c r="F27" s="85">
        <v>0</v>
      </c>
      <c r="G27" s="85">
        <v>0</v>
      </c>
      <c r="H27" s="85">
        <v>0</v>
      </c>
      <c r="I27" s="85">
        <v>0</v>
      </c>
      <c r="J27" s="484">
        <f t="shared" si="0"/>
        <v>863</v>
      </c>
      <c r="K27" s="77"/>
      <c r="L27" s="77"/>
      <c r="M27" s="77"/>
    </row>
    <row r="28" spans="1:13" ht="15">
      <c r="A28" s="85">
        <v>20</v>
      </c>
      <c r="B28" s="310" t="s">
        <v>851</v>
      </c>
      <c r="C28" s="85">
        <v>0</v>
      </c>
      <c r="D28" s="85">
        <v>0</v>
      </c>
      <c r="E28" s="85">
        <v>1067</v>
      </c>
      <c r="F28" s="85">
        <v>0</v>
      </c>
      <c r="G28" s="85"/>
      <c r="H28" s="85">
        <v>0</v>
      </c>
      <c r="I28" s="85">
        <v>0</v>
      </c>
      <c r="J28" s="484">
        <f t="shared" si="0"/>
        <v>1067</v>
      </c>
      <c r="K28" s="77"/>
      <c r="L28" s="77"/>
      <c r="M28" s="77"/>
    </row>
    <row r="29" spans="1:13" ht="15">
      <c r="A29" s="85">
        <v>21</v>
      </c>
      <c r="B29" s="310" t="s">
        <v>852</v>
      </c>
      <c r="C29" s="85">
        <v>0</v>
      </c>
      <c r="D29" s="85">
        <v>0</v>
      </c>
      <c r="E29" s="85">
        <v>609</v>
      </c>
      <c r="F29" s="85">
        <v>0</v>
      </c>
      <c r="G29" s="85">
        <v>67</v>
      </c>
      <c r="H29" s="85">
        <v>0</v>
      </c>
      <c r="I29" s="85">
        <v>0</v>
      </c>
      <c r="J29" s="484">
        <f t="shared" si="0"/>
        <v>676</v>
      </c>
      <c r="K29" s="77"/>
      <c r="L29" s="77"/>
      <c r="M29" s="77"/>
    </row>
    <row r="30" spans="1:13" ht="15">
      <c r="A30" s="85">
        <v>22</v>
      </c>
      <c r="B30" s="310" t="s">
        <v>853</v>
      </c>
      <c r="C30" s="85">
        <v>0</v>
      </c>
      <c r="D30" s="85">
        <v>0</v>
      </c>
      <c r="E30" s="85">
        <v>799</v>
      </c>
      <c r="F30" s="85">
        <v>0</v>
      </c>
      <c r="G30" s="85">
        <v>0</v>
      </c>
      <c r="H30" s="85">
        <v>0</v>
      </c>
      <c r="I30" s="85">
        <v>0</v>
      </c>
      <c r="J30" s="484">
        <f t="shared" si="0"/>
        <v>799</v>
      </c>
      <c r="K30" s="77"/>
      <c r="L30" s="77"/>
      <c r="M30" s="77"/>
    </row>
    <row r="31" spans="1:13" ht="12.75">
      <c r="A31" s="81"/>
      <c r="B31" s="432" t="s">
        <v>16</v>
      </c>
      <c r="C31" s="85">
        <f aca="true" t="shared" si="1" ref="C31:J31">SUM(C9:C30)</f>
        <v>0</v>
      </c>
      <c r="D31" s="85">
        <f t="shared" si="1"/>
        <v>35</v>
      </c>
      <c r="E31" s="85">
        <f t="shared" si="1"/>
        <v>19611</v>
      </c>
      <c r="F31" s="85">
        <f t="shared" si="1"/>
        <v>0</v>
      </c>
      <c r="G31" s="85">
        <f t="shared" si="1"/>
        <v>511</v>
      </c>
      <c r="H31" s="483">
        <f t="shared" si="1"/>
        <v>0</v>
      </c>
      <c r="I31" s="483">
        <f t="shared" si="1"/>
        <v>0</v>
      </c>
      <c r="J31" s="484">
        <f t="shared" si="1"/>
        <v>20157</v>
      </c>
      <c r="L31" s="77"/>
      <c r="M31" s="77"/>
    </row>
    <row r="32" spans="1:13" ht="12.75">
      <c r="A32" s="87"/>
      <c r="B32" s="430"/>
      <c r="C32" s="440"/>
      <c r="D32" s="440"/>
      <c r="E32" s="440"/>
      <c r="F32" s="440"/>
      <c r="G32" s="440"/>
      <c r="H32" s="440"/>
      <c r="I32" s="440"/>
      <c r="J32" s="440"/>
      <c r="K32" s="77"/>
      <c r="L32" s="77"/>
      <c r="M32" s="77"/>
    </row>
    <row r="33" spans="1:13" ht="12.75">
      <c r="A33" s="77"/>
      <c r="B33" s="430"/>
      <c r="C33" s="440"/>
      <c r="D33" s="440"/>
      <c r="E33" s="440"/>
      <c r="F33" s="440"/>
      <c r="G33" s="440"/>
      <c r="H33" s="440"/>
      <c r="I33" s="440"/>
      <c r="J33" s="440"/>
      <c r="K33" s="77"/>
      <c r="L33" s="77"/>
      <c r="M33" s="77"/>
    </row>
    <row r="34" spans="1:13" ht="12.75">
      <c r="A34" s="894" t="s">
        <v>895</v>
      </c>
      <c r="B34" s="894"/>
      <c r="C34" s="894"/>
      <c r="D34" s="894"/>
      <c r="E34" s="894"/>
      <c r="F34" s="894"/>
      <c r="G34" s="894"/>
      <c r="H34" s="894"/>
      <c r="I34" s="894"/>
      <c r="J34" s="894"/>
      <c r="K34" s="77"/>
      <c r="L34" s="77"/>
      <c r="M34" s="77"/>
    </row>
    <row r="35" spans="1:13" ht="12.75">
      <c r="A35" s="895" t="s">
        <v>896</v>
      </c>
      <c r="B35" s="895"/>
      <c r="C35" s="895"/>
      <c r="D35" s="895"/>
      <c r="E35" s="895"/>
      <c r="F35" s="895"/>
      <c r="G35" s="895"/>
      <c r="H35" s="895"/>
      <c r="I35" s="895"/>
      <c r="J35" s="895"/>
      <c r="K35" s="896"/>
      <c r="L35" s="896"/>
      <c r="M35" s="896"/>
    </row>
    <row r="36" spans="1:13" ht="12.75">
      <c r="A36" s="894"/>
      <c r="B36" s="894"/>
      <c r="C36" s="894"/>
      <c r="D36" s="894"/>
      <c r="E36" s="440"/>
      <c r="F36" s="440"/>
      <c r="G36" s="440"/>
      <c r="H36" s="440"/>
      <c r="I36" s="440"/>
      <c r="J36" s="440"/>
      <c r="K36" s="77"/>
      <c r="L36" s="77"/>
      <c r="M36" s="77"/>
    </row>
    <row r="37" spans="1:9" ht="12.75">
      <c r="A37" s="334" t="s">
        <v>947</v>
      </c>
      <c r="H37"/>
      <c r="I37"/>
    </row>
    <row r="38" spans="1:9" ht="16.5" customHeight="1">
      <c r="A38" s="113"/>
      <c r="F38"/>
      <c r="G38"/>
      <c r="H38"/>
      <c r="I38"/>
    </row>
    <row r="39" spans="1:10" ht="16.5" customHeight="1">
      <c r="A39" s="157"/>
      <c r="C39"/>
      <c r="E39" s="313"/>
      <c r="F39" s="313"/>
      <c r="G39" s="313"/>
      <c r="H39" s="711" t="s">
        <v>944</v>
      </c>
      <c r="I39" s="711"/>
      <c r="J39" s="711"/>
    </row>
    <row r="40" spans="3:10" ht="16.5">
      <c r="C40"/>
      <c r="E40" s="313"/>
      <c r="F40" s="313"/>
      <c r="G40" s="313"/>
      <c r="H40" s="711" t="s">
        <v>860</v>
      </c>
      <c r="I40" s="711"/>
      <c r="J40" s="711"/>
    </row>
  </sheetData>
  <sheetProtection/>
  <mergeCells count="15">
    <mergeCell ref="K35:M35"/>
    <mergeCell ref="A6:A7"/>
    <mergeCell ref="B6:B7"/>
    <mergeCell ref="C6:J6"/>
    <mergeCell ref="C3:I3"/>
    <mergeCell ref="A34:J34"/>
    <mergeCell ref="H39:J39"/>
    <mergeCell ref="H40:J40"/>
    <mergeCell ref="A36:D36"/>
    <mergeCell ref="A35:J35"/>
    <mergeCell ref="D1:E1"/>
    <mergeCell ref="G1:J1"/>
    <mergeCell ref="A2:J2"/>
    <mergeCell ref="A4:J4"/>
    <mergeCell ref="A5:B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7"/>
  <sheetViews>
    <sheetView view="pageBreakPreview" zoomScale="76" zoomScaleNormal="80" zoomScaleSheetLayoutView="76" zoomScalePageLayoutView="0" workbookViewId="0" topLeftCell="A10">
      <selection activeCell="F9" sqref="F9"/>
    </sheetView>
  </sheetViews>
  <sheetFormatPr defaultColWidth="9.140625" defaultRowHeight="12.75"/>
  <cols>
    <col min="1" max="1" width="6.140625" style="0" customWidth="1"/>
    <col min="2" max="2" width="17.00390625" style="329" customWidth="1"/>
    <col min="3" max="3" width="9.7109375" style="139" customWidth="1"/>
    <col min="4" max="5" width="13.28125" style="139" customWidth="1"/>
    <col min="6" max="6" width="27.140625" style="489" customWidth="1"/>
    <col min="7" max="7" width="11.8515625" style="139" customWidth="1"/>
    <col min="8" max="8" width="12.7109375" style="139" customWidth="1"/>
    <col min="9" max="9" width="13.8515625" style="139" customWidth="1"/>
    <col min="10" max="10" width="12.8515625" style="139" customWidth="1"/>
    <col min="11" max="11" width="12.00390625" style="139" customWidth="1"/>
    <col min="12" max="12" width="13.8515625" style="139" customWidth="1"/>
    <col min="13" max="13" width="14.00390625" style="139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77"/>
      <c r="B1" s="430"/>
      <c r="C1" s="440"/>
      <c r="D1" s="440"/>
      <c r="E1" s="440"/>
      <c r="F1" s="486"/>
      <c r="G1" s="440"/>
      <c r="H1" s="440"/>
      <c r="I1" s="440"/>
      <c r="J1" s="440"/>
      <c r="K1" s="440"/>
      <c r="L1" s="724" t="s">
        <v>541</v>
      </c>
      <c r="M1" s="724"/>
      <c r="N1" s="91"/>
      <c r="O1" s="77"/>
      <c r="P1" s="77"/>
    </row>
    <row r="2" spans="1:16" ht="15.75">
      <c r="A2" s="884" t="s">
        <v>0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77"/>
      <c r="O2" s="77"/>
      <c r="P2" s="77"/>
    </row>
    <row r="3" spans="1:16" ht="20.25">
      <c r="A3" s="693" t="s">
        <v>633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77"/>
      <c r="O3" s="77"/>
      <c r="P3" s="77"/>
    </row>
    <row r="4" spans="1:16" ht="15.75">
      <c r="A4" s="692" t="s">
        <v>540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77"/>
      <c r="O4" s="77"/>
      <c r="P4" s="77"/>
    </row>
    <row r="5" spans="1:16" ht="12.75">
      <c r="A5" s="636" t="s">
        <v>862</v>
      </c>
      <c r="B5" s="636"/>
      <c r="C5" s="1"/>
      <c r="D5" s="1"/>
      <c r="E5" s="1"/>
      <c r="F5" s="486"/>
      <c r="G5" s="440"/>
      <c r="H5" s="440"/>
      <c r="I5" s="440"/>
      <c r="J5" s="440"/>
      <c r="K5" s="440"/>
      <c r="L5" s="440"/>
      <c r="M5" s="440"/>
      <c r="N5" s="77"/>
      <c r="O5" s="77"/>
      <c r="P5" s="77"/>
    </row>
    <row r="6" spans="1:26" ht="19.5" customHeight="1">
      <c r="A6" s="887" t="s">
        <v>2</v>
      </c>
      <c r="B6" s="885" t="s">
        <v>3</v>
      </c>
      <c r="C6" s="906" t="s">
        <v>115</v>
      </c>
      <c r="D6" s="906"/>
      <c r="E6" s="907"/>
      <c r="F6" s="905" t="s">
        <v>116</v>
      </c>
      <c r="G6" s="906"/>
      <c r="H6" s="906"/>
      <c r="I6" s="907"/>
      <c r="J6" s="905" t="s">
        <v>188</v>
      </c>
      <c r="K6" s="906"/>
      <c r="L6" s="906"/>
      <c r="M6" s="907"/>
      <c r="Y6" s="8"/>
      <c r="Z6" s="11"/>
    </row>
    <row r="7" spans="1:13" ht="45.75" customHeight="1">
      <c r="A7" s="887"/>
      <c r="B7" s="885"/>
      <c r="C7" s="124" t="s">
        <v>380</v>
      </c>
      <c r="D7" s="4" t="s">
        <v>377</v>
      </c>
      <c r="E7" s="124" t="s">
        <v>190</v>
      </c>
      <c r="F7" s="487" t="s">
        <v>375</v>
      </c>
      <c r="G7" s="124" t="s">
        <v>376</v>
      </c>
      <c r="H7" s="4" t="s">
        <v>377</v>
      </c>
      <c r="I7" s="124" t="s">
        <v>190</v>
      </c>
      <c r="J7" s="4" t="s">
        <v>379</v>
      </c>
      <c r="K7" s="124" t="s">
        <v>376</v>
      </c>
      <c r="L7" s="4" t="s">
        <v>377</v>
      </c>
      <c r="M7" s="5" t="s">
        <v>190</v>
      </c>
    </row>
    <row r="8" spans="1:13" s="13" customFormat="1" ht="12.75">
      <c r="A8" s="82">
        <v>1</v>
      </c>
      <c r="B8" s="431">
        <v>2</v>
      </c>
      <c r="C8" s="82">
        <v>3</v>
      </c>
      <c r="D8" s="82">
        <v>4</v>
      </c>
      <c r="E8" s="82">
        <v>5</v>
      </c>
      <c r="F8" s="439">
        <v>6</v>
      </c>
      <c r="G8" s="82">
        <v>7</v>
      </c>
      <c r="H8" s="82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</row>
    <row r="9" spans="1:13" s="260" customFormat="1" ht="28.5">
      <c r="A9" s="491">
        <v>1</v>
      </c>
      <c r="B9" s="492" t="s">
        <v>833</v>
      </c>
      <c r="C9" s="491"/>
      <c r="D9" s="491"/>
      <c r="E9" s="491"/>
      <c r="F9" s="493" t="s">
        <v>859</v>
      </c>
      <c r="G9" s="491">
        <v>1</v>
      </c>
      <c r="H9" s="491">
        <v>192</v>
      </c>
      <c r="I9" s="491">
        <v>38786</v>
      </c>
      <c r="J9" s="491">
        <v>0</v>
      </c>
      <c r="K9" s="491">
        <v>0</v>
      </c>
      <c r="L9" s="491">
        <v>0</v>
      </c>
      <c r="M9" s="491">
        <v>0</v>
      </c>
    </row>
    <row r="10" spans="1:13" s="260" customFormat="1" ht="16.5">
      <c r="A10" s="491">
        <v>2</v>
      </c>
      <c r="B10" s="492" t="s">
        <v>945</v>
      </c>
      <c r="C10" s="491">
        <v>0</v>
      </c>
      <c r="D10" s="491">
        <v>0</v>
      </c>
      <c r="E10" s="491">
        <v>0</v>
      </c>
      <c r="F10" s="493">
        <v>0</v>
      </c>
      <c r="G10" s="491">
        <v>0</v>
      </c>
      <c r="H10" s="491">
        <v>0</v>
      </c>
      <c r="I10" s="491">
        <v>0</v>
      </c>
      <c r="J10" s="491">
        <v>0</v>
      </c>
      <c r="K10" s="491">
        <v>0</v>
      </c>
      <c r="L10" s="491">
        <v>0</v>
      </c>
      <c r="M10" s="491">
        <v>0</v>
      </c>
    </row>
    <row r="11" spans="1:13" s="260" customFormat="1" ht="28.5">
      <c r="A11" s="491">
        <v>3</v>
      </c>
      <c r="B11" s="492" t="s">
        <v>835</v>
      </c>
      <c r="C11" s="491">
        <v>35</v>
      </c>
      <c r="D11" s="491">
        <v>35</v>
      </c>
      <c r="E11" s="491">
        <v>5605</v>
      </c>
      <c r="F11" s="493" t="s">
        <v>859</v>
      </c>
      <c r="G11" s="491">
        <v>1</v>
      </c>
      <c r="H11" s="491">
        <v>50</v>
      </c>
      <c r="I11" s="491">
        <v>8045</v>
      </c>
      <c r="J11" s="491">
        <v>0</v>
      </c>
      <c r="K11" s="491">
        <v>0</v>
      </c>
      <c r="L11" s="491">
        <v>0</v>
      </c>
      <c r="M11" s="491">
        <v>0</v>
      </c>
    </row>
    <row r="12" spans="1:13" s="260" customFormat="1" ht="16.5">
      <c r="A12" s="491">
        <v>4</v>
      </c>
      <c r="B12" s="492" t="s">
        <v>836</v>
      </c>
      <c r="C12" s="491">
        <v>0</v>
      </c>
      <c r="D12" s="491">
        <v>0</v>
      </c>
      <c r="E12" s="491">
        <v>0</v>
      </c>
      <c r="F12" s="493">
        <v>0</v>
      </c>
      <c r="G12" s="491">
        <v>0</v>
      </c>
      <c r="H12" s="491">
        <v>0</v>
      </c>
      <c r="I12" s="491">
        <v>0</v>
      </c>
      <c r="J12" s="491">
        <v>0</v>
      </c>
      <c r="K12" s="491">
        <v>0</v>
      </c>
      <c r="L12" s="491">
        <v>0</v>
      </c>
      <c r="M12" s="491">
        <v>0</v>
      </c>
    </row>
    <row r="13" spans="1:13" s="260" customFormat="1" ht="33">
      <c r="A13" s="491">
        <v>5</v>
      </c>
      <c r="B13" s="492" t="s">
        <v>837</v>
      </c>
      <c r="C13" s="491">
        <v>0</v>
      </c>
      <c r="D13" s="491">
        <v>0</v>
      </c>
      <c r="E13" s="491">
        <v>0</v>
      </c>
      <c r="F13" s="493">
        <v>0</v>
      </c>
      <c r="G13" s="491">
        <v>0</v>
      </c>
      <c r="H13" s="491">
        <v>0</v>
      </c>
      <c r="I13" s="491">
        <v>0</v>
      </c>
      <c r="J13" s="491">
        <v>0</v>
      </c>
      <c r="K13" s="491">
        <v>0</v>
      </c>
      <c r="L13" s="491">
        <v>0</v>
      </c>
      <c r="M13" s="491">
        <v>0</v>
      </c>
    </row>
    <row r="14" spans="1:13" s="260" customFormat="1" ht="16.5">
      <c r="A14" s="491">
        <v>6</v>
      </c>
      <c r="B14" s="492" t="s">
        <v>838</v>
      </c>
      <c r="C14" s="491">
        <v>0</v>
      </c>
      <c r="D14" s="491">
        <v>0</v>
      </c>
      <c r="E14" s="491">
        <v>0</v>
      </c>
      <c r="F14" s="493">
        <v>0</v>
      </c>
      <c r="G14" s="491">
        <v>0</v>
      </c>
      <c r="H14" s="491">
        <v>0</v>
      </c>
      <c r="I14" s="491">
        <v>0</v>
      </c>
      <c r="J14" s="491">
        <v>0</v>
      </c>
      <c r="K14" s="491">
        <v>0</v>
      </c>
      <c r="L14" s="491">
        <v>0</v>
      </c>
      <c r="M14" s="491">
        <v>0</v>
      </c>
    </row>
    <row r="15" spans="1:13" s="260" customFormat="1" ht="16.5">
      <c r="A15" s="491">
        <v>7</v>
      </c>
      <c r="B15" s="492" t="s">
        <v>839</v>
      </c>
      <c r="C15" s="491">
        <v>0</v>
      </c>
      <c r="D15" s="491">
        <v>0</v>
      </c>
      <c r="E15" s="491">
        <v>0</v>
      </c>
      <c r="F15" s="493">
        <v>0</v>
      </c>
      <c r="G15" s="491">
        <v>0</v>
      </c>
      <c r="H15" s="491">
        <v>0</v>
      </c>
      <c r="I15" s="491">
        <v>0</v>
      </c>
      <c r="J15" s="491">
        <v>0</v>
      </c>
      <c r="K15" s="491">
        <v>0</v>
      </c>
      <c r="L15" s="491">
        <v>0</v>
      </c>
      <c r="M15" s="491">
        <v>0</v>
      </c>
    </row>
    <row r="16" spans="1:13" s="260" customFormat="1" ht="16.5">
      <c r="A16" s="491">
        <v>8</v>
      </c>
      <c r="B16" s="492" t="s">
        <v>840</v>
      </c>
      <c r="C16" s="491">
        <v>0</v>
      </c>
      <c r="D16" s="491">
        <v>0</v>
      </c>
      <c r="E16" s="491">
        <v>0</v>
      </c>
      <c r="F16" s="493">
        <v>0</v>
      </c>
      <c r="G16" s="491">
        <v>0</v>
      </c>
      <c r="H16" s="491">
        <v>0</v>
      </c>
      <c r="I16" s="491">
        <v>0</v>
      </c>
      <c r="J16" s="491">
        <v>0</v>
      </c>
      <c r="K16" s="491">
        <v>0</v>
      </c>
      <c r="L16" s="491">
        <v>0</v>
      </c>
      <c r="M16" s="491">
        <v>0</v>
      </c>
    </row>
    <row r="17" spans="1:13" s="260" customFormat="1" ht="16.5">
      <c r="A17" s="491">
        <v>9</v>
      </c>
      <c r="B17" s="492" t="s">
        <v>841</v>
      </c>
      <c r="C17" s="491">
        <v>0</v>
      </c>
      <c r="D17" s="491">
        <v>0</v>
      </c>
      <c r="E17" s="491">
        <v>0</v>
      </c>
      <c r="F17" s="493">
        <v>0</v>
      </c>
      <c r="G17" s="491">
        <v>0</v>
      </c>
      <c r="H17" s="491">
        <v>0</v>
      </c>
      <c r="I17" s="491">
        <v>0</v>
      </c>
      <c r="J17" s="491">
        <v>0</v>
      </c>
      <c r="K17" s="491">
        <v>0</v>
      </c>
      <c r="L17" s="491">
        <v>0</v>
      </c>
      <c r="M17" s="491">
        <v>0</v>
      </c>
    </row>
    <row r="18" spans="1:13" s="260" customFormat="1" ht="16.5">
      <c r="A18" s="491">
        <v>10</v>
      </c>
      <c r="B18" s="492" t="s">
        <v>842</v>
      </c>
      <c r="C18" s="491">
        <v>0</v>
      </c>
      <c r="D18" s="491">
        <v>0</v>
      </c>
      <c r="E18" s="491">
        <v>0</v>
      </c>
      <c r="F18" s="493">
        <v>0</v>
      </c>
      <c r="G18" s="491">
        <v>0</v>
      </c>
      <c r="H18" s="491">
        <v>0</v>
      </c>
      <c r="I18" s="491">
        <v>0</v>
      </c>
      <c r="J18" s="491">
        <v>0</v>
      </c>
      <c r="K18" s="491">
        <v>0</v>
      </c>
      <c r="L18" s="491">
        <v>0</v>
      </c>
      <c r="M18" s="491">
        <v>0</v>
      </c>
    </row>
    <row r="19" spans="1:13" s="260" customFormat="1" ht="16.5">
      <c r="A19" s="491">
        <v>11</v>
      </c>
      <c r="B19" s="492" t="s">
        <v>843</v>
      </c>
      <c r="C19" s="491">
        <v>0</v>
      </c>
      <c r="D19" s="491">
        <v>0</v>
      </c>
      <c r="E19" s="491">
        <v>0</v>
      </c>
      <c r="F19" s="493">
        <v>0</v>
      </c>
      <c r="G19" s="491">
        <v>0</v>
      </c>
      <c r="H19" s="491">
        <v>0</v>
      </c>
      <c r="I19" s="491">
        <v>0</v>
      </c>
      <c r="J19" s="491">
        <v>0</v>
      </c>
      <c r="K19" s="491">
        <v>0</v>
      </c>
      <c r="L19" s="491">
        <v>0</v>
      </c>
      <c r="M19" s="491">
        <v>0</v>
      </c>
    </row>
    <row r="20" spans="1:13" s="260" customFormat="1" ht="16.5">
      <c r="A20" s="491">
        <v>12</v>
      </c>
      <c r="B20" s="492" t="s">
        <v>844</v>
      </c>
      <c r="C20" s="491">
        <v>0</v>
      </c>
      <c r="D20" s="491">
        <v>0</v>
      </c>
      <c r="E20" s="491">
        <v>0</v>
      </c>
      <c r="F20" s="493">
        <v>0</v>
      </c>
      <c r="G20" s="491">
        <v>0</v>
      </c>
      <c r="H20" s="491">
        <v>0</v>
      </c>
      <c r="I20" s="491">
        <v>0</v>
      </c>
      <c r="J20" s="491">
        <v>0</v>
      </c>
      <c r="K20" s="491">
        <v>0</v>
      </c>
      <c r="L20" s="491">
        <v>0</v>
      </c>
      <c r="M20" s="491">
        <v>0</v>
      </c>
    </row>
    <row r="21" spans="1:13" s="260" customFormat="1" ht="16.5">
      <c r="A21" s="491">
        <v>13</v>
      </c>
      <c r="B21" s="492" t="s">
        <v>845</v>
      </c>
      <c r="C21" s="491">
        <v>0</v>
      </c>
      <c r="D21" s="491">
        <v>0</v>
      </c>
      <c r="E21" s="491">
        <v>0</v>
      </c>
      <c r="F21" s="493">
        <v>0</v>
      </c>
      <c r="G21" s="491">
        <v>0</v>
      </c>
      <c r="H21" s="491">
        <v>0</v>
      </c>
      <c r="I21" s="491">
        <v>0</v>
      </c>
      <c r="J21" s="491">
        <v>0</v>
      </c>
      <c r="K21" s="491">
        <v>0</v>
      </c>
      <c r="L21" s="491">
        <v>0</v>
      </c>
      <c r="M21" s="491">
        <v>0</v>
      </c>
    </row>
    <row r="22" spans="1:13" s="260" customFormat="1" ht="16.5">
      <c r="A22" s="491">
        <v>14</v>
      </c>
      <c r="B22" s="492" t="s">
        <v>846</v>
      </c>
      <c r="C22" s="491">
        <v>0</v>
      </c>
      <c r="D22" s="491">
        <v>0</v>
      </c>
      <c r="E22" s="491">
        <v>0</v>
      </c>
      <c r="F22" s="493">
        <v>0</v>
      </c>
      <c r="G22" s="491">
        <v>0</v>
      </c>
      <c r="H22" s="491">
        <v>0</v>
      </c>
      <c r="I22" s="491">
        <v>0</v>
      </c>
      <c r="J22" s="491">
        <v>0</v>
      </c>
      <c r="K22" s="491">
        <v>0</v>
      </c>
      <c r="L22" s="491">
        <v>0</v>
      </c>
      <c r="M22" s="491">
        <v>0</v>
      </c>
    </row>
    <row r="23" spans="1:13" s="260" customFormat="1" ht="15" customHeight="1">
      <c r="A23" s="491">
        <v>15</v>
      </c>
      <c r="B23" s="494" t="s">
        <v>847</v>
      </c>
      <c r="C23" s="491">
        <v>0</v>
      </c>
      <c r="D23" s="491">
        <v>0</v>
      </c>
      <c r="E23" s="491">
        <v>0</v>
      </c>
      <c r="F23" s="493" t="s">
        <v>858</v>
      </c>
      <c r="G23" s="491">
        <v>1</v>
      </c>
      <c r="H23" s="491">
        <v>53</v>
      </c>
      <c r="I23" s="491">
        <v>9248</v>
      </c>
      <c r="J23" s="491">
        <v>0</v>
      </c>
      <c r="K23" s="491">
        <v>0</v>
      </c>
      <c r="L23" s="491">
        <v>0</v>
      </c>
      <c r="M23" s="491">
        <v>0</v>
      </c>
    </row>
    <row r="24" spans="1:13" s="260" customFormat="1" ht="16.5">
      <c r="A24" s="491">
        <v>16</v>
      </c>
      <c r="B24" s="492" t="s">
        <v>848</v>
      </c>
      <c r="C24" s="491">
        <v>0</v>
      </c>
      <c r="D24" s="491">
        <v>0</v>
      </c>
      <c r="E24" s="491">
        <v>0</v>
      </c>
      <c r="F24" s="493">
        <v>0</v>
      </c>
      <c r="G24" s="491">
        <v>0</v>
      </c>
      <c r="H24" s="491">
        <v>0</v>
      </c>
      <c r="I24" s="491">
        <v>0</v>
      </c>
      <c r="J24" s="491">
        <v>0</v>
      </c>
      <c r="K24" s="491">
        <v>0</v>
      </c>
      <c r="L24" s="491">
        <v>0</v>
      </c>
      <c r="M24" s="491">
        <v>0</v>
      </c>
    </row>
    <row r="25" spans="1:13" s="260" customFormat="1" ht="16.5">
      <c r="A25" s="491">
        <v>17</v>
      </c>
      <c r="B25" s="492" t="s">
        <v>854</v>
      </c>
      <c r="C25" s="491">
        <v>0</v>
      </c>
      <c r="D25" s="491">
        <v>0</v>
      </c>
      <c r="E25" s="491">
        <v>0</v>
      </c>
      <c r="F25" s="493" t="s">
        <v>858</v>
      </c>
      <c r="G25" s="491">
        <v>1</v>
      </c>
      <c r="H25" s="491">
        <v>56</v>
      </c>
      <c r="I25" s="491">
        <v>6849</v>
      </c>
      <c r="J25" s="491">
        <v>0</v>
      </c>
      <c r="K25" s="491">
        <v>0</v>
      </c>
      <c r="L25" s="491">
        <v>0</v>
      </c>
      <c r="M25" s="491">
        <v>0</v>
      </c>
    </row>
    <row r="26" spans="1:13" s="260" customFormat="1" ht="28.5">
      <c r="A26" s="491">
        <v>18</v>
      </c>
      <c r="B26" s="492" t="s">
        <v>849</v>
      </c>
      <c r="C26" s="491">
        <v>0</v>
      </c>
      <c r="D26" s="491">
        <v>0</v>
      </c>
      <c r="E26" s="491">
        <v>0</v>
      </c>
      <c r="F26" s="493" t="s">
        <v>859</v>
      </c>
      <c r="G26" s="491">
        <v>1</v>
      </c>
      <c r="H26" s="491">
        <v>93</v>
      </c>
      <c r="I26" s="491">
        <v>17016</v>
      </c>
      <c r="J26" s="491">
        <v>0</v>
      </c>
      <c r="K26" s="491">
        <v>0</v>
      </c>
      <c r="L26" s="491">
        <v>0</v>
      </c>
      <c r="M26" s="491">
        <v>0</v>
      </c>
    </row>
    <row r="27" spans="1:13" s="260" customFormat="1" ht="16.5">
      <c r="A27" s="491">
        <v>19</v>
      </c>
      <c r="B27" s="492" t="s">
        <v>850</v>
      </c>
      <c r="C27" s="491">
        <v>0</v>
      </c>
      <c r="D27" s="491">
        <v>0</v>
      </c>
      <c r="E27" s="491">
        <v>0</v>
      </c>
      <c r="F27" s="493">
        <v>0</v>
      </c>
      <c r="G27" s="491">
        <v>0</v>
      </c>
      <c r="H27" s="491">
        <v>0</v>
      </c>
      <c r="I27" s="491">
        <v>0</v>
      </c>
      <c r="J27" s="491">
        <v>0</v>
      </c>
      <c r="K27" s="491">
        <v>0</v>
      </c>
      <c r="L27" s="491">
        <v>0</v>
      </c>
      <c r="M27" s="491">
        <v>0</v>
      </c>
    </row>
    <row r="28" spans="1:13" s="260" customFormat="1" ht="16.5">
      <c r="A28" s="491">
        <v>20</v>
      </c>
      <c r="B28" s="492" t="s">
        <v>851</v>
      </c>
      <c r="C28" s="491">
        <v>0</v>
      </c>
      <c r="D28" s="491">
        <v>0</v>
      </c>
      <c r="E28" s="491">
        <v>0</v>
      </c>
      <c r="F28" s="493"/>
      <c r="G28" s="491"/>
      <c r="H28" s="491"/>
      <c r="I28" s="491"/>
      <c r="J28" s="491">
        <v>0</v>
      </c>
      <c r="K28" s="491">
        <v>0</v>
      </c>
      <c r="L28" s="491">
        <v>0</v>
      </c>
      <c r="M28" s="491">
        <v>0</v>
      </c>
    </row>
    <row r="29" spans="1:13" s="260" customFormat="1" ht="16.5">
      <c r="A29" s="491">
        <v>21</v>
      </c>
      <c r="B29" s="492" t="s">
        <v>852</v>
      </c>
      <c r="C29" s="491">
        <v>0</v>
      </c>
      <c r="D29" s="491">
        <v>0</v>
      </c>
      <c r="E29" s="491">
        <v>0</v>
      </c>
      <c r="F29" s="493" t="s">
        <v>858</v>
      </c>
      <c r="G29" s="491">
        <v>1</v>
      </c>
      <c r="H29" s="491">
        <v>67</v>
      </c>
      <c r="I29" s="491">
        <v>11999</v>
      </c>
      <c r="J29" s="491">
        <v>0</v>
      </c>
      <c r="K29" s="491">
        <v>0</v>
      </c>
      <c r="L29" s="491">
        <v>0</v>
      </c>
      <c r="M29" s="491">
        <v>0</v>
      </c>
    </row>
    <row r="30" spans="1:13" s="260" customFormat="1" ht="16.5">
      <c r="A30" s="491">
        <v>22</v>
      </c>
      <c r="B30" s="492" t="s">
        <v>853</v>
      </c>
      <c r="C30" s="491">
        <v>0</v>
      </c>
      <c r="D30" s="491">
        <v>0</v>
      </c>
      <c r="E30" s="491">
        <v>0</v>
      </c>
      <c r="F30" s="493">
        <v>0</v>
      </c>
      <c r="G30" s="491">
        <v>0</v>
      </c>
      <c r="H30" s="491">
        <v>0</v>
      </c>
      <c r="I30" s="491">
        <v>0</v>
      </c>
      <c r="J30" s="491">
        <v>0</v>
      </c>
      <c r="K30" s="491">
        <v>0</v>
      </c>
      <c r="L30" s="491">
        <v>0</v>
      </c>
      <c r="M30" s="491">
        <v>0</v>
      </c>
    </row>
    <row r="31" spans="2:13" s="260" customFormat="1" ht="12.75">
      <c r="B31" s="442" t="s">
        <v>16</v>
      </c>
      <c r="C31" s="490">
        <f aca="true" t="shared" si="0" ref="C31:M31">SUM(C9:C30)</f>
        <v>35</v>
      </c>
      <c r="D31" s="490">
        <f t="shared" si="0"/>
        <v>35</v>
      </c>
      <c r="E31" s="490">
        <f t="shared" si="0"/>
        <v>5605</v>
      </c>
      <c r="F31" s="488"/>
      <c r="G31" s="490">
        <f t="shared" si="0"/>
        <v>6</v>
      </c>
      <c r="H31" s="490">
        <f t="shared" si="0"/>
        <v>511</v>
      </c>
      <c r="I31" s="490">
        <f t="shared" si="0"/>
        <v>91943</v>
      </c>
      <c r="J31" s="490">
        <f t="shared" si="0"/>
        <v>0</v>
      </c>
      <c r="K31" s="490">
        <f t="shared" si="0"/>
        <v>0</v>
      </c>
      <c r="L31" s="490">
        <f t="shared" si="0"/>
        <v>0</v>
      </c>
      <c r="M31" s="490">
        <f t="shared" si="0"/>
        <v>0</v>
      </c>
    </row>
    <row r="32" spans="2:13" s="260" customFormat="1" ht="12.75">
      <c r="B32" s="495"/>
      <c r="C32" s="496"/>
      <c r="D32" s="496"/>
      <c r="E32" s="496"/>
      <c r="F32" s="497"/>
      <c r="G32" s="496"/>
      <c r="H32" s="496"/>
      <c r="I32" s="496"/>
      <c r="J32" s="496"/>
      <c r="K32" s="496"/>
      <c r="L32" s="496"/>
      <c r="M32" s="496"/>
    </row>
    <row r="33" spans="1:16" ht="12.75">
      <c r="A33" s="87"/>
      <c r="B33" s="477"/>
      <c r="C33" s="485"/>
      <c r="D33" s="485"/>
      <c r="E33" s="485"/>
      <c r="F33" s="486"/>
      <c r="G33" s="440"/>
      <c r="H33" s="440"/>
      <c r="I33" s="440"/>
      <c r="J33" s="440"/>
      <c r="K33" s="440"/>
      <c r="L33" s="440"/>
      <c r="M33" s="440"/>
      <c r="N33" s="77"/>
      <c r="O33" s="77"/>
      <c r="P33" s="77"/>
    </row>
    <row r="34" spans="1:13" ht="12.75">
      <c r="A34" s="334" t="s">
        <v>947</v>
      </c>
      <c r="F34" s="139"/>
      <c r="H34"/>
      <c r="I34"/>
      <c r="K34"/>
      <c r="L34"/>
      <c r="M34"/>
    </row>
    <row r="35" spans="1:13" ht="16.5" customHeight="1">
      <c r="A35" s="113"/>
      <c r="F35"/>
      <c r="G35"/>
      <c r="H35"/>
      <c r="I35"/>
      <c r="K35"/>
      <c r="L35"/>
      <c r="M35"/>
    </row>
    <row r="36" spans="1:13" ht="16.5" customHeight="1">
      <c r="A36" s="157"/>
      <c r="C36"/>
      <c r="E36" s="313"/>
      <c r="F36" s="313"/>
      <c r="G36" s="313"/>
      <c r="H36" s="313"/>
      <c r="I36" s="313"/>
      <c r="J36" s="711" t="s">
        <v>944</v>
      </c>
      <c r="K36" s="711"/>
      <c r="L36" s="711"/>
      <c r="M36"/>
    </row>
    <row r="37" spans="3:13" ht="16.5">
      <c r="C37"/>
      <c r="E37" s="313"/>
      <c r="F37" s="313"/>
      <c r="G37" s="313"/>
      <c r="H37" s="313"/>
      <c r="I37" s="313"/>
      <c r="J37" s="711" t="s">
        <v>860</v>
      </c>
      <c r="K37" s="711"/>
      <c r="L37" s="711"/>
      <c r="M37"/>
    </row>
  </sheetData>
  <sheetProtection/>
  <mergeCells count="12">
    <mergeCell ref="J37:L37"/>
    <mergeCell ref="A6:A7"/>
    <mergeCell ref="B6:B7"/>
    <mergeCell ref="F6:I6"/>
    <mergeCell ref="J6:M6"/>
    <mergeCell ref="C6:E6"/>
    <mergeCell ref="L1:M1"/>
    <mergeCell ref="A2:M2"/>
    <mergeCell ref="A3:M3"/>
    <mergeCell ref="A4:M4"/>
    <mergeCell ref="A5:B5"/>
    <mergeCell ref="J36:L3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9"/>
  <sheetViews>
    <sheetView zoomScaleSheetLayoutView="84" zoomScalePageLayoutView="0" workbookViewId="0" topLeftCell="A7">
      <selection activeCell="A35" sqref="A35"/>
    </sheetView>
  </sheetViews>
  <sheetFormatPr defaultColWidth="9.140625" defaultRowHeight="12.75"/>
  <cols>
    <col min="1" max="1" width="5.8515625" style="0" customWidth="1"/>
    <col min="2" max="2" width="21.28125" style="329" customWidth="1"/>
    <col min="3" max="5" width="9.140625" style="139" customWidth="1"/>
    <col min="6" max="6" width="13.421875" style="139" customWidth="1"/>
    <col min="7" max="7" width="14.8515625" style="139" customWidth="1"/>
    <col min="8" max="8" width="12.421875" style="139" customWidth="1"/>
    <col min="9" max="9" width="15.28125" style="139" customWidth="1"/>
    <col min="10" max="10" width="14.28125" style="139" customWidth="1"/>
    <col min="11" max="11" width="13.8515625" style="139" customWidth="1"/>
    <col min="12" max="12" width="9.140625" style="0" hidden="1" customWidth="1"/>
  </cols>
  <sheetData>
    <row r="1" spans="1:11" ht="18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713" t="s">
        <v>521</v>
      </c>
      <c r="K1" s="713"/>
    </row>
    <row r="2" spans="1:11" ht="21">
      <c r="A2" s="714" t="s">
        <v>633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</row>
    <row r="3" spans="1:11" ht="15">
      <c r="A3" s="152"/>
      <c r="B3" s="305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">
      <c r="A4" s="908" t="s">
        <v>520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</row>
    <row r="5" spans="1:12" ht="15">
      <c r="A5" s="636" t="s">
        <v>862</v>
      </c>
      <c r="B5" s="636"/>
      <c r="C5" s="371"/>
      <c r="D5" s="371"/>
      <c r="E5" s="371"/>
      <c r="F5" s="371"/>
      <c r="G5" s="371"/>
      <c r="H5" s="371"/>
      <c r="I5" s="370"/>
      <c r="J5" s="909" t="s">
        <v>794</v>
      </c>
      <c r="K5" s="909"/>
      <c r="L5" s="909"/>
    </row>
    <row r="6" spans="1:11" ht="27.75" customHeight="1">
      <c r="A6" s="835" t="s">
        <v>2</v>
      </c>
      <c r="B6" s="856" t="s">
        <v>3</v>
      </c>
      <c r="C6" s="835" t="s">
        <v>295</v>
      </c>
      <c r="D6" s="835" t="s">
        <v>296</v>
      </c>
      <c r="E6" s="835"/>
      <c r="F6" s="835"/>
      <c r="G6" s="835"/>
      <c r="H6" s="835"/>
      <c r="I6" s="836" t="s">
        <v>297</v>
      </c>
      <c r="J6" s="837"/>
      <c r="K6" s="838"/>
    </row>
    <row r="7" spans="1:11" ht="90" customHeight="1">
      <c r="A7" s="835"/>
      <c r="B7" s="856"/>
      <c r="C7" s="835"/>
      <c r="D7" s="174" t="s">
        <v>298</v>
      </c>
      <c r="E7" s="174" t="s">
        <v>190</v>
      </c>
      <c r="F7" s="174" t="s">
        <v>443</v>
      </c>
      <c r="G7" s="174" t="s">
        <v>299</v>
      </c>
      <c r="H7" s="174" t="s">
        <v>416</v>
      </c>
      <c r="I7" s="174" t="s">
        <v>300</v>
      </c>
      <c r="J7" s="174" t="s">
        <v>301</v>
      </c>
      <c r="K7" s="174" t="s">
        <v>302</v>
      </c>
    </row>
    <row r="8" spans="1:11" ht="15">
      <c r="A8" s="155" t="s">
        <v>259</v>
      </c>
      <c r="B8" s="310" t="s">
        <v>260</v>
      </c>
      <c r="C8" s="155" t="s">
        <v>261</v>
      </c>
      <c r="D8" s="155" t="s">
        <v>262</v>
      </c>
      <c r="E8" s="155" t="s">
        <v>263</v>
      </c>
      <c r="F8" s="155" t="s">
        <v>264</v>
      </c>
      <c r="G8" s="155" t="s">
        <v>265</v>
      </c>
      <c r="H8" s="155" t="s">
        <v>266</v>
      </c>
      <c r="I8" s="155" t="s">
        <v>284</v>
      </c>
      <c r="J8" s="155" t="s">
        <v>285</v>
      </c>
      <c r="K8" s="155" t="s">
        <v>286</v>
      </c>
    </row>
    <row r="9" spans="1:11" ht="15">
      <c r="A9" s="7">
        <v>1</v>
      </c>
      <c r="B9" s="310" t="s">
        <v>833</v>
      </c>
      <c r="C9" s="7">
        <v>1</v>
      </c>
      <c r="D9" s="7">
        <v>192</v>
      </c>
      <c r="E9" s="7">
        <v>38786</v>
      </c>
      <c r="F9" s="7">
        <v>82</v>
      </c>
      <c r="G9" s="7">
        <v>477</v>
      </c>
      <c r="H9" s="7">
        <f>F9+G9</f>
        <v>559</v>
      </c>
      <c r="I9" s="7">
        <v>13.12</v>
      </c>
      <c r="J9" s="7">
        <v>76.32</v>
      </c>
      <c r="K9" s="7">
        <f>SUM(I9:J9)</f>
        <v>89.44</v>
      </c>
    </row>
    <row r="10" spans="1:11" ht="15">
      <c r="A10" s="7">
        <v>2</v>
      </c>
      <c r="B10" s="310" t="s">
        <v>945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aca="true" t="shared" si="0" ref="H10:H30">F10+G10</f>
        <v>0</v>
      </c>
      <c r="I10" s="7">
        <v>0</v>
      </c>
      <c r="J10" s="7">
        <v>0</v>
      </c>
      <c r="K10" s="7">
        <f aca="true" t="shared" si="1" ref="K10:K30">SUM(I10:J10)</f>
        <v>0</v>
      </c>
    </row>
    <row r="11" spans="1:11" ht="15">
      <c r="A11" s="7">
        <v>3</v>
      </c>
      <c r="B11" s="310" t="s">
        <v>835</v>
      </c>
      <c r="C11" s="7">
        <v>1</v>
      </c>
      <c r="D11" s="7">
        <v>50</v>
      </c>
      <c r="E11" s="7">
        <v>8045</v>
      </c>
      <c r="F11" s="7">
        <v>32</v>
      </c>
      <c r="G11" s="7">
        <v>163</v>
      </c>
      <c r="H11" s="7">
        <f t="shared" si="0"/>
        <v>195</v>
      </c>
      <c r="I11" s="7">
        <v>5.44</v>
      </c>
      <c r="J11" s="7">
        <v>27.71</v>
      </c>
      <c r="K11" s="7">
        <f t="shared" si="1"/>
        <v>33.15</v>
      </c>
    </row>
    <row r="12" spans="1:11" ht="15">
      <c r="A12" s="7">
        <v>4</v>
      </c>
      <c r="B12" s="310" t="s">
        <v>836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0</v>
      </c>
      <c r="I12" s="7">
        <v>0</v>
      </c>
      <c r="J12" s="7">
        <v>0</v>
      </c>
      <c r="K12" s="7">
        <f t="shared" si="1"/>
        <v>0</v>
      </c>
    </row>
    <row r="13" spans="1:11" ht="15">
      <c r="A13" s="7">
        <v>5</v>
      </c>
      <c r="B13" s="310" t="s">
        <v>837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0</v>
      </c>
      <c r="I13" s="7">
        <v>0</v>
      </c>
      <c r="J13" s="7">
        <v>0</v>
      </c>
      <c r="K13" s="7">
        <f t="shared" si="1"/>
        <v>0</v>
      </c>
    </row>
    <row r="14" spans="1:11" ht="15">
      <c r="A14" s="7">
        <v>6</v>
      </c>
      <c r="B14" s="310" t="s">
        <v>838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  <c r="I14" s="7">
        <v>0</v>
      </c>
      <c r="J14" s="7">
        <v>0</v>
      </c>
      <c r="K14" s="7">
        <f t="shared" si="1"/>
        <v>0</v>
      </c>
    </row>
    <row r="15" spans="1:11" ht="15">
      <c r="A15" s="7">
        <v>7</v>
      </c>
      <c r="B15" s="310" t="s">
        <v>839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0</v>
      </c>
      <c r="I15" s="7">
        <v>0</v>
      </c>
      <c r="J15" s="7">
        <v>0</v>
      </c>
      <c r="K15" s="7">
        <f t="shared" si="1"/>
        <v>0</v>
      </c>
    </row>
    <row r="16" spans="1:11" ht="15">
      <c r="A16" s="7">
        <v>8</v>
      </c>
      <c r="B16" s="310" t="s">
        <v>840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  <c r="I16" s="7">
        <v>0</v>
      </c>
      <c r="J16" s="7">
        <v>0</v>
      </c>
      <c r="K16" s="7">
        <f t="shared" si="1"/>
        <v>0</v>
      </c>
    </row>
    <row r="17" spans="1:11" ht="15">
      <c r="A17" s="7">
        <v>9</v>
      </c>
      <c r="B17" s="310" t="s">
        <v>841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  <c r="I17" s="7">
        <v>0</v>
      </c>
      <c r="J17" s="7">
        <v>0</v>
      </c>
      <c r="K17" s="7">
        <f t="shared" si="1"/>
        <v>0</v>
      </c>
    </row>
    <row r="18" spans="1:11" ht="15">
      <c r="A18" s="7">
        <v>10</v>
      </c>
      <c r="B18" s="310" t="s">
        <v>842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  <c r="I18" s="7">
        <v>0</v>
      </c>
      <c r="J18" s="7">
        <v>0</v>
      </c>
      <c r="K18" s="7">
        <f t="shared" si="1"/>
        <v>0</v>
      </c>
    </row>
    <row r="19" spans="1:11" ht="15">
      <c r="A19" s="7">
        <v>11</v>
      </c>
      <c r="B19" s="310" t="s">
        <v>843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  <c r="I19" s="7">
        <v>0</v>
      </c>
      <c r="J19" s="7">
        <v>0</v>
      </c>
      <c r="K19" s="7">
        <f t="shared" si="1"/>
        <v>0</v>
      </c>
    </row>
    <row r="20" spans="1:11" ht="15">
      <c r="A20" s="7">
        <v>12</v>
      </c>
      <c r="B20" s="310" t="s">
        <v>844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0</v>
      </c>
      <c r="I20" s="7">
        <v>0</v>
      </c>
      <c r="J20" s="7">
        <v>0</v>
      </c>
      <c r="K20" s="7">
        <f t="shared" si="1"/>
        <v>0</v>
      </c>
    </row>
    <row r="21" spans="1:11" ht="15">
      <c r="A21" s="7">
        <v>13</v>
      </c>
      <c r="B21" s="310" t="s">
        <v>845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0"/>
        <v>0</v>
      </c>
      <c r="I21" s="7">
        <v>0</v>
      </c>
      <c r="J21" s="7">
        <v>0</v>
      </c>
      <c r="K21" s="7">
        <f t="shared" si="1"/>
        <v>0</v>
      </c>
    </row>
    <row r="22" spans="1:11" ht="15">
      <c r="A22" s="7">
        <v>14</v>
      </c>
      <c r="B22" s="310" t="s">
        <v>846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0</v>
      </c>
      <c r="I22" s="7">
        <v>0</v>
      </c>
      <c r="J22" s="7">
        <v>0</v>
      </c>
      <c r="K22" s="7">
        <f t="shared" si="1"/>
        <v>0</v>
      </c>
    </row>
    <row r="23" spans="1:11" ht="15">
      <c r="A23" s="7">
        <v>15</v>
      </c>
      <c r="B23" s="310" t="s">
        <v>847</v>
      </c>
      <c r="C23" s="7">
        <v>0</v>
      </c>
      <c r="D23" s="7">
        <v>53</v>
      </c>
      <c r="E23" s="7">
        <v>9248</v>
      </c>
      <c r="F23" s="7">
        <v>30</v>
      </c>
      <c r="G23" s="7">
        <v>188</v>
      </c>
      <c r="H23" s="7">
        <f t="shared" si="0"/>
        <v>218</v>
      </c>
      <c r="I23" s="7">
        <v>5.09</v>
      </c>
      <c r="J23" s="7">
        <v>31.93</v>
      </c>
      <c r="K23" s="7">
        <f t="shared" si="1"/>
        <v>37.019999999999996</v>
      </c>
    </row>
    <row r="24" spans="1:11" ht="15">
      <c r="A24" s="7">
        <v>16</v>
      </c>
      <c r="B24" s="310" t="s">
        <v>848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0"/>
        <v>0</v>
      </c>
      <c r="I24" s="7">
        <v>0</v>
      </c>
      <c r="J24" s="7">
        <v>0</v>
      </c>
      <c r="K24" s="7">
        <f t="shared" si="1"/>
        <v>0</v>
      </c>
    </row>
    <row r="25" spans="1:11" ht="15">
      <c r="A25" s="7">
        <v>17</v>
      </c>
      <c r="B25" s="310" t="s">
        <v>854</v>
      </c>
      <c r="C25" s="7">
        <v>1</v>
      </c>
      <c r="D25" s="7">
        <v>56</v>
      </c>
      <c r="E25" s="7">
        <v>6849</v>
      </c>
      <c r="F25" s="7">
        <v>25</v>
      </c>
      <c r="G25" s="7">
        <v>144</v>
      </c>
      <c r="H25" s="7">
        <f t="shared" si="0"/>
        <v>169</v>
      </c>
      <c r="I25" s="7">
        <v>3.4</v>
      </c>
      <c r="J25" s="7">
        <v>23.04</v>
      </c>
      <c r="K25" s="7">
        <f t="shared" si="1"/>
        <v>26.439999999999998</v>
      </c>
    </row>
    <row r="26" spans="1:11" ht="15">
      <c r="A26" s="7">
        <v>18</v>
      </c>
      <c r="B26" s="310" t="s">
        <v>849</v>
      </c>
      <c r="C26" s="7">
        <v>1</v>
      </c>
      <c r="D26" s="7">
        <v>93</v>
      </c>
      <c r="E26" s="7">
        <v>17016</v>
      </c>
      <c r="F26" s="7">
        <v>47</v>
      </c>
      <c r="G26" s="7">
        <v>330</v>
      </c>
      <c r="H26" s="7">
        <f t="shared" si="0"/>
        <v>377</v>
      </c>
      <c r="I26" s="7">
        <v>7.52</v>
      </c>
      <c r="J26" s="7">
        <v>52.8</v>
      </c>
      <c r="K26" s="7">
        <f t="shared" si="1"/>
        <v>60.31999999999999</v>
      </c>
    </row>
    <row r="27" spans="1:12" ht="15">
      <c r="A27" s="7">
        <v>19</v>
      </c>
      <c r="B27" s="310" t="s">
        <v>850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f t="shared" si="0"/>
        <v>0</v>
      </c>
      <c r="I27" s="7">
        <v>0</v>
      </c>
      <c r="J27" s="7">
        <v>0</v>
      </c>
      <c r="K27" s="7">
        <f t="shared" si="1"/>
        <v>0</v>
      </c>
      <c r="L27">
        <v>0</v>
      </c>
    </row>
    <row r="28" spans="1:12" ht="15">
      <c r="A28" s="7">
        <v>20</v>
      </c>
      <c r="B28" s="310" t="s">
        <v>851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 t="shared" si="0"/>
        <v>0</v>
      </c>
      <c r="I28" s="7">
        <v>0</v>
      </c>
      <c r="J28" s="7">
        <v>0</v>
      </c>
      <c r="K28" s="7">
        <f t="shared" si="1"/>
        <v>0</v>
      </c>
      <c r="L28">
        <v>0</v>
      </c>
    </row>
    <row r="29" spans="1:11" ht="15">
      <c r="A29" s="7">
        <v>21</v>
      </c>
      <c r="B29" s="310" t="s">
        <v>852</v>
      </c>
      <c r="C29" s="7">
        <v>1</v>
      </c>
      <c r="D29" s="7">
        <v>67</v>
      </c>
      <c r="E29" s="7">
        <v>11999</v>
      </c>
      <c r="F29" s="7">
        <v>13</v>
      </c>
      <c r="G29" s="7">
        <v>121</v>
      </c>
      <c r="H29" s="7">
        <f t="shared" si="0"/>
        <v>134</v>
      </c>
      <c r="I29" s="7">
        <v>2.02</v>
      </c>
      <c r="J29" s="7">
        <v>18.76</v>
      </c>
      <c r="K29" s="7">
        <f t="shared" si="1"/>
        <v>20.78</v>
      </c>
    </row>
    <row r="30" spans="1:12" ht="15">
      <c r="A30" s="7">
        <v>22</v>
      </c>
      <c r="B30" s="310" t="s">
        <v>853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0"/>
        <v>0</v>
      </c>
      <c r="I30" s="7">
        <v>0</v>
      </c>
      <c r="J30" s="7">
        <v>0</v>
      </c>
      <c r="K30" s="7">
        <f t="shared" si="1"/>
        <v>0</v>
      </c>
      <c r="L30">
        <v>0</v>
      </c>
    </row>
    <row r="31" spans="2:11" ht="12.75">
      <c r="B31" s="26" t="s">
        <v>16</v>
      </c>
      <c r="C31" s="7">
        <f aca="true" t="shared" si="2" ref="C31:K31">SUM(C9:C30)</f>
        <v>5</v>
      </c>
      <c r="D31" s="7">
        <f t="shared" si="2"/>
        <v>511</v>
      </c>
      <c r="E31" s="7">
        <f t="shared" si="2"/>
        <v>91943</v>
      </c>
      <c r="F31" s="7">
        <f t="shared" si="2"/>
        <v>229</v>
      </c>
      <c r="G31" s="7">
        <f t="shared" si="2"/>
        <v>1423</v>
      </c>
      <c r="H31" s="7">
        <f t="shared" si="2"/>
        <v>1652</v>
      </c>
      <c r="I31" s="7">
        <f t="shared" si="2"/>
        <v>36.589999999999996</v>
      </c>
      <c r="J31" s="7">
        <f t="shared" si="2"/>
        <v>230.56</v>
      </c>
      <c r="K31" s="7">
        <f t="shared" si="2"/>
        <v>267.15</v>
      </c>
    </row>
    <row r="33" ht="12.75">
      <c r="A33" s="13" t="s">
        <v>444</v>
      </c>
    </row>
    <row r="35" spans="1:11" ht="12.75">
      <c r="A35" s="334" t="s">
        <v>947</v>
      </c>
      <c r="H35"/>
      <c r="I35"/>
      <c r="K35"/>
    </row>
    <row r="36" spans="1:11" ht="16.5" customHeight="1">
      <c r="A36" s="113"/>
      <c r="F36"/>
      <c r="G36"/>
      <c r="H36"/>
      <c r="I36"/>
      <c r="K36"/>
    </row>
    <row r="37" spans="1:11" ht="16.5" customHeight="1">
      <c r="A37" s="157"/>
      <c r="C37"/>
      <c r="E37" s="313"/>
      <c r="F37" s="313"/>
      <c r="G37" s="313"/>
      <c r="H37" s="711" t="s">
        <v>944</v>
      </c>
      <c r="I37" s="711"/>
      <c r="J37" s="711"/>
      <c r="K37"/>
    </row>
    <row r="38" spans="3:11" ht="16.5">
      <c r="C38"/>
      <c r="E38" s="313"/>
      <c r="F38" s="313"/>
      <c r="G38" s="313"/>
      <c r="H38" s="711" t="s">
        <v>860</v>
      </c>
      <c r="I38" s="711"/>
      <c r="J38" s="711"/>
      <c r="K38"/>
    </row>
    <row r="39" ht="12.75">
      <c r="F39" s="489"/>
    </row>
  </sheetData>
  <sheetProtection/>
  <mergeCells count="13">
    <mergeCell ref="A5:B5"/>
    <mergeCell ref="D6:H6"/>
    <mergeCell ref="I6:K6"/>
    <mergeCell ref="H38:J38"/>
    <mergeCell ref="A1:I1"/>
    <mergeCell ref="J1:K1"/>
    <mergeCell ref="A2:K2"/>
    <mergeCell ref="A4:K4"/>
    <mergeCell ref="J5:L5"/>
    <mergeCell ref="A6:A7"/>
    <mergeCell ref="B6:B7"/>
    <mergeCell ref="H37:J37"/>
    <mergeCell ref="C6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30"/>
  <sheetViews>
    <sheetView zoomScale="80" zoomScaleNormal="80" zoomScaleSheetLayoutView="86" zoomScalePageLayoutView="0" workbookViewId="0" topLeftCell="A13">
      <selection activeCell="F15" sqref="F15"/>
    </sheetView>
  </sheetViews>
  <sheetFormatPr defaultColWidth="9.140625" defaultRowHeight="12.75"/>
  <cols>
    <col min="1" max="1" width="4.8515625" style="260" customWidth="1"/>
    <col min="2" max="2" width="28.28125" style="260" customWidth="1"/>
    <col min="3" max="4" width="10.8515625" style="271" bestFit="1" customWidth="1"/>
    <col min="5" max="5" width="10.00390625" style="271" customWidth="1"/>
    <col min="6" max="6" width="10.8515625" style="271" bestFit="1" customWidth="1"/>
    <col min="7" max="9" width="10.00390625" style="271" customWidth="1"/>
    <col min="10" max="10" width="10.8515625" style="271" bestFit="1" customWidth="1"/>
    <col min="11" max="13" width="10.00390625" style="271" customWidth="1"/>
    <col min="14" max="14" width="10.8515625" style="271" bestFit="1" customWidth="1"/>
    <col min="15" max="15" width="10.00390625" style="271" customWidth="1"/>
    <col min="16" max="16" width="10.8515625" style="271" bestFit="1" customWidth="1"/>
    <col min="17" max="17" width="10.00390625" style="271" customWidth="1"/>
    <col min="18" max="18" width="10.8515625" style="271" bestFit="1" customWidth="1"/>
    <col min="19" max="19" width="12.7109375" style="271" customWidth="1"/>
    <col min="20" max="20" width="11.57421875" style="271" customWidth="1"/>
    <col min="21" max="21" width="10.28125" style="271" customWidth="1"/>
    <col min="22" max="22" width="13.8515625" style="271" customWidth="1"/>
    <col min="23" max="27" width="9.140625" style="260" customWidth="1"/>
    <col min="28" max="28" width="11.00390625" style="260" customWidth="1"/>
    <col min="29" max="30" width="8.8515625" style="260" hidden="1" customWidth="1"/>
    <col min="31" max="16384" width="9.140625" style="260" customWidth="1"/>
  </cols>
  <sheetData>
    <row r="2" spans="7:20" ht="16.5">
      <c r="G2" s="662"/>
      <c r="H2" s="662"/>
      <c r="I2" s="662"/>
      <c r="J2" s="662"/>
      <c r="K2" s="662"/>
      <c r="L2" s="662"/>
      <c r="M2" s="662"/>
      <c r="N2" s="662"/>
      <c r="O2" s="662"/>
      <c r="P2" s="272"/>
      <c r="Q2" s="272"/>
      <c r="R2" s="272"/>
      <c r="T2" s="292" t="s">
        <v>55</v>
      </c>
    </row>
    <row r="3" spans="1:21" ht="16.5">
      <c r="A3" s="663" t="s">
        <v>53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</row>
    <row r="4" spans="1:256" ht="16.5">
      <c r="A4" s="663" t="s">
        <v>633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  <c r="V4" s="273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  <c r="GR4" s="274"/>
      <c r="GS4" s="274"/>
      <c r="GT4" s="274"/>
      <c r="GU4" s="274"/>
      <c r="GV4" s="274"/>
      <c r="GW4" s="274"/>
      <c r="GX4" s="274"/>
      <c r="GY4" s="274"/>
      <c r="GZ4" s="274"/>
      <c r="HA4" s="274"/>
      <c r="HB4" s="274"/>
      <c r="HC4" s="274"/>
      <c r="HD4" s="274"/>
      <c r="HE4" s="274"/>
      <c r="HF4" s="274"/>
      <c r="HG4" s="274"/>
      <c r="HH4" s="274"/>
      <c r="HI4" s="274"/>
      <c r="HJ4" s="274"/>
      <c r="HK4" s="274"/>
      <c r="HL4" s="274"/>
      <c r="HM4" s="274"/>
      <c r="HN4" s="274"/>
      <c r="HO4" s="274"/>
      <c r="HP4" s="274"/>
      <c r="HQ4" s="274"/>
      <c r="HR4" s="274"/>
      <c r="HS4" s="274"/>
      <c r="HT4" s="274"/>
      <c r="HU4" s="274"/>
      <c r="HV4" s="274"/>
      <c r="HW4" s="274"/>
      <c r="HX4" s="274"/>
      <c r="HY4" s="274"/>
      <c r="HZ4" s="274"/>
      <c r="IA4" s="274"/>
      <c r="IB4" s="274"/>
      <c r="IC4" s="274"/>
      <c r="ID4" s="274"/>
      <c r="IE4" s="274"/>
      <c r="IF4" s="274"/>
      <c r="IG4" s="274"/>
      <c r="IH4" s="274"/>
      <c r="II4" s="274"/>
      <c r="IJ4" s="274"/>
      <c r="IK4" s="274"/>
      <c r="IL4" s="274"/>
      <c r="IM4" s="274"/>
      <c r="IN4" s="274"/>
      <c r="IO4" s="274"/>
      <c r="IP4" s="274"/>
      <c r="IQ4" s="274"/>
      <c r="IR4" s="274"/>
      <c r="IS4" s="274"/>
      <c r="IT4" s="274"/>
      <c r="IU4" s="274"/>
      <c r="IV4" s="274"/>
    </row>
    <row r="5" spans="1:21" ht="16.5">
      <c r="A5" s="664" t="s">
        <v>635</v>
      </c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</row>
    <row r="6" spans="1:21" ht="15.75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</row>
    <row r="7" spans="1:22" s="278" customFormat="1" ht="15.75">
      <c r="A7" s="665" t="s">
        <v>862</v>
      </c>
      <c r="B7" s="665"/>
      <c r="C7" s="665"/>
      <c r="D7" s="273"/>
      <c r="E7" s="273"/>
      <c r="F7" s="273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7"/>
    </row>
    <row r="8" spans="3:30" s="278" customFormat="1" ht="18.75"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677" t="s">
        <v>456</v>
      </c>
      <c r="V8" s="677"/>
      <c r="AB8" s="669"/>
      <c r="AC8" s="669"/>
      <c r="AD8" s="669"/>
    </row>
    <row r="9" spans="1:256" s="278" customFormat="1" ht="18.75" customHeight="1">
      <c r="A9" s="655" t="s">
        <v>2</v>
      </c>
      <c r="B9" s="655" t="s">
        <v>106</v>
      </c>
      <c r="C9" s="659" t="s">
        <v>146</v>
      </c>
      <c r="D9" s="660"/>
      <c r="E9" s="660"/>
      <c r="F9" s="661"/>
      <c r="G9" s="659" t="s">
        <v>799</v>
      </c>
      <c r="H9" s="660"/>
      <c r="I9" s="660"/>
      <c r="J9" s="660"/>
      <c r="K9" s="660"/>
      <c r="L9" s="660"/>
      <c r="M9" s="660"/>
      <c r="N9" s="660"/>
      <c r="O9" s="660"/>
      <c r="P9" s="660"/>
      <c r="Q9" s="660"/>
      <c r="R9" s="661"/>
      <c r="S9" s="678" t="s">
        <v>244</v>
      </c>
      <c r="T9" s="679"/>
      <c r="U9" s="679"/>
      <c r="V9" s="679"/>
      <c r="W9" s="279"/>
      <c r="X9" s="279"/>
      <c r="Y9" s="279"/>
      <c r="Z9" s="279"/>
      <c r="AA9" s="279"/>
      <c r="AB9" s="279"/>
      <c r="AC9" s="279"/>
      <c r="AD9" s="279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  <c r="IL9" s="274"/>
      <c r="IM9" s="274"/>
      <c r="IN9" s="274"/>
      <c r="IO9" s="274"/>
      <c r="IP9" s="274"/>
      <c r="IQ9" s="274"/>
      <c r="IR9" s="274"/>
      <c r="IS9" s="274"/>
      <c r="IT9" s="274"/>
      <c r="IU9" s="274"/>
      <c r="IV9" s="274"/>
    </row>
    <row r="10" spans="1:256" s="278" customFormat="1" ht="18.75" customHeight="1">
      <c r="A10" s="656"/>
      <c r="B10" s="656"/>
      <c r="C10" s="671"/>
      <c r="D10" s="672"/>
      <c r="E10" s="672"/>
      <c r="F10" s="673"/>
      <c r="G10" s="674" t="s">
        <v>166</v>
      </c>
      <c r="H10" s="675"/>
      <c r="I10" s="675"/>
      <c r="J10" s="676"/>
      <c r="K10" s="674" t="s">
        <v>167</v>
      </c>
      <c r="L10" s="675"/>
      <c r="M10" s="675"/>
      <c r="N10" s="676"/>
      <c r="O10" s="658" t="s">
        <v>16</v>
      </c>
      <c r="P10" s="658"/>
      <c r="Q10" s="658"/>
      <c r="R10" s="658"/>
      <c r="S10" s="680"/>
      <c r="T10" s="681"/>
      <c r="U10" s="681"/>
      <c r="V10" s="681"/>
      <c r="W10" s="279"/>
      <c r="X10" s="279"/>
      <c r="Y10" s="279"/>
      <c r="Z10" s="279"/>
      <c r="AA10" s="279"/>
      <c r="AB10" s="279"/>
      <c r="AC10" s="279"/>
      <c r="AD10" s="279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4"/>
      <c r="DO10" s="274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  <c r="GO10" s="274"/>
      <c r="GP10" s="274"/>
      <c r="GQ10" s="274"/>
      <c r="GR10" s="274"/>
      <c r="GS10" s="274"/>
      <c r="GT10" s="274"/>
      <c r="GU10" s="274"/>
      <c r="GV10" s="274"/>
      <c r="GW10" s="274"/>
      <c r="GX10" s="274"/>
      <c r="GY10" s="274"/>
      <c r="GZ10" s="274"/>
      <c r="HA10" s="274"/>
      <c r="HB10" s="274"/>
      <c r="HC10" s="274"/>
      <c r="HD10" s="274"/>
      <c r="HE10" s="274"/>
      <c r="HF10" s="274"/>
      <c r="HG10" s="274"/>
      <c r="HH10" s="274"/>
      <c r="HI10" s="274"/>
      <c r="HJ10" s="274"/>
      <c r="HK10" s="274"/>
      <c r="HL10" s="274"/>
      <c r="HM10" s="274"/>
      <c r="HN10" s="274"/>
      <c r="HO10" s="274"/>
      <c r="HP10" s="274"/>
      <c r="HQ10" s="274"/>
      <c r="HR10" s="274"/>
      <c r="HS10" s="274"/>
      <c r="HT10" s="274"/>
      <c r="HU10" s="274"/>
      <c r="HV10" s="274"/>
      <c r="HW10" s="274"/>
      <c r="HX10" s="274"/>
      <c r="HY10" s="274"/>
      <c r="HZ10" s="274"/>
      <c r="IA10" s="274"/>
      <c r="IB10" s="274"/>
      <c r="IC10" s="274"/>
      <c r="ID10" s="274"/>
      <c r="IE10" s="274"/>
      <c r="IF10" s="274"/>
      <c r="IG10" s="274"/>
      <c r="IH10" s="274"/>
      <c r="II10" s="274"/>
      <c r="IJ10" s="274"/>
      <c r="IK10" s="274"/>
      <c r="IL10" s="274"/>
      <c r="IM10" s="274"/>
      <c r="IN10" s="274"/>
      <c r="IO10" s="274"/>
      <c r="IP10" s="274"/>
      <c r="IQ10" s="274"/>
      <c r="IR10" s="274"/>
      <c r="IS10" s="274"/>
      <c r="IT10" s="274"/>
      <c r="IU10" s="274"/>
      <c r="IV10" s="274"/>
    </row>
    <row r="11" spans="1:256" s="278" customFormat="1" ht="57" customHeight="1">
      <c r="A11" s="657"/>
      <c r="B11" s="657"/>
      <c r="C11" s="270" t="s">
        <v>245</v>
      </c>
      <c r="D11" s="270" t="s">
        <v>246</v>
      </c>
      <c r="E11" s="270" t="s">
        <v>247</v>
      </c>
      <c r="F11" s="270" t="s">
        <v>85</v>
      </c>
      <c r="G11" s="270" t="s">
        <v>245</v>
      </c>
      <c r="H11" s="270" t="s">
        <v>246</v>
      </c>
      <c r="I11" s="270" t="s">
        <v>247</v>
      </c>
      <c r="J11" s="270" t="s">
        <v>16</v>
      </c>
      <c r="K11" s="270" t="s">
        <v>245</v>
      </c>
      <c r="L11" s="270" t="s">
        <v>246</v>
      </c>
      <c r="M11" s="270" t="s">
        <v>247</v>
      </c>
      <c r="N11" s="270" t="s">
        <v>85</v>
      </c>
      <c r="O11" s="270" t="s">
        <v>245</v>
      </c>
      <c r="P11" s="270" t="s">
        <v>246</v>
      </c>
      <c r="Q11" s="270" t="s">
        <v>247</v>
      </c>
      <c r="R11" s="270" t="s">
        <v>16</v>
      </c>
      <c r="S11" s="280" t="s">
        <v>452</v>
      </c>
      <c r="T11" s="280" t="s">
        <v>453</v>
      </c>
      <c r="U11" s="280" t="s">
        <v>454</v>
      </c>
      <c r="V11" s="281" t="s">
        <v>455</v>
      </c>
      <c r="W11" s="279"/>
      <c r="X11" s="279"/>
      <c r="Y11" s="279"/>
      <c r="Z11" s="279"/>
      <c r="AA11" s="279"/>
      <c r="AB11" s="279"/>
      <c r="AC11" s="279"/>
      <c r="AD11" s="279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/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/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  <c r="GO11" s="274"/>
      <c r="GP11" s="274"/>
      <c r="GQ11" s="274"/>
      <c r="GR11" s="274"/>
      <c r="GS11" s="274"/>
      <c r="GT11" s="274"/>
      <c r="GU11" s="274"/>
      <c r="GV11" s="274"/>
      <c r="GW11" s="274"/>
      <c r="GX11" s="274"/>
      <c r="GY11" s="274"/>
      <c r="GZ11" s="274"/>
      <c r="HA11" s="274"/>
      <c r="HB11" s="274"/>
      <c r="HC11" s="274"/>
      <c r="HD11" s="274"/>
      <c r="HE11" s="274"/>
      <c r="HF11" s="274"/>
      <c r="HG11" s="274"/>
      <c r="HH11" s="274"/>
      <c r="HI11" s="274"/>
      <c r="HJ11" s="274"/>
      <c r="HK11" s="274"/>
      <c r="HL11" s="274"/>
      <c r="HM11" s="274"/>
      <c r="HN11" s="274"/>
      <c r="HO11" s="274"/>
      <c r="HP11" s="274"/>
      <c r="HQ11" s="274"/>
      <c r="HR11" s="274"/>
      <c r="HS11" s="274"/>
      <c r="HT11" s="274"/>
      <c r="HU11" s="274"/>
      <c r="HV11" s="274"/>
      <c r="HW11" s="274"/>
      <c r="HX11" s="274"/>
      <c r="HY11" s="274"/>
      <c r="HZ11" s="274"/>
      <c r="IA11" s="274"/>
      <c r="IB11" s="274"/>
      <c r="IC11" s="274"/>
      <c r="ID11" s="274"/>
      <c r="IE11" s="274"/>
      <c r="IF11" s="274"/>
      <c r="IG11" s="274"/>
      <c r="IH11" s="274"/>
      <c r="II11" s="274"/>
      <c r="IJ11" s="274"/>
      <c r="IK11" s="274"/>
      <c r="IL11" s="274"/>
      <c r="IM11" s="274"/>
      <c r="IN11" s="274"/>
      <c r="IO11" s="274"/>
      <c r="IP11" s="274"/>
      <c r="IQ11" s="274"/>
      <c r="IR11" s="274"/>
      <c r="IS11" s="274"/>
      <c r="IT11" s="274"/>
      <c r="IU11" s="274"/>
      <c r="IV11" s="274"/>
    </row>
    <row r="12" spans="1:256" ht="20.25" customHeight="1">
      <c r="A12" s="282">
        <v>1</v>
      </c>
      <c r="B12" s="283">
        <v>2</v>
      </c>
      <c r="C12" s="282">
        <v>3</v>
      </c>
      <c r="D12" s="282">
        <v>4</v>
      </c>
      <c r="E12" s="283">
        <v>5</v>
      </c>
      <c r="F12" s="282">
        <v>6</v>
      </c>
      <c r="G12" s="282">
        <v>7</v>
      </c>
      <c r="H12" s="283">
        <v>8</v>
      </c>
      <c r="I12" s="282">
        <v>9</v>
      </c>
      <c r="J12" s="282">
        <v>10</v>
      </c>
      <c r="K12" s="283">
        <v>11</v>
      </c>
      <c r="L12" s="282">
        <v>12</v>
      </c>
      <c r="M12" s="282">
        <v>13</v>
      </c>
      <c r="N12" s="283">
        <v>14</v>
      </c>
      <c r="O12" s="282">
        <v>15</v>
      </c>
      <c r="P12" s="282">
        <v>16</v>
      </c>
      <c r="Q12" s="283">
        <v>17</v>
      </c>
      <c r="R12" s="282">
        <v>18</v>
      </c>
      <c r="S12" s="282">
        <v>19</v>
      </c>
      <c r="T12" s="283">
        <v>20</v>
      </c>
      <c r="U12" s="282">
        <v>21</v>
      </c>
      <c r="V12" s="282">
        <v>22</v>
      </c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  <c r="HW12" s="285"/>
      <c r="HX12" s="285"/>
      <c r="HY12" s="285"/>
      <c r="HZ12" s="285"/>
      <c r="IA12" s="285"/>
      <c r="IB12" s="285"/>
      <c r="IC12" s="285"/>
      <c r="ID12" s="285"/>
      <c r="IE12" s="285"/>
      <c r="IF12" s="285"/>
      <c r="IG12" s="285"/>
      <c r="IH12" s="285"/>
      <c r="II12" s="285"/>
      <c r="IJ12" s="285"/>
      <c r="IK12" s="285"/>
      <c r="IL12" s="285"/>
      <c r="IM12" s="285"/>
      <c r="IN12" s="285"/>
      <c r="IO12" s="285"/>
      <c r="IP12" s="285"/>
      <c r="IQ12" s="285"/>
      <c r="IR12" s="285"/>
      <c r="IS12" s="285"/>
      <c r="IT12" s="285"/>
      <c r="IU12" s="285"/>
      <c r="IV12" s="285"/>
    </row>
    <row r="13" spans="1:256" ht="31.5" customHeight="1">
      <c r="A13" s="666" t="s">
        <v>231</v>
      </c>
      <c r="B13" s="667"/>
      <c r="C13" s="286"/>
      <c r="D13" s="286"/>
      <c r="E13" s="286"/>
      <c r="F13" s="287"/>
      <c r="G13" s="286"/>
      <c r="H13" s="286"/>
      <c r="I13" s="286"/>
      <c r="J13" s="287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  <c r="IC13" s="259"/>
      <c r="ID13" s="259"/>
      <c r="IE13" s="259"/>
      <c r="IF13" s="259"/>
      <c r="IG13" s="259"/>
      <c r="IH13" s="259"/>
      <c r="II13" s="259"/>
      <c r="IJ13" s="259"/>
      <c r="IK13" s="259"/>
      <c r="IL13" s="259"/>
      <c r="IM13" s="259"/>
      <c r="IN13" s="259"/>
      <c r="IO13" s="259"/>
      <c r="IP13" s="259"/>
      <c r="IQ13" s="259"/>
      <c r="IR13" s="259"/>
      <c r="IS13" s="259"/>
      <c r="IT13" s="259"/>
      <c r="IU13" s="259"/>
      <c r="IV13" s="259"/>
    </row>
    <row r="14" spans="1:32" s="264" customFormat="1" ht="31.5" customHeight="1">
      <c r="A14" s="261">
        <v>1</v>
      </c>
      <c r="B14" s="262" t="s">
        <v>172</v>
      </c>
      <c r="C14" s="293">
        <v>454.34</v>
      </c>
      <c r="D14" s="293">
        <v>741.28</v>
      </c>
      <c r="E14" s="293">
        <v>0</v>
      </c>
      <c r="F14" s="293">
        <f>SUM(C14:E14)</f>
        <v>1195.62</v>
      </c>
      <c r="G14" s="293">
        <v>406.64</v>
      </c>
      <c r="H14" s="293">
        <v>663.47</v>
      </c>
      <c r="I14" s="293">
        <v>0</v>
      </c>
      <c r="J14" s="293">
        <f>SUM(G14:I14)</f>
        <v>1070.1100000000001</v>
      </c>
      <c r="K14" s="293">
        <v>0</v>
      </c>
      <c r="L14" s="293">
        <v>0</v>
      </c>
      <c r="M14" s="293">
        <v>0</v>
      </c>
      <c r="N14" s="293">
        <f>SUM(K14:M14)</f>
        <v>0</v>
      </c>
      <c r="O14" s="293">
        <f aca="true" t="shared" si="0" ref="O14:P18">G14+K14</f>
        <v>406.64</v>
      </c>
      <c r="P14" s="293">
        <f t="shared" si="0"/>
        <v>663.47</v>
      </c>
      <c r="Q14" s="293">
        <v>0</v>
      </c>
      <c r="R14" s="293">
        <f>SUM(O14:Q14)</f>
        <v>1070.1100000000001</v>
      </c>
      <c r="S14" s="293">
        <f aca="true" t="shared" si="1" ref="S14:T18">C14-O14</f>
        <v>47.69999999999999</v>
      </c>
      <c r="T14" s="293">
        <f t="shared" si="1"/>
        <v>77.80999999999995</v>
      </c>
      <c r="U14" s="293">
        <v>0</v>
      </c>
      <c r="V14" s="293">
        <f>SUM(S14:U14)</f>
        <v>125.50999999999993</v>
      </c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</row>
    <row r="15" spans="1:28" s="264" customFormat="1" ht="31.5" customHeight="1">
      <c r="A15" s="261">
        <v>2</v>
      </c>
      <c r="B15" s="265" t="s">
        <v>118</v>
      </c>
      <c r="C15" s="293">
        <v>7139.23</v>
      </c>
      <c r="D15" s="293">
        <v>11648.23</v>
      </c>
      <c r="E15" s="293">
        <v>0</v>
      </c>
      <c r="F15" s="293">
        <f>SUM(C15:E15)</f>
        <v>18787.46</v>
      </c>
      <c r="G15" s="293">
        <v>3841.81</v>
      </c>
      <c r="H15" s="293">
        <v>6268.22</v>
      </c>
      <c r="I15" s="293">
        <v>0</v>
      </c>
      <c r="J15" s="293">
        <f>SUM(G15:I15)</f>
        <v>10110.03</v>
      </c>
      <c r="K15" s="293">
        <v>2598.04</v>
      </c>
      <c r="L15" s="293">
        <v>4238.9</v>
      </c>
      <c r="M15" s="293">
        <v>0</v>
      </c>
      <c r="N15" s="293">
        <f>SUM(K15:M15)</f>
        <v>6836.94</v>
      </c>
      <c r="O15" s="293">
        <f t="shared" si="0"/>
        <v>6439.85</v>
      </c>
      <c r="P15" s="293">
        <f t="shared" si="0"/>
        <v>10507.119999999999</v>
      </c>
      <c r="Q15" s="293">
        <v>0</v>
      </c>
      <c r="R15" s="293">
        <f>SUM(O15:Q15)</f>
        <v>16946.97</v>
      </c>
      <c r="S15" s="293">
        <f t="shared" si="1"/>
        <v>699.3799999999992</v>
      </c>
      <c r="T15" s="293">
        <f t="shared" si="1"/>
        <v>1141.1100000000006</v>
      </c>
      <c r="U15" s="293">
        <v>0</v>
      </c>
      <c r="V15" s="293">
        <f>SUM(S15:U15)</f>
        <v>1840.4899999999998</v>
      </c>
      <c r="Y15" s="668"/>
      <c r="Z15" s="668"/>
      <c r="AA15" s="668"/>
      <c r="AB15" s="668"/>
    </row>
    <row r="16" spans="1:22" s="264" customFormat="1" ht="31.5" customHeight="1">
      <c r="A16" s="261">
        <v>3</v>
      </c>
      <c r="B16" s="262" t="s">
        <v>119</v>
      </c>
      <c r="C16" s="293">
        <v>129.81</v>
      </c>
      <c r="D16" s="293">
        <v>211.8</v>
      </c>
      <c r="E16" s="293">
        <v>0</v>
      </c>
      <c r="F16" s="293">
        <f>SUM(C16:E16)</f>
        <v>341.61</v>
      </c>
      <c r="G16" s="293">
        <v>116.35</v>
      </c>
      <c r="H16" s="293">
        <v>189.84</v>
      </c>
      <c r="I16" s="293">
        <v>0</v>
      </c>
      <c r="J16" s="293">
        <f>SUM(G16:I16)</f>
        <v>306.19</v>
      </c>
      <c r="K16" s="293">
        <v>0</v>
      </c>
      <c r="L16" s="293">
        <v>0</v>
      </c>
      <c r="M16" s="293">
        <v>0</v>
      </c>
      <c r="N16" s="293">
        <f>SUM(K16:M16)</f>
        <v>0</v>
      </c>
      <c r="O16" s="293">
        <f t="shared" si="0"/>
        <v>116.35</v>
      </c>
      <c r="P16" s="293">
        <f t="shared" si="0"/>
        <v>189.84</v>
      </c>
      <c r="Q16" s="293">
        <v>0</v>
      </c>
      <c r="R16" s="293">
        <f>SUM(O16:Q16)</f>
        <v>306.19</v>
      </c>
      <c r="S16" s="293">
        <f t="shared" si="1"/>
        <v>13.460000000000008</v>
      </c>
      <c r="T16" s="293">
        <f t="shared" si="1"/>
        <v>21.960000000000008</v>
      </c>
      <c r="U16" s="293">
        <v>0</v>
      </c>
      <c r="V16" s="293">
        <f>SUM(S16:U16)</f>
        <v>35.420000000000016</v>
      </c>
    </row>
    <row r="17" spans="1:22" s="264" customFormat="1" ht="31.5" customHeight="1">
      <c r="A17" s="261">
        <v>4</v>
      </c>
      <c r="B17" s="265" t="s">
        <v>120</v>
      </c>
      <c r="C17" s="293">
        <v>107.97</v>
      </c>
      <c r="D17" s="293">
        <v>176.15</v>
      </c>
      <c r="E17" s="293">
        <v>0</v>
      </c>
      <c r="F17" s="293">
        <f>SUM(C17:E17)</f>
        <v>284.12</v>
      </c>
      <c r="G17" s="293">
        <v>106.92</v>
      </c>
      <c r="H17" s="293">
        <v>174.45</v>
      </c>
      <c r="I17" s="293">
        <v>0</v>
      </c>
      <c r="J17" s="293">
        <f>SUM(G17:I17)</f>
        <v>281.37</v>
      </c>
      <c r="K17" s="293">
        <v>0</v>
      </c>
      <c r="L17" s="293">
        <v>0</v>
      </c>
      <c r="M17" s="293">
        <v>0</v>
      </c>
      <c r="N17" s="293">
        <f>SUM(K17:M17)</f>
        <v>0</v>
      </c>
      <c r="O17" s="293">
        <f t="shared" si="0"/>
        <v>106.92</v>
      </c>
      <c r="P17" s="293">
        <f t="shared" si="0"/>
        <v>174.45</v>
      </c>
      <c r="Q17" s="293">
        <v>0</v>
      </c>
      <c r="R17" s="293">
        <f>SUM(O17:Q17)</f>
        <v>281.37</v>
      </c>
      <c r="S17" s="293">
        <f t="shared" si="1"/>
        <v>1.0499999999999972</v>
      </c>
      <c r="T17" s="293">
        <f t="shared" si="1"/>
        <v>1.700000000000017</v>
      </c>
      <c r="U17" s="293">
        <v>0</v>
      </c>
      <c r="V17" s="293">
        <f>SUM(S17:U17)</f>
        <v>2.750000000000014</v>
      </c>
    </row>
    <row r="18" spans="1:22" s="264" customFormat="1" ht="31.5" customHeight="1">
      <c r="A18" s="261">
        <v>5</v>
      </c>
      <c r="B18" s="262" t="s">
        <v>121</v>
      </c>
      <c r="C18" s="293">
        <v>3194.41</v>
      </c>
      <c r="D18" s="293">
        <v>5211.92</v>
      </c>
      <c r="E18" s="293">
        <v>0</v>
      </c>
      <c r="F18" s="293">
        <f>SUM(C18:E18)</f>
        <v>8406.33</v>
      </c>
      <c r="G18" s="293">
        <v>973.9</v>
      </c>
      <c r="H18" s="293">
        <v>1588.99</v>
      </c>
      <c r="I18" s="293">
        <v>0</v>
      </c>
      <c r="J18" s="293">
        <f>SUM(G18:I18)</f>
        <v>2562.89</v>
      </c>
      <c r="K18" s="293">
        <v>1877.37</v>
      </c>
      <c r="L18" s="293">
        <v>3063.07</v>
      </c>
      <c r="M18" s="293">
        <v>0</v>
      </c>
      <c r="N18" s="293">
        <f>SUM(K18:M18)</f>
        <v>4940.4400000000005</v>
      </c>
      <c r="O18" s="293">
        <f t="shared" si="0"/>
        <v>2851.27</v>
      </c>
      <c r="P18" s="293">
        <f t="shared" si="0"/>
        <v>4652.06</v>
      </c>
      <c r="Q18" s="293">
        <v>0</v>
      </c>
      <c r="R18" s="293">
        <f>SUM(O18:Q18)</f>
        <v>7503.33</v>
      </c>
      <c r="S18" s="293">
        <f t="shared" si="1"/>
        <v>343.1399999999999</v>
      </c>
      <c r="T18" s="293">
        <f t="shared" si="1"/>
        <v>559.8599999999997</v>
      </c>
      <c r="U18" s="293">
        <v>0</v>
      </c>
      <c r="V18" s="293">
        <f>SUM(S18:U18)</f>
        <v>902.9999999999995</v>
      </c>
    </row>
    <row r="19" spans="1:22" s="264" customFormat="1" ht="31.5" customHeight="1">
      <c r="A19" s="266"/>
      <c r="B19" s="267" t="s">
        <v>85</v>
      </c>
      <c r="C19" s="293">
        <f>SUM(C14:C18)</f>
        <v>11025.76</v>
      </c>
      <c r="D19" s="293">
        <f aca="true" t="shared" si="2" ref="D19:V19">SUM(D14:D18)</f>
        <v>17989.379999999997</v>
      </c>
      <c r="E19" s="293">
        <f t="shared" si="2"/>
        <v>0</v>
      </c>
      <c r="F19" s="293">
        <f t="shared" si="2"/>
        <v>29015.14</v>
      </c>
      <c r="G19" s="293">
        <f t="shared" si="2"/>
        <v>5445.62</v>
      </c>
      <c r="H19" s="293">
        <f t="shared" si="2"/>
        <v>8884.970000000001</v>
      </c>
      <c r="I19" s="293">
        <f t="shared" si="2"/>
        <v>0</v>
      </c>
      <c r="J19" s="293">
        <f t="shared" si="2"/>
        <v>14330.590000000002</v>
      </c>
      <c r="K19" s="293">
        <f t="shared" si="2"/>
        <v>4475.41</v>
      </c>
      <c r="L19" s="293">
        <f t="shared" si="2"/>
        <v>7301.969999999999</v>
      </c>
      <c r="M19" s="293">
        <f t="shared" si="2"/>
        <v>0</v>
      </c>
      <c r="N19" s="293">
        <f t="shared" si="2"/>
        <v>11777.380000000001</v>
      </c>
      <c r="O19" s="293">
        <f t="shared" si="2"/>
        <v>9921.03</v>
      </c>
      <c r="P19" s="293">
        <f t="shared" si="2"/>
        <v>16186.939999999999</v>
      </c>
      <c r="Q19" s="293">
        <f t="shared" si="2"/>
        <v>0</v>
      </c>
      <c r="R19" s="293">
        <f t="shared" si="2"/>
        <v>26107.97</v>
      </c>
      <c r="S19" s="293">
        <f t="shared" si="2"/>
        <v>1104.729999999999</v>
      </c>
      <c r="T19" s="293">
        <f t="shared" si="2"/>
        <v>1802.4400000000003</v>
      </c>
      <c r="U19" s="293">
        <f t="shared" si="2"/>
        <v>0</v>
      </c>
      <c r="V19" s="293">
        <f t="shared" si="2"/>
        <v>2907.169999999999</v>
      </c>
    </row>
    <row r="20" spans="1:22" s="264" customFormat="1" ht="31.5" customHeight="1">
      <c r="A20" s="652" t="s">
        <v>232</v>
      </c>
      <c r="B20" s="65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</row>
    <row r="21" spans="1:22" s="264" customFormat="1" ht="31.5" customHeight="1">
      <c r="A21" s="261">
        <v>6</v>
      </c>
      <c r="B21" s="262" t="s">
        <v>174</v>
      </c>
      <c r="C21" s="293">
        <v>0</v>
      </c>
      <c r="D21" s="293">
        <v>0</v>
      </c>
      <c r="E21" s="293">
        <v>0</v>
      </c>
      <c r="F21" s="293">
        <f>SUM(C21:E21)</f>
        <v>0</v>
      </c>
      <c r="G21" s="293">
        <v>0</v>
      </c>
      <c r="H21" s="293">
        <v>0</v>
      </c>
      <c r="I21" s="293">
        <v>0</v>
      </c>
      <c r="J21" s="293">
        <f>SUM(G21:I21)</f>
        <v>0</v>
      </c>
      <c r="K21" s="293">
        <v>0</v>
      </c>
      <c r="L21" s="293">
        <v>0</v>
      </c>
      <c r="M21" s="293">
        <v>0</v>
      </c>
      <c r="N21" s="293">
        <f>SUM(K21:M21)</f>
        <v>0</v>
      </c>
      <c r="O21" s="293">
        <v>0</v>
      </c>
      <c r="P21" s="293">
        <v>0</v>
      </c>
      <c r="Q21" s="293">
        <v>0</v>
      </c>
      <c r="R21" s="293">
        <f>SUM(O21:Q21)</f>
        <v>0</v>
      </c>
      <c r="S21" s="293">
        <f>C21-O21</f>
        <v>0</v>
      </c>
      <c r="T21" s="293">
        <f>D21-P21</f>
        <v>0</v>
      </c>
      <c r="U21" s="293">
        <v>0</v>
      </c>
      <c r="V21" s="293">
        <f>SUM(S21:U21)</f>
        <v>0</v>
      </c>
    </row>
    <row r="22" spans="1:22" s="264" customFormat="1" ht="31.5" customHeight="1">
      <c r="A22" s="261">
        <v>7</v>
      </c>
      <c r="B22" s="265" t="s">
        <v>123</v>
      </c>
      <c r="C22" s="293">
        <v>164.39</v>
      </c>
      <c r="D22" s="293">
        <v>268.21</v>
      </c>
      <c r="E22" s="293">
        <v>0</v>
      </c>
      <c r="F22" s="293">
        <f>SUM(C22:E22)</f>
        <v>432.59999999999997</v>
      </c>
      <c r="G22" s="293">
        <v>0</v>
      </c>
      <c r="H22" s="293">
        <v>0</v>
      </c>
      <c r="I22" s="293">
        <v>0</v>
      </c>
      <c r="J22" s="293">
        <f>SUM(G22:I22)</f>
        <v>0</v>
      </c>
      <c r="K22" s="293">
        <v>0</v>
      </c>
      <c r="L22" s="293">
        <v>0</v>
      </c>
      <c r="M22" s="293">
        <v>0</v>
      </c>
      <c r="N22" s="293">
        <f>SUM(K22:M22)</f>
        <v>0</v>
      </c>
      <c r="O22" s="293">
        <v>0</v>
      </c>
      <c r="P22" s="293">
        <v>0</v>
      </c>
      <c r="Q22" s="293">
        <v>0</v>
      </c>
      <c r="R22" s="293">
        <f>SUM(O22:Q22)</f>
        <v>0</v>
      </c>
      <c r="S22" s="293">
        <f>C22-O22</f>
        <v>164.39</v>
      </c>
      <c r="T22" s="293">
        <f>D22-P22</f>
        <v>268.21</v>
      </c>
      <c r="U22" s="293">
        <v>0</v>
      </c>
      <c r="V22" s="293">
        <f>SUM(S22:U22)</f>
        <v>432.59999999999997</v>
      </c>
    </row>
    <row r="23" spans="1:22" s="264" customFormat="1" ht="31.5" customHeight="1">
      <c r="A23" s="268"/>
      <c r="B23" s="265" t="s">
        <v>85</v>
      </c>
      <c r="C23" s="293">
        <f>SUM(C21:C22)</f>
        <v>164.39</v>
      </c>
      <c r="D23" s="293">
        <f aca="true" t="shared" si="3" ref="D23:V23">SUM(D21:D22)</f>
        <v>268.21</v>
      </c>
      <c r="E23" s="293">
        <f t="shared" si="3"/>
        <v>0</v>
      </c>
      <c r="F23" s="293">
        <f t="shared" si="3"/>
        <v>432.59999999999997</v>
      </c>
      <c r="G23" s="293">
        <f t="shared" si="3"/>
        <v>0</v>
      </c>
      <c r="H23" s="293">
        <f t="shared" si="3"/>
        <v>0</v>
      </c>
      <c r="I23" s="293">
        <f t="shared" si="3"/>
        <v>0</v>
      </c>
      <c r="J23" s="293">
        <f t="shared" si="3"/>
        <v>0</v>
      </c>
      <c r="K23" s="293">
        <f t="shared" si="3"/>
        <v>0</v>
      </c>
      <c r="L23" s="293">
        <f t="shared" si="3"/>
        <v>0</v>
      </c>
      <c r="M23" s="293">
        <f t="shared" si="3"/>
        <v>0</v>
      </c>
      <c r="N23" s="293">
        <f t="shared" si="3"/>
        <v>0</v>
      </c>
      <c r="O23" s="293">
        <f t="shared" si="3"/>
        <v>0</v>
      </c>
      <c r="P23" s="293">
        <f t="shared" si="3"/>
        <v>0</v>
      </c>
      <c r="Q23" s="293">
        <f t="shared" si="3"/>
        <v>0</v>
      </c>
      <c r="R23" s="293">
        <f t="shared" si="3"/>
        <v>0</v>
      </c>
      <c r="S23" s="293">
        <f t="shared" si="3"/>
        <v>164.39</v>
      </c>
      <c r="T23" s="293">
        <f t="shared" si="3"/>
        <v>268.21</v>
      </c>
      <c r="U23" s="293">
        <f t="shared" si="3"/>
        <v>0</v>
      </c>
      <c r="V23" s="293">
        <f t="shared" si="3"/>
        <v>432.59999999999997</v>
      </c>
    </row>
    <row r="24" spans="1:22" s="264" customFormat="1" ht="31.5" customHeight="1">
      <c r="A24" s="268"/>
      <c r="B24" s="265" t="s">
        <v>32</v>
      </c>
      <c r="C24" s="293">
        <f>C19+C23</f>
        <v>11190.15</v>
      </c>
      <c r="D24" s="293">
        <f aca="true" t="shared" si="4" ref="D24:V24">D19+D23</f>
        <v>18257.589999999997</v>
      </c>
      <c r="E24" s="293">
        <f t="shared" si="4"/>
        <v>0</v>
      </c>
      <c r="F24" s="293">
        <f t="shared" si="4"/>
        <v>29447.739999999998</v>
      </c>
      <c r="G24" s="293">
        <f t="shared" si="4"/>
        <v>5445.62</v>
      </c>
      <c r="H24" s="293">
        <f t="shared" si="4"/>
        <v>8884.970000000001</v>
      </c>
      <c r="I24" s="293">
        <f t="shared" si="4"/>
        <v>0</v>
      </c>
      <c r="J24" s="293">
        <f t="shared" si="4"/>
        <v>14330.590000000002</v>
      </c>
      <c r="K24" s="293">
        <f t="shared" si="4"/>
        <v>4475.41</v>
      </c>
      <c r="L24" s="293">
        <f t="shared" si="4"/>
        <v>7301.969999999999</v>
      </c>
      <c r="M24" s="293">
        <f t="shared" si="4"/>
        <v>0</v>
      </c>
      <c r="N24" s="293">
        <f t="shared" si="4"/>
        <v>11777.380000000001</v>
      </c>
      <c r="O24" s="293">
        <f t="shared" si="4"/>
        <v>9921.03</v>
      </c>
      <c r="P24" s="293">
        <f t="shared" si="4"/>
        <v>16186.939999999999</v>
      </c>
      <c r="Q24" s="293">
        <f t="shared" si="4"/>
        <v>0</v>
      </c>
      <c r="R24" s="293">
        <f t="shared" si="4"/>
        <v>26107.97</v>
      </c>
      <c r="S24" s="293">
        <f t="shared" si="4"/>
        <v>1269.119999999999</v>
      </c>
      <c r="T24" s="293">
        <f t="shared" si="4"/>
        <v>2070.65</v>
      </c>
      <c r="U24" s="293">
        <f t="shared" si="4"/>
        <v>0</v>
      </c>
      <c r="V24" s="293">
        <f t="shared" si="4"/>
        <v>3339.769999999999</v>
      </c>
    </row>
    <row r="26" spans="1:32" ht="25.5" customHeight="1">
      <c r="A26" s="288" t="s">
        <v>947</v>
      </c>
      <c r="B26" s="288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670"/>
      <c r="T26" s="670"/>
      <c r="U26" s="258"/>
      <c r="V26" s="272"/>
      <c r="W26" s="259"/>
      <c r="X26" s="259"/>
      <c r="Y26" s="259"/>
      <c r="Z26" s="259"/>
      <c r="AA26" s="259"/>
      <c r="AE26" s="259"/>
      <c r="AF26" s="259"/>
    </row>
    <row r="27" spans="1:32" ht="25.5" customHeight="1">
      <c r="A27" s="288"/>
      <c r="B27" s="288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58"/>
      <c r="T27" s="258"/>
      <c r="U27" s="258"/>
      <c r="V27" s="272"/>
      <c r="W27" s="259"/>
      <c r="X27" s="259"/>
      <c r="Y27" s="259"/>
      <c r="Z27" s="259"/>
      <c r="AA27" s="259"/>
      <c r="AE27" s="259"/>
      <c r="AF27" s="259"/>
    </row>
    <row r="28" spans="1:32" ht="15" customHeight="1">
      <c r="A28" s="28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59"/>
      <c r="AF28" s="259"/>
    </row>
    <row r="29" spans="1:37" ht="18" customHeight="1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654" t="s">
        <v>944</v>
      </c>
      <c r="S29" s="654"/>
      <c r="T29" s="654"/>
      <c r="U29" s="654"/>
      <c r="V29" s="654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</row>
    <row r="30" spans="1:32" ht="18" customHeight="1">
      <c r="A30" s="288"/>
      <c r="B30" s="288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654" t="s">
        <v>860</v>
      </c>
      <c r="S30" s="654"/>
      <c r="T30" s="654"/>
      <c r="U30" s="654"/>
      <c r="V30" s="654"/>
      <c r="W30" s="288"/>
      <c r="X30" s="288"/>
      <c r="Y30" s="288"/>
      <c r="Z30" s="288"/>
      <c r="AE30" s="288"/>
      <c r="AF30" s="288"/>
    </row>
  </sheetData>
  <sheetProtection/>
  <mergeCells count="21">
    <mergeCell ref="Y15:AB15"/>
    <mergeCell ref="AB8:AD8"/>
    <mergeCell ref="S26:T26"/>
    <mergeCell ref="C9:F10"/>
    <mergeCell ref="G10:J10"/>
    <mergeCell ref="K10:N10"/>
    <mergeCell ref="U8:V8"/>
    <mergeCell ref="S9:V10"/>
    <mergeCell ref="G2:O2"/>
    <mergeCell ref="A3:U3"/>
    <mergeCell ref="A4:U4"/>
    <mergeCell ref="A5:U5"/>
    <mergeCell ref="A7:C7"/>
    <mergeCell ref="A13:B13"/>
    <mergeCell ref="A20:B20"/>
    <mergeCell ref="R29:V29"/>
    <mergeCell ref="R30:V30"/>
    <mergeCell ref="B9:B11"/>
    <mergeCell ref="A9:A11"/>
    <mergeCell ref="O10:R10"/>
    <mergeCell ref="G9:R9"/>
  </mergeCells>
  <printOptions horizontalCentered="1"/>
  <pageMargins left="0.6" right="0.6" top="0.236220472440945" bottom="0" header="0.31496062992126" footer="0.31496062992126"/>
  <pageSetup fitToHeight="0" fitToWidth="1" horizontalDpi="600" verticalDpi="600" orientation="landscape" paperSize="9" scale="55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9"/>
  <sheetViews>
    <sheetView zoomScaleSheetLayoutView="80" zoomScalePageLayoutView="0" workbookViewId="0" topLeftCell="A7">
      <selection activeCell="G9" sqref="G9"/>
    </sheetView>
  </sheetViews>
  <sheetFormatPr defaultColWidth="9.140625" defaultRowHeight="12.75"/>
  <cols>
    <col min="1" max="1" width="7.8515625" style="0" customWidth="1"/>
    <col min="2" max="2" width="22.00390625" style="329" customWidth="1"/>
    <col min="3" max="3" width="9.140625" style="139" customWidth="1"/>
    <col min="4" max="4" width="19.7109375" style="139" customWidth="1"/>
    <col min="5" max="6" width="9.140625" style="139" customWidth="1"/>
    <col min="7" max="7" width="12.28125" style="139" customWidth="1"/>
    <col min="8" max="8" width="11.57421875" style="139" customWidth="1"/>
    <col min="9" max="12" width="10.421875" style="139" customWidth="1"/>
    <col min="13" max="13" width="11.00390625" style="139" customWidth="1"/>
    <col min="14" max="14" width="10.00390625" style="139" customWidth="1"/>
    <col min="15" max="15" width="16.8515625" style="139" customWidth="1"/>
  </cols>
  <sheetData>
    <row r="1" spans="1:15" ht="18">
      <c r="A1" s="713" t="s">
        <v>0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472" t="s">
        <v>523</v>
      </c>
    </row>
    <row r="2" spans="1:15" ht="21">
      <c r="A2" s="714" t="s">
        <v>633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</row>
    <row r="3" spans="1:11" ht="15">
      <c r="A3" s="152"/>
      <c r="B3" s="305"/>
      <c r="C3" s="370"/>
      <c r="D3" s="370"/>
      <c r="E3" s="370"/>
      <c r="F3" s="370"/>
      <c r="G3" s="370"/>
      <c r="H3" s="370"/>
      <c r="I3" s="370"/>
      <c r="J3" s="370"/>
      <c r="K3" s="370"/>
    </row>
    <row r="4" spans="1:15" ht="18">
      <c r="A4" s="713" t="s">
        <v>522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</row>
    <row r="5" spans="1:15" ht="15">
      <c r="A5" s="636" t="s">
        <v>862</v>
      </c>
      <c r="B5" s="636"/>
      <c r="C5" s="371"/>
      <c r="D5" s="371"/>
      <c r="E5" s="371"/>
      <c r="F5" s="371"/>
      <c r="G5" s="371"/>
      <c r="H5" s="371"/>
      <c r="I5" s="371"/>
      <c r="J5" s="371"/>
      <c r="K5" s="370"/>
      <c r="M5" s="755" t="s">
        <v>794</v>
      </c>
      <c r="N5" s="755"/>
      <c r="O5" s="755"/>
    </row>
    <row r="6" spans="1:15" ht="44.25" customHeight="1">
      <c r="A6" s="835" t="s">
        <v>2</v>
      </c>
      <c r="B6" s="856" t="s">
        <v>3</v>
      </c>
      <c r="C6" s="835" t="s">
        <v>303</v>
      </c>
      <c r="D6" s="839" t="s">
        <v>304</v>
      </c>
      <c r="E6" s="839" t="s">
        <v>305</v>
      </c>
      <c r="F6" s="839" t="s">
        <v>306</v>
      </c>
      <c r="G6" s="839" t="s">
        <v>307</v>
      </c>
      <c r="H6" s="835" t="s">
        <v>308</v>
      </c>
      <c r="I6" s="835"/>
      <c r="J6" s="835" t="s">
        <v>309</v>
      </c>
      <c r="K6" s="835"/>
      <c r="L6" s="835" t="s">
        <v>310</v>
      </c>
      <c r="M6" s="835"/>
      <c r="N6" s="835" t="s">
        <v>311</v>
      </c>
      <c r="O6" s="835"/>
    </row>
    <row r="7" spans="1:15" ht="54" customHeight="1">
      <c r="A7" s="835"/>
      <c r="B7" s="856"/>
      <c r="C7" s="835"/>
      <c r="D7" s="840"/>
      <c r="E7" s="840"/>
      <c r="F7" s="840"/>
      <c r="G7" s="840"/>
      <c r="H7" s="174" t="s">
        <v>312</v>
      </c>
      <c r="I7" s="174" t="s">
        <v>313</v>
      </c>
      <c r="J7" s="174" t="s">
        <v>312</v>
      </c>
      <c r="K7" s="174" t="s">
        <v>313</v>
      </c>
      <c r="L7" s="174" t="s">
        <v>312</v>
      </c>
      <c r="M7" s="174" t="s">
        <v>313</v>
      </c>
      <c r="N7" s="174" t="s">
        <v>312</v>
      </c>
      <c r="O7" s="174" t="s">
        <v>313</v>
      </c>
    </row>
    <row r="8" spans="1:15" ht="15">
      <c r="A8" s="155" t="s">
        <v>259</v>
      </c>
      <c r="B8" s="310" t="s">
        <v>260</v>
      </c>
      <c r="C8" s="155" t="s">
        <v>261</v>
      </c>
      <c r="D8" s="155" t="s">
        <v>262</v>
      </c>
      <c r="E8" s="155" t="s">
        <v>263</v>
      </c>
      <c r="F8" s="155" t="s">
        <v>264</v>
      </c>
      <c r="G8" s="155" t="s">
        <v>265</v>
      </c>
      <c r="H8" s="155" t="s">
        <v>266</v>
      </c>
      <c r="I8" s="155" t="s">
        <v>284</v>
      </c>
      <c r="J8" s="155" t="s">
        <v>285</v>
      </c>
      <c r="K8" s="155" t="s">
        <v>286</v>
      </c>
      <c r="L8" s="155" t="s">
        <v>314</v>
      </c>
      <c r="M8" s="155" t="s">
        <v>315</v>
      </c>
      <c r="N8" s="155" t="s">
        <v>316</v>
      </c>
      <c r="O8" s="155" t="s">
        <v>317</v>
      </c>
    </row>
    <row r="9" spans="1:15" s="579" customFormat="1" ht="42" customHeight="1">
      <c r="A9" s="581">
        <v>1</v>
      </c>
      <c r="B9" s="327" t="s">
        <v>833</v>
      </c>
      <c r="C9" s="581">
        <v>1</v>
      </c>
      <c r="D9" s="493" t="s">
        <v>859</v>
      </c>
      <c r="E9" s="581">
        <v>192</v>
      </c>
      <c r="F9" s="581">
        <v>38786</v>
      </c>
      <c r="G9" s="581">
        <v>70</v>
      </c>
      <c r="H9" s="581">
        <v>831.27</v>
      </c>
      <c r="I9" s="581">
        <v>805.9</v>
      </c>
      <c r="J9" s="581">
        <v>332.49</v>
      </c>
      <c r="K9" s="581">
        <v>332.49</v>
      </c>
      <c r="L9" s="581">
        <v>13.119999999999997</v>
      </c>
      <c r="M9" s="581">
        <v>13.119999999999997</v>
      </c>
      <c r="N9" s="581">
        <v>6.23</v>
      </c>
      <c r="O9" s="581">
        <v>6.23</v>
      </c>
    </row>
    <row r="10" spans="1:15" ht="15">
      <c r="A10" s="7">
        <v>2</v>
      </c>
      <c r="B10" s="310" t="s">
        <v>945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5">
      <c r="A11" s="7">
        <v>3</v>
      </c>
      <c r="B11" s="310" t="s">
        <v>835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5" ht="15">
      <c r="A12" s="7">
        <v>4</v>
      </c>
      <c r="B12" s="310" t="s">
        <v>836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15">
      <c r="A13" s="7">
        <v>5</v>
      </c>
      <c r="B13" s="310" t="s">
        <v>837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15">
      <c r="A14" s="7">
        <v>6</v>
      </c>
      <c r="B14" s="310" t="s">
        <v>838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15">
      <c r="A15" s="7">
        <v>7</v>
      </c>
      <c r="B15" s="310" t="s">
        <v>839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ht="15">
      <c r="A16" s="7">
        <v>8</v>
      </c>
      <c r="B16" s="310" t="s">
        <v>840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7">
        <v>9</v>
      </c>
      <c r="B17" s="310" t="s">
        <v>841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ht="15">
      <c r="A18" s="7">
        <v>10</v>
      </c>
      <c r="B18" s="310" t="s">
        <v>842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15">
      <c r="A19" s="7">
        <v>11</v>
      </c>
      <c r="B19" s="310" t="s">
        <v>843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7">
        <v>12</v>
      </c>
      <c r="B20" s="310" t="s">
        <v>844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">
        <v>13</v>
      </c>
      <c r="B21" s="310" t="s">
        <v>845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5">
      <c r="A22" s="7">
        <v>14</v>
      </c>
      <c r="B22" s="310" t="s">
        <v>846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ht="15">
      <c r="A23" s="7">
        <v>15</v>
      </c>
      <c r="B23" s="310" t="s">
        <v>847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ht="15">
      <c r="A24" s="7">
        <v>16</v>
      </c>
      <c r="B24" s="310" t="s">
        <v>848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5">
      <c r="A25" s="7">
        <v>17</v>
      </c>
      <c r="B25" s="310" t="s">
        <v>854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">
        <v>18</v>
      </c>
      <c r="B26" s="310" t="s">
        <v>849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">
        <v>19</v>
      </c>
      <c r="B27" s="310" t="s">
        <v>850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">
        <v>20</v>
      </c>
      <c r="B28" s="310" t="s">
        <v>851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15" ht="15">
      <c r="A29" s="7">
        <v>21</v>
      </c>
      <c r="B29" s="310" t="s">
        <v>852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">
        <v>22</v>
      </c>
      <c r="B30" s="310" t="s">
        <v>853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2.75">
      <c r="A31" s="8"/>
      <c r="B31" s="244" t="s">
        <v>16</v>
      </c>
      <c r="C31" s="7">
        <f aca="true" t="shared" si="0" ref="C31:O31">SUM(C9:C30)</f>
        <v>1</v>
      </c>
      <c r="D31" s="7">
        <f t="shared" si="0"/>
        <v>0</v>
      </c>
      <c r="E31" s="7">
        <f t="shared" si="0"/>
        <v>192</v>
      </c>
      <c r="F31" s="7">
        <f t="shared" si="0"/>
        <v>38786</v>
      </c>
      <c r="G31" s="7">
        <f t="shared" si="0"/>
        <v>70</v>
      </c>
      <c r="H31" s="7">
        <f t="shared" si="0"/>
        <v>831.27</v>
      </c>
      <c r="I31" s="7">
        <f t="shared" si="0"/>
        <v>805.9</v>
      </c>
      <c r="J31" s="7">
        <f t="shared" si="0"/>
        <v>332.49</v>
      </c>
      <c r="K31" s="7">
        <f t="shared" si="0"/>
        <v>332.49</v>
      </c>
      <c r="L31" s="7">
        <f t="shared" si="0"/>
        <v>13.119999999999997</v>
      </c>
      <c r="M31" s="7">
        <f t="shared" si="0"/>
        <v>13.119999999999997</v>
      </c>
      <c r="N31" s="7">
        <f t="shared" si="0"/>
        <v>6.23</v>
      </c>
      <c r="O31" s="7">
        <f t="shared" si="0"/>
        <v>6.23</v>
      </c>
    </row>
    <row r="35" spans="1:15" ht="12.75">
      <c r="A35" s="334" t="s">
        <v>947</v>
      </c>
      <c r="H35"/>
      <c r="I35"/>
      <c r="K35"/>
      <c r="L35"/>
      <c r="M35"/>
      <c r="N35"/>
      <c r="O35"/>
    </row>
    <row r="36" spans="1:15" ht="16.5" customHeight="1">
      <c r="A36" s="113"/>
      <c r="F36"/>
      <c r="G36"/>
      <c r="H36"/>
      <c r="I36"/>
      <c r="K36"/>
      <c r="L36"/>
      <c r="M36"/>
      <c r="N36"/>
      <c r="O36"/>
    </row>
    <row r="37" spans="1:15" ht="16.5" customHeight="1">
      <c r="A37" s="157"/>
      <c r="C37"/>
      <c r="H37" s="313"/>
      <c r="I37" s="313"/>
      <c r="J37" s="313"/>
      <c r="K37" s="711" t="s">
        <v>944</v>
      </c>
      <c r="L37" s="711"/>
      <c r="M37" s="711"/>
      <c r="N37" s="711"/>
      <c r="O37"/>
    </row>
    <row r="38" spans="3:15" ht="16.5">
      <c r="C38"/>
      <c r="H38" s="313"/>
      <c r="I38" s="313"/>
      <c r="J38" s="313"/>
      <c r="K38" s="711" t="s">
        <v>860</v>
      </c>
      <c r="L38" s="711"/>
      <c r="M38" s="711"/>
      <c r="N38" s="711"/>
      <c r="O38"/>
    </row>
    <row r="39" spans="6:15" ht="12.75">
      <c r="F39" s="489"/>
      <c r="L39"/>
      <c r="M39"/>
      <c r="N39"/>
      <c r="O39"/>
    </row>
  </sheetData>
  <sheetProtection/>
  <mergeCells count="18">
    <mergeCell ref="K37:N37"/>
    <mergeCell ref="K38:N38"/>
    <mergeCell ref="A5:B5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G6:G7"/>
    <mergeCell ref="H6:I6"/>
    <mergeCell ref="J6:K6"/>
    <mergeCell ref="L6:M6"/>
    <mergeCell ref="N6:O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P42"/>
  <sheetViews>
    <sheetView view="pageBreakPreview" zoomScale="90" zoomScaleSheetLayoutView="90" zoomScalePageLayoutView="0" workbookViewId="0" topLeftCell="A4">
      <selection activeCell="D35" sqref="D35"/>
    </sheetView>
  </sheetViews>
  <sheetFormatPr defaultColWidth="9.140625" defaultRowHeight="12.75"/>
  <cols>
    <col min="1" max="1" width="8.57421875" style="157" customWidth="1"/>
    <col min="2" max="2" width="16.421875" style="247" customWidth="1"/>
    <col min="3" max="3" width="12.00390625" style="157" customWidth="1"/>
    <col min="4" max="4" width="15.140625" style="157" customWidth="1"/>
    <col min="5" max="16" width="10.28125" style="157" customWidth="1"/>
    <col min="17" max="16384" width="9.140625" style="157" customWidth="1"/>
  </cols>
  <sheetData>
    <row r="3" spans="8:12" ht="22.5" customHeight="1">
      <c r="H3" s="712"/>
      <c r="I3" s="712"/>
      <c r="L3" s="160" t="s">
        <v>524</v>
      </c>
    </row>
    <row r="4" spans="1:16" ht="12.75">
      <c r="A4" s="712" t="s">
        <v>475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</row>
    <row r="5" spans="1:16" s="161" customFormat="1" ht="18">
      <c r="A5" s="913" t="s">
        <v>670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</row>
    <row r="6" spans="1:16" s="161" customFormat="1" ht="20.25" customHeight="1">
      <c r="A6" s="914" t="s">
        <v>669</v>
      </c>
      <c r="B6" s="914"/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914"/>
    </row>
    <row r="7" spans="1:10" ht="12.75">
      <c r="A7" s="636" t="s">
        <v>862</v>
      </c>
      <c r="B7" s="636"/>
      <c r="C7" s="162"/>
      <c r="D7" s="162"/>
      <c r="E7" s="162"/>
      <c r="F7" s="162"/>
      <c r="G7" s="162"/>
      <c r="H7" s="162"/>
      <c r="I7" s="162"/>
      <c r="J7" s="162"/>
    </row>
    <row r="8" spans="1:16" s="163" customFormat="1" ht="15" customHeight="1">
      <c r="A8" s="157"/>
      <c r="B8" s="247"/>
      <c r="C8" s="157"/>
      <c r="D8" s="157"/>
      <c r="E8" s="157"/>
      <c r="F8" s="157"/>
      <c r="G8" s="157"/>
      <c r="H8" s="157"/>
      <c r="I8" s="157"/>
      <c r="J8" s="157"/>
      <c r="K8" s="817" t="s">
        <v>794</v>
      </c>
      <c r="L8" s="817"/>
      <c r="M8" s="817"/>
      <c r="N8" s="817"/>
      <c r="O8" s="817"/>
      <c r="P8" s="817"/>
    </row>
    <row r="9" spans="1:16" s="163" customFormat="1" ht="20.25" customHeight="1">
      <c r="A9" s="839" t="s">
        <v>2</v>
      </c>
      <c r="B9" s="869" t="s">
        <v>3</v>
      </c>
      <c r="C9" s="841" t="s">
        <v>268</v>
      </c>
      <c r="D9" s="841" t="s">
        <v>269</v>
      </c>
      <c r="E9" s="910" t="s">
        <v>270</v>
      </c>
      <c r="F9" s="910"/>
      <c r="G9" s="910"/>
      <c r="H9" s="910"/>
      <c r="I9" s="910"/>
      <c r="J9" s="910"/>
      <c r="K9" s="910"/>
      <c r="L9" s="910"/>
      <c r="M9" s="910"/>
      <c r="N9" s="910"/>
      <c r="O9" s="910"/>
      <c r="P9" s="910"/>
    </row>
    <row r="10" spans="1:16" s="163" customFormat="1" ht="35.25" customHeight="1">
      <c r="A10" s="911"/>
      <c r="B10" s="912"/>
      <c r="C10" s="842"/>
      <c r="D10" s="842"/>
      <c r="E10" s="217" t="s">
        <v>805</v>
      </c>
      <c r="F10" s="217" t="s">
        <v>271</v>
      </c>
      <c r="G10" s="217" t="s">
        <v>272</v>
      </c>
      <c r="H10" s="217" t="s">
        <v>273</v>
      </c>
      <c r="I10" s="217" t="s">
        <v>274</v>
      </c>
      <c r="J10" s="217" t="s">
        <v>275</v>
      </c>
      <c r="K10" s="217" t="s">
        <v>276</v>
      </c>
      <c r="L10" s="217" t="s">
        <v>277</v>
      </c>
      <c r="M10" s="217" t="s">
        <v>806</v>
      </c>
      <c r="N10" s="168" t="s">
        <v>807</v>
      </c>
      <c r="O10" s="168" t="s">
        <v>803</v>
      </c>
      <c r="P10" s="168" t="s">
        <v>804</v>
      </c>
    </row>
    <row r="11" spans="1:16" s="163" customFormat="1" ht="12.75" customHeight="1">
      <c r="A11" s="164">
        <v>1</v>
      </c>
      <c r="B11" s="436">
        <v>2</v>
      </c>
      <c r="C11" s="164">
        <v>3</v>
      </c>
      <c r="D11" s="164">
        <v>4</v>
      </c>
      <c r="E11" s="164">
        <v>5</v>
      </c>
      <c r="F11" s="164">
        <v>6</v>
      </c>
      <c r="G11" s="164">
        <v>7</v>
      </c>
      <c r="H11" s="164">
        <v>8</v>
      </c>
      <c r="I11" s="164">
        <v>9</v>
      </c>
      <c r="J11" s="164">
        <v>10</v>
      </c>
      <c r="K11" s="164">
        <v>11</v>
      </c>
      <c r="L11" s="164">
        <v>12</v>
      </c>
      <c r="M11" s="164">
        <v>13</v>
      </c>
      <c r="N11" s="164">
        <v>14</v>
      </c>
      <c r="O11" s="164">
        <v>15</v>
      </c>
      <c r="P11" s="164">
        <v>16</v>
      </c>
    </row>
    <row r="12" spans="1:16" ht="15">
      <c r="A12" s="127">
        <v>1</v>
      </c>
      <c r="B12" s="310" t="s">
        <v>833</v>
      </c>
      <c r="C12" s="127">
        <v>1386</v>
      </c>
      <c r="D12" s="127">
        <v>1307</v>
      </c>
      <c r="E12" s="127">
        <v>1307</v>
      </c>
      <c r="F12" s="127">
        <v>1307</v>
      </c>
      <c r="G12" s="127">
        <v>1307</v>
      </c>
      <c r="H12" s="127">
        <v>1307</v>
      </c>
      <c r="I12" s="127">
        <v>1307</v>
      </c>
      <c r="J12" s="127">
        <v>1307</v>
      </c>
      <c r="K12" s="127">
        <v>1307</v>
      </c>
      <c r="L12" s="127">
        <v>1307</v>
      </c>
      <c r="M12" s="127">
        <v>1307</v>
      </c>
      <c r="N12" s="127">
        <v>1307</v>
      </c>
      <c r="O12" s="127">
        <v>1307</v>
      </c>
      <c r="P12" s="127">
        <v>1307</v>
      </c>
    </row>
    <row r="13" spans="1:16" ht="15">
      <c r="A13" s="127">
        <v>2</v>
      </c>
      <c r="B13" s="310" t="s">
        <v>945</v>
      </c>
      <c r="C13" s="127">
        <v>306</v>
      </c>
      <c r="D13" s="127">
        <v>307</v>
      </c>
      <c r="E13" s="127">
        <v>307</v>
      </c>
      <c r="F13" s="127">
        <v>307</v>
      </c>
      <c r="G13" s="127">
        <v>307</v>
      </c>
      <c r="H13" s="127">
        <v>307</v>
      </c>
      <c r="I13" s="127">
        <v>307</v>
      </c>
      <c r="J13" s="127">
        <v>307</v>
      </c>
      <c r="K13" s="127">
        <v>307</v>
      </c>
      <c r="L13" s="127">
        <v>307</v>
      </c>
      <c r="M13" s="127">
        <v>307</v>
      </c>
      <c r="N13" s="127">
        <v>307</v>
      </c>
      <c r="O13" s="127">
        <v>307</v>
      </c>
      <c r="P13" s="127">
        <v>307</v>
      </c>
    </row>
    <row r="14" spans="1:16" ht="15">
      <c r="A14" s="127">
        <v>3</v>
      </c>
      <c r="B14" s="310" t="s">
        <v>835</v>
      </c>
      <c r="C14" s="127">
        <v>702</v>
      </c>
      <c r="D14" s="127">
        <v>702</v>
      </c>
      <c r="E14" s="127">
        <v>702</v>
      </c>
      <c r="F14" s="127">
        <v>702</v>
      </c>
      <c r="G14" s="127">
        <v>702</v>
      </c>
      <c r="H14" s="127">
        <v>702</v>
      </c>
      <c r="I14" s="127">
        <v>702</v>
      </c>
      <c r="J14" s="127">
        <v>702</v>
      </c>
      <c r="K14" s="127">
        <v>702</v>
      </c>
      <c r="L14" s="127">
        <v>702</v>
      </c>
      <c r="M14" s="127">
        <v>702</v>
      </c>
      <c r="N14" s="127">
        <v>702</v>
      </c>
      <c r="O14" s="127">
        <v>702</v>
      </c>
      <c r="P14" s="127">
        <v>702</v>
      </c>
    </row>
    <row r="15" spans="1:16" s="125" customFormat="1" ht="12.75" customHeight="1">
      <c r="A15" s="127">
        <v>4</v>
      </c>
      <c r="B15" s="310" t="s">
        <v>836</v>
      </c>
      <c r="C15" s="127">
        <v>420</v>
      </c>
      <c r="D15" s="127">
        <v>425</v>
      </c>
      <c r="E15" s="127">
        <v>425</v>
      </c>
      <c r="F15" s="127">
        <v>425</v>
      </c>
      <c r="G15" s="127">
        <v>425</v>
      </c>
      <c r="H15" s="127">
        <v>425</v>
      </c>
      <c r="I15" s="127">
        <v>425</v>
      </c>
      <c r="J15" s="127">
        <v>425</v>
      </c>
      <c r="K15" s="127">
        <v>425</v>
      </c>
      <c r="L15" s="127">
        <v>425</v>
      </c>
      <c r="M15" s="127">
        <v>425</v>
      </c>
      <c r="N15" s="127">
        <v>425</v>
      </c>
      <c r="O15" s="127">
        <v>425</v>
      </c>
      <c r="P15" s="127">
        <v>425</v>
      </c>
    </row>
    <row r="16" spans="1:16" s="125" customFormat="1" ht="12.75" customHeight="1">
      <c r="A16" s="127">
        <v>5</v>
      </c>
      <c r="B16" s="310" t="s">
        <v>837</v>
      </c>
      <c r="C16" s="127">
        <v>674</v>
      </c>
      <c r="D16" s="127">
        <v>673</v>
      </c>
      <c r="E16" s="127">
        <v>673</v>
      </c>
      <c r="F16" s="127">
        <v>673</v>
      </c>
      <c r="G16" s="127">
        <v>673</v>
      </c>
      <c r="H16" s="127">
        <v>673</v>
      </c>
      <c r="I16" s="127">
        <v>673</v>
      </c>
      <c r="J16" s="127">
        <v>673</v>
      </c>
      <c r="K16" s="127">
        <v>673</v>
      </c>
      <c r="L16" s="127">
        <v>673</v>
      </c>
      <c r="M16" s="127">
        <v>673</v>
      </c>
      <c r="N16" s="127">
        <v>673</v>
      </c>
      <c r="O16" s="127">
        <v>673</v>
      </c>
      <c r="P16" s="127">
        <v>673</v>
      </c>
    </row>
    <row r="17" spans="1:16" s="125" customFormat="1" ht="12.75" customHeight="1">
      <c r="A17" s="127">
        <v>6</v>
      </c>
      <c r="B17" s="310" t="s">
        <v>838</v>
      </c>
      <c r="C17" s="127">
        <v>717</v>
      </c>
      <c r="D17" s="127">
        <v>712</v>
      </c>
      <c r="E17" s="127">
        <v>712</v>
      </c>
      <c r="F17" s="127">
        <v>712</v>
      </c>
      <c r="G17" s="127">
        <v>712</v>
      </c>
      <c r="H17" s="127">
        <v>712</v>
      </c>
      <c r="I17" s="127">
        <v>712</v>
      </c>
      <c r="J17" s="127">
        <v>712</v>
      </c>
      <c r="K17" s="127">
        <v>712</v>
      </c>
      <c r="L17" s="127">
        <v>712</v>
      </c>
      <c r="M17" s="127">
        <v>712</v>
      </c>
      <c r="N17" s="127">
        <v>712</v>
      </c>
      <c r="O17" s="127">
        <v>712</v>
      </c>
      <c r="P17" s="127">
        <v>712</v>
      </c>
    </row>
    <row r="18" spans="1:16" s="125" customFormat="1" ht="12.75" customHeight="1">
      <c r="A18" s="127">
        <v>7</v>
      </c>
      <c r="B18" s="310" t="s">
        <v>839</v>
      </c>
      <c r="C18" s="127">
        <v>872</v>
      </c>
      <c r="D18" s="127">
        <v>855</v>
      </c>
      <c r="E18" s="127">
        <v>855</v>
      </c>
      <c r="F18" s="127">
        <v>855</v>
      </c>
      <c r="G18" s="127">
        <v>855</v>
      </c>
      <c r="H18" s="127">
        <v>855</v>
      </c>
      <c r="I18" s="127">
        <v>855</v>
      </c>
      <c r="J18" s="127">
        <v>855</v>
      </c>
      <c r="K18" s="127">
        <v>855</v>
      </c>
      <c r="L18" s="127">
        <v>855</v>
      </c>
      <c r="M18" s="127">
        <v>855</v>
      </c>
      <c r="N18" s="127">
        <v>855</v>
      </c>
      <c r="O18" s="127">
        <v>855</v>
      </c>
      <c r="P18" s="127">
        <v>855</v>
      </c>
    </row>
    <row r="19" spans="1:16" s="125" customFormat="1" ht="12.75" customHeight="1">
      <c r="A19" s="127">
        <v>8</v>
      </c>
      <c r="B19" s="310" t="s">
        <v>840</v>
      </c>
      <c r="C19" s="127">
        <v>1598</v>
      </c>
      <c r="D19" s="127">
        <v>1593</v>
      </c>
      <c r="E19" s="127">
        <v>1593</v>
      </c>
      <c r="F19" s="127">
        <v>1593</v>
      </c>
      <c r="G19" s="127">
        <v>1593</v>
      </c>
      <c r="H19" s="127">
        <v>1593</v>
      </c>
      <c r="I19" s="127">
        <v>1593</v>
      </c>
      <c r="J19" s="127">
        <v>1593</v>
      </c>
      <c r="K19" s="127">
        <v>1593</v>
      </c>
      <c r="L19" s="127">
        <v>1593</v>
      </c>
      <c r="M19" s="127">
        <v>1593</v>
      </c>
      <c r="N19" s="127">
        <v>1593</v>
      </c>
      <c r="O19" s="127">
        <v>1593</v>
      </c>
      <c r="P19" s="127">
        <v>1593</v>
      </c>
    </row>
    <row r="20" spans="1:16" s="125" customFormat="1" ht="12.75" customHeight="1">
      <c r="A20" s="127">
        <v>9</v>
      </c>
      <c r="B20" s="310" t="s">
        <v>841</v>
      </c>
      <c r="C20" s="127">
        <v>556</v>
      </c>
      <c r="D20" s="127">
        <v>554</v>
      </c>
      <c r="E20" s="127">
        <v>554</v>
      </c>
      <c r="F20" s="127">
        <v>554</v>
      </c>
      <c r="G20" s="127">
        <v>554</v>
      </c>
      <c r="H20" s="127">
        <v>554</v>
      </c>
      <c r="I20" s="127">
        <v>554</v>
      </c>
      <c r="J20" s="127">
        <v>554</v>
      </c>
      <c r="K20" s="127">
        <v>554</v>
      </c>
      <c r="L20" s="127">
        <v>554</v>
      </c>
      <c r="M20" s="127">
        <v>554</v>
      </c>
      <c r="N20" s="127">
        <v>554</v>
      </c>
      <c r="O20" s="127">
        <v>554</v>
      </c>
      <c r="P20" s="127">
        <v>554</v>
      </c>
    </row>
    <row r="21" spans="1:16" s="125" customFormat="1" ht="12.75" customHeight="1">
      <c r="A21" s="127">
        <v>10</v>
      </c>
      <c r="B21" s="310" t="s">
        <v>842</v>
      </c>
      <c r="C21" s="127">
        <v>1803</v>
      </c>
      <c r="D21" s="127">
        <v>1798</v>
      </c>
      <c r="E21" s="127">
        <v>1798</v>
      </c>
      <c r="F21" s="127">
        <v>1798</v>
      </c>
      <c r="G21" s="127">
        <v>1798</v>
      </c>
      <c r="H21" s="127">
        <v>1798</v>
      </c>
      <c r="I21" s="127">
        <v>1798</v>
      </c>
      <c r="J21" s="127">
        <v>1798</v>
      </c>
      <c r="K21" s="127">
        <v>1798</v>
      </c>
      <c r="L21" s="127">
        <v>1798</v>
      </c>
      <c r="M21" s="127">
        <v>1798</v>
      </c>
      <c r="N21" s="127">
        <v>1798</v>
      </c>
      <c r="O21" s="127">
        <v>1798</v>
      </c>
      <c r="P21" s="127">
        <v>1798</v>
      </c>
    </row>
    <row r="22" spans="1:16" s="125" customFormat="1" ht="12.75" customHeight="1">
      <c r="A22" s="127">
        <v>11</v>
      </c>
      <c r="B22" s="310" t="s">
        <v>843</v>
      </c>
      <c r="C22" s="127">
        <v>1510</v>
      </c>
      <c r="D22" s="127">
        <v>1497</v>
      </c>
      <c r="E22" s="127">
        <v>1497</v>
      </c>
      <c r="F22" s="127">
        <v>1497</v>
      </c>
      <c r="G22" s="127">
        <v>1497</v>
      </c>
      <c r="H22" s="127">
        <v>1497</v>
      </c>
      <c r="I22" s="127">
        <v>1497</v>
      </c>
      <c r="J22" s="127">
        <v>1497</v>
      </c>
      <c r="K22" s="127">
        <v>1497</v>
      </c>
      <c r="L22" s="127">
        <v>1497</v>
      </c>
      <c r="M22" s="127">
        <v>1497</v>
      </c>
      <c r="N22" s="127">
        <v>1497</v>
      </c>
      <c r="O22" s="127">
        <v>1497</v>
      </c>
      <c r="P22" s="127">
        <v>1497</v>
      </c>
    </row>
    <row r="23" spans="1:16" s="125" customFormat="1" ht="12.75" customHeight="1">
      <c r="A23" s="127">
        <v>12</v>
      </c>
      <c r="B23" s="310" t="s">
        <v>844</v>
      </c>
      <c r="C23" s="469">
        <v>822</v>
      </c>
      <c r="D23" s="469">
        <v>809</v>
      </c>
      <c r="E23" s="127">
        <v>809</v>
      </c>
      <c r="F23" s="127">
        <v>809</v>
      </c>
      <c r="G23" s="127">
        <v>809</v>
      </c>
      <c r="H23" s="127">
        <v>809</v>
      </c>
      <c r="I23" s="127">
        <v>809</v>
      </c>
      <c r="J23" s="127">
        <v>809</v>
      </c>
      <c r="K23" s="127">
        <v>809</v>
      </c>
      <c r="L23" s="127">
        <v>809</v>
      </c>
      <c r="M23" s="127">
        <v>809</v>
      </c>
      <c r="N23" s="127">
        <v>809</v>
      </c>
      <c r="O23" s="127">
        <v>809</v>
      </c>
      <c r="P23" s="127">
        <v>809</v>
      </c>
    </row>
    <row r="24" spans="1:16" s="125" customFormat="1" ht="12.75" customHeight="1">
      <c r="A24" s="127">
        <v>13</v>
      </c>
      <c r="B24" s="310" t="s">
        <v>845</v>
      </c>
      <c r="C24" s="469">
        <v>1656</v>
      </c>
      <c r="D24" s="469">
        <v>1545</v>
      </c>
      <c r="E24" s="127">
        <v>1545</v>
      </c>
      <c r="F24" s="127">
        <v>1545</v>
      </c>
      <c r="G24" s="127">
        <v>1545</v>
      </c>
      <c r="H24" s="127">
        <v>1545</v>
      </c>
      <c r="I24" s="127">
        <v>1545</v>
      </c>
      <c r="J24" s="127">
        <v>1545</v>
      </c>
      <c r="K24" s="127">
        <v>1545</v>
      </c>
      <c r="L24" s="127">
        <v>1545</v>
      </c>
      <c r="M24" s="127">
        <v>1545</v>
      </c>
      <c r="N24" s="127">
        <v>1545</v>
      </c>
      <c r="O24" s="127">
        <v>1545</v>
      </c>
      <c r="P24" s="127">
        <v>1545</v>
      </c>
    </row>
    <row r="25" spans="1:16" ht="12.75" customHeight="1">
      <c r="A25" s="127">
        <v>14</v>
      </c>
      <c r="B25" s="310" t="s">
        <v>846</v>
      </c>
      <c r="C25" s="127">
        <v>499</v>
      </c>
      <c r="D25" s="127">
        <v>499</v>
      </c>
      <c r="E25" s="127">
        <v>499</v>
      </c>
      <c r="F25" s="127">
        <v>499</v>
      </c>
      <c r="G25" s="127">
        <v>499</v>
      </c>
      <c r="H25" s="127">
        <v>499</v>
      </c>
      <c r="I25" s="127">
        <v>499</v>
      </c>
      <c r="J25" s="127">
        <v>499</v>
      </c>
      <c r="K25" s="127">
        <v>499</v>
      </c>
      <c r="L25" s="127">
        <v>499</v>
      </c>
      <c r="M25" s="127">
        <v>499</v>
      </c>
      <c r="N25" s="127">
        <v>499</v>
      </c>
      <c r="O25" s="127">
        <v>499</v>
      </c>
      <c r="P25" s="127">
        <v>499</v>
      </c>
    </row>
    <row r="26" spans="1:16" ht="15">
      <c r="A26" s="127">
        <v>15</v>
      </c>
      <c r="B26" s="310" t="s">
        <v>847</v>
      </c>
      <c r="C26" s="127">
        <v>626</v>
      </c>
      <c r="D26" s="127">
        <v>619</v>
      </c>
      <c r="E26" s="127">
        <v>619</v>
      </c>
      <c r="F26" s="127">
        <v>619</v>
      </c>
      <c r="G26" s="127">
        <v>619</v>
      </c>
      <c r="H26" s="127">
        <v>619</v>
      </c>
      <c r="I26" s="127">
        <v>619</v>
      </c>
      <c r="J26" s="127">
        <v>619</v>
      </c>
      <c r="K26" s="127">
        <v>619</v>
      </c>
      <c r="L26" s="127">
        <v>619</v>
      </c>
      <c r="M26" s="127">
        <v>619</v>
      </c>
      <c r="N26" s="127">
        <v>619</v>
      </c>
      <c r="O26" s="127">
        <v>619</v>
      </c>
      <c r="P26" s="127">
        <v>619</v>
      </c>
    </row>
    <row r="27" spans="1:16" ht="15">
      <c r="A27" s="127">
        <v>16</v>
      </c>
      <c r="B27" s="310" t="s">
        <v>848</v>
      </c>
      <c r="C27" s="127">
        <v>567</v>
      </c>
      <c r="D27" s="127">
        <v>559</v>
      </c>
      <c r="E27" s="127">
        <v>559</v>
      </c>
      <c r="F27" s="127">
        <v>559</v>
      </c>
      <c r="G27" s="127">
        <v>559</v>
      </c>
      <c r="H27" s="127">
        <v>559</v>
      </c>
      <c r="I27" s="127">
        <v>559</v>
      </c>
      <c r="J27" s="127">
        <v>559</v>
      </c>
      <c r="K27" s="127">
        <v>559</v>
      </c>
      <c r="L27" s="127">
        <v>559</v>
      </c>
      <c r="M27" s="127">
        <v>559</v>
      </c>
      <c r="N27" s="127">
        <v>559</v>
      </c>
      <c r="O27" s="127">
        <v>559</v>
      </c>
      <c r="P27" s="127">
        <v>559</v>
      </c>
    </row>
    <row r="28" spans="1:16" ht="15">
      <c r="A28" s="127">
        <v>17</v>
      </c>
      <c r="B28" s="310" t="s">
        <v>854</v>
      </c>
      <c r="C28" s="127">
        <v>658</v>
      </c>
      <c r="D28" s="127">
        <v>660</v>
      </c>
      <c r="E28" s="127">
        <v>660</v>
      </c>
      <c r="F28" s="127">
        <v>660</v>
      </c>
      <c r="G28" s="127">
        <v>660</v>
      </c>
      <c r="H28" s="127">
        <v>660</v>
      </c>
      <c r="I28" s="127">
        <v>660</v>
      </c>
      <c r="J28" s="127">
        <v>660</v>
      </c>
      <c r="K28" s="127">
        <v>660</v>
      </c>
      <c r="L28" s="127">
        <v>660</v>
      </c>
      <c r="M28" s="127">
        <v>660</v>
      </c>
      <c r="N28" s="127">
        <v>660</v>
      </c>
      <c r="O28" s="127">
        <v>660</v>
      </c>
      <c r="P28" s="127">
        <v>660</v>
      </c>
    </row>
    <row r="29" spans="1:16" ht="15">
      <c r="A29" s="127">
        <v>18</v>
      </c>
      <c r="B29" s="310" t="s">
        <v>849</v>
      </c>
      <c r="C29" s="127">
        <v>1380</v>
      </c>
      <c r="D29" s="127">
        <v>1326</v>
      </c>
      <c r="E29" s="127">
        <v>1326</v>
      </c>
      <c r="F29" s="127">
        <v>1326</v>
      </c>
      <c r="G29" s="127">
        <v>1326</v>
      </c>
      <c r="H29" s="127">
        <v>1326</v>
      </c>
      <c r="I29" s="127">
        <v>1326</v>
      </c>
      <c r="J29" s="127">
        <v>1326</v>
      </c>
      <c r="K29" s="127">
        <v>1326</v>
      </c>
      <c r="L29" s="127">
        <v>1326</v>
      </c>
      <c r="M29" s="127">
        <v>1326</v>
      </c>
      <c r="N29" s="127">
        <v>1326</v>
      </c>
      <c r="O29" s="127">
        <v>1326</v>
      </c>
      <c r="P29" s="127">
        <v>1326</v>
      </c>
    </row>
    <row r="30" spans="1:16" ht="15">
      <c r="A30" s="127">
        <v>19</v>
      </c>
      <c r="B30" s="310" t="s">
        <v>850</v>
      </c>
      <c r="C30" s="127">
        <v>863</v>
      </c>
      <c r="D30" s="127">
        <v>840</v>
      </c>
      <c r="E30" s="127">
        <v>840</v>
      </c>
      <c r="F30" s="127">
        <v>840</v>
      </c>
      <c r="G30" s="127">
        <v>840</v>
      </c>
      <c r="H30" s="127">
        <v>840</v>
      </c>
      <c r="I30" s="127">
        <v>840</v>
      </c>
      <c r="J30" s="127">
        <v>840</v>
      </c>
      <c r="K30" s="127">
        <v>840</v>
      </c>
      <c r="L30" s="127">
        <v>840</v>
      </c>
      <c r="M30" s="127">
        <v>840</v>
      </c>
      <c r="N30" s="127">
        <v>840</v>
      </c>
      <c r="O30" s="127">
        <v>840</v>
      </c>
      <c r="P30" s="127">
        <v>840</v>
      </c>
    </row>
    <row r="31" spans="1:16" ht="15">
      <c r="A31" s="127">
        <v>20</v>
      </c>
      <c r="B31" s="310" t="s">
        <v>851</v>
      </c>
      <c r="C31" s="127">
        <v>1067</v>
      </c>
      <c r="D31" s="127">
        <v>1051</v>
      </c>
      <c r="E31" s="127">
        <v>1051</v>
      </c>
      <c r="F31" s="127">
        <v>1051</v>
      </c>
      <c r="G31" s="127">
        <v>1051</v>
      </c>
      <c r="H31" s="127">
        <v>1051</v>
      </c>
      <c r="I31" s="127">
        <v>1051</v>
      </c>
      <c r="J31" s="127">
        <v>1051</v>
      </c>
      <c r="K31" s="127">
        <v>1051</v>
      </c>
      <c r="L31" s="127">
        <v>1051</v>
      </c>
      <c r="M31" s="127">
        <v>1051</v>
      </c>
      <c r="N31" s="127">
        <v>1051</v>
      </c>
      <c r="O31" s="127">
        <v>1051</v>
      </c>
      <c r="P31" s="127">
        <v>1051</v>
      </c>
    </row>
    <row r="32" spans="1:16" ht="15">
      <c r="A32" s="127">
        <v>21</v>
      </c>
      <c r="B32" s="310" t="s">
        <v>852</v>
      </c>
      <c r="C32" s="127">
        <v>676</v>
      </c>
      <c r="D32" s="127">
        <v>670</v>
      </c>
      <c r="E32" s="127">
        <v>670</v>
      </c>
      <c r="F32" s="127">
        <v>670</v>
      </c>
      <c r="G32" s="127">
        <v>670</v>
      </c>
      <c r="H32" s="127">
        <v>670</v>
      </c>
      <c r="I32" s="127">
        <v>670</v>
      </c>
      <c r="J32" s="127">
        <v>670</v>
      </c>
      <c r="K32" s="127">
        <v>670</v>
      </c>
      <c r="L32" s="127">
        <v>670</v>
      </c>
      <c r="M32" s="127">
        <v>670</v>
      </c>
      <c r="N32" s="127">
        <v>670</v>
      </c>
      <c r="O32" s="127">
        <v>670</v>
      </c>
      <c r="P32" s="127">
        <v>670</v>
      </c>
    </row>
    <row r="33" spans="1:16" ht="15">
      <c r="A33" s="127">
        <v>22</v>
      </c>
      <c r="B33" s="310" t="s">
        <v>853</v>
      </c>
      <c r="C33" s="127">
        <v>799</v>
      </c>
      <c r="D33" s="127">
        <v>789</v>
      </c>
      <c r="E33" s="127">
        <v>789</v>
      </c>
      <c r="F33" s="127">
        <v>789</v>
      </c>
      <c r="G33" s="127">
        <v>789</v>
      </c>
      <c r="H33" s="127">
        <v>789</v>
      </c>
      <c r="I33" s="127">
        <v>789</v>
      </c>
      <c r="J33" s="127">
        <v>789</v>
      </c>
      <c r="K33" s="127">
        <v>789</v>
      </c>
      <c r="L33" s="127">
        <v>789</v>
      </c>
      <c r="M33" s="127">
        <v>789</v>
      </c>
      <c r="N33" s="127">
        <v>789</v>
      </c>
      <c r="O33" s="127">
        <v>789</v>
      </c>
      <c r="P33" s="127">
        <v>789</v>
      </c>
    </row>
    <row r="34" spans="1:16" ht="12.75">
      <c r="A34" s="126"/>
      <c r="B34" s="126" t="s">
        <v>16</v>
      </c>
      <c r="C34" s="467">
        <f aca="true" t="shared" si="0" ref="C34:P34">SUM(C12:C33)</f>
        <v>20157</v>
      </c>
      <c r="D34" s="467" t="s">
        <v>953</v>
      </c>
      <c r="E34" s="467">
        <f t="shared" si="0"/>
        <v>19790</v>
      </c>
      <c r="F34" s="467">
        <f t="shared" si="0"/>
        <v>19790</v>
      </c>
      <c r="G34" s="467">
        <f t="shared" si="0"/>
        <v>19790</v>
      </c>
      <c r="H34" s="467">
        <f t="shared" si="0"/>
        <v>19790</v>
      </c>
      <c r="I34" s="467">
        <f t="shared" si="0"/>
        <v>19790</v>
      </c>
      <c r="J34" s="467">
        <f t="shared" si="0"/>
        <v>19790</v>
      </c>
      <c r="K34" s="467">
        <f t="shared" si="0"/>
        <v>19790</v>
      </c>
      <c r="L34" s="467">
        <f t="shared" si="0"/>
        <v>19790</v>
      </c>
      <c r="M34" s="467">
        <f t="shared" si="0"/>
        <v>19790</v>
      </c>
      <c r="N34" s="467">
        <f t="shared" si="0"/>
        <v>19790</v>
      </c>
      <c r="O34" s="467">
        <f t="shared" si="0"/>
        <v>19790</v>
      </c>
      <c r="P34" s="467">
        <f t="shared" si="0"/>
        <v>19790</v>
      </c>
    </row>
    <row r="36" spans="1:2" ht="19.5">
      <c r="A36" s="157" t="s">
        <v>934</v>
      </c>
      <c r="B36" s="247" t="s">
        <v>952</v>
      </c>
    </row>
    <row r="39" spans="1:10" ht="12.75">
      <c r="A39" s="334" t="s">
        <v>947</v>
      </c>
      <c r="B39" s="329"/>
      <c r="C39" s="139"/>
      <c r="D39" s="139"/>
      <c r="E39" s="139"/>
      <c r="F39" s="139"/>
      <c r="G39" s="139"/>
      <c r="J39" s="139"/>
    </row>
    <row r="40" spans="1:10" ht="16.5" customHeight="1">
      <c r="A40" s="113"/>
      <c r="B40" s="329"/>
      <c r="C40" s="139"/>
      <c r="D40" s="139"/>
      <c r="E40" s="139"/>
      <c r="J40" s="139"/>
    </row>
    <row r="41" spans="2:14" ht="16.5" customHeight="1">
      <c r="B41" s="329"/>
      <c r="D41" s="139"/>
      <c r="E41" s="139"/>
      <c r="F41" s="139"/>
      <c r="G41" s="139"/>
      <c r="H41" s="313"/>
      <c r="I41" s="313"/>
      <c r="J41" s="313"/>
      <c r="K41" s="711" t="s">
        <v>944</v>
      </c>
      <c r="L41" s="711"/>
      <c r="M41" s="711"/>
      <c r="N41" s="711"/>
    </row>
    <row r="42" spans="2:14" ht="16.5">
      <c r="B42" s="329"/>
      <c r="D42" s="139"/>
      <c r="E42" s="139"/>
      <c r="F42" s="139"/>
      <c r="G42" s="139"/>
      <c r="H42" s="313"/>
      <c r="I42" s="313"/>
      <c r="J42" s="313"/>
      <c r="K42" s="711" t="s">
        <v>860</v>
      </c>
      <c r="L42" s="711"/>
      <c r="M42" s="711"/>
      <c r="N42" s="711"/>
    </row>
  </sheetData>
  <sheetProtection/>
  <mergeCells count="13">
    <mergeCell ref="K42:N42"/>
    <mergeCell ref="A4:P4"/>
    <mergeCell ref="A5:P5"/>
    <mergeCell ref="A6:P6"/>
    <mergeCell ref="A7:B7"/>
    <mergeCell ref="D9:D10"/>
    <mergeCell ref="K8:P8"/>
    <mergeCell ref="E9:P9"/>
    <mergeCell ref="K41:N41"/>
    <mergeCell ref="H3:I3"/>
    <mergeCell ref="A9:A10"/>
    <mergeCell ref="B9:B10"/>
    <mergeCell ref="C9:C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0"/>
  <sheetViews>
    <sheetView zoomScaleSheetLayoutView="90" zoomScalePageLayoutView="0" workbookViewId="0" topLeftCell="A10">
      <selection activeCell="Q28" sqref="Q28"/>
    </sheetView>
  </sheetViews>
  <sheetFormatPr defaultColWidth="9.140625" defaultRowHeight="12.75"/>
  <cols>
    <col min="1" max="1" width="8.57421875" style="157" customWidth="1"/>
    <col min="2" max="2" width="17.8515625" style="247" customWidth="1"/>
    <col min="3" max="3" width="11.140625" style="159" customWidth="1"/>
    <col min="4" max="4" width="17.140625" style="159" customWidth="1"/>
    <col min="5" max="6" width="9.140625" style="159" customWidth="1"/>
    <col min="7" max="7" width="7.8515625" style="159" customWidth="1"/>
    <col min="8" max="8" width="8.421875" style="159" customWidth="1"/>
    <col min="9" max="9" width="9.28125" style="159" customWidth="1"/>
    <col min="10" max="10" width="10.28125" style="159" customWidth="1"/>
    <col min="11" max="11" width="9.140625" style="159" customWidth="1"/>
    <col min="12" max="12" width="10.140625" style="159" customWidth="1"/>
    <col min="13" max="13" width="11.00390625" style="159" customWidth="1"/>
    <col min="14" max="16" width="9.140625" style="159" customWidth="1"/>
    <col min="17" max="16384" width="9.140625" style="157" customWidth="1"/>
  </cols>
  <sheetData>
    <row r="1" spans="8:13" ht="12.75">
      <c r="H1" s="712"/>
      <c r="I1" s="712"/>
      <c r="L1" s="916" t="s">
        <v>543</v>
      </c>
      <c r="M1" s="916"/>
    </row>
    <row r="2" spans="3:12" ht="12.75">
      <c r="C2" s="712" t="s">
        <v>671</v>
      </c>
      <c r="D2" s="712"/>
      <c r="E2" s="712"/>
      <c r="F2" s="712"/>
      <c r="G2" s="712"/>
      <c r="H2" s="712"/>
      <c r="I2" s="712"/>
      <c r="J2" s="712"/>
      <c r="L2" s="501"/>
    </row>
    <row r="3" spans="1:16" s="161" customFormat="1" ht="15.75">
      <c r="A3" s="914" t="s">
        <v>670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447"/>
      <c r="O3" s="447"/>
      <c r="P3" s="447"/>
    </row>
    <row r="4" spans="1:16" s="161" customFormat="1" ht="20.25" customHeight="1">
      <c r="A4" s="914" t="s">
        <v>672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447"/>
      <c r="O4" s="447"/>
      <c r="P4" s="447"/>
    </row>
    <row r="6" spans="1:10" ht="12.75">
      <c r="A6" s="636" t="s">
        <v>862</v>
      </c>
      <c r="B6" s="636"/>
      <c r="C6" s="502"/>
      <c r="D6" s="502"/>
      <c r="E6" s="502"/>
      <c r="F6" s="502"/>
      <c r="G6" s="502"/>
      <c r="H6" s="502"/>
      <c r="I6" s="502"/>
      <c r="J6" s="502"/>
    </row>
    <row r="8" spans="1:16" s="163" customFormat="1" ht="15" customHeight="1">
      <c r="A8" s="157"/>
      <c r="B8" s="247"/>
      <c r="C8" s="159"/>
      <c r="D8" s="159"/>
      <c r="E8" s="159"/>
      <c r="F8" s="159"/>
      <c r="G8" s="159"/>
      <c r="H8" s="159"/>
      <c r="I8" s="159"/>
      <c r="J8" s="159"/>
      <c r="K8" s="723" t="s">
        <v>794</v>
      </c>
      <c r="L8" s="723"/>
      <c r="M8" s="723"/>
      <c r="N8" s="723"/>
      <c r="O8" s="723"/>
      <c r="P8" s="723"/>
    </row>
    <row r="9" spans="1:16" s="163" customFormat="1" ht="20.25" customHeight="1">
      <c r="A9" s="839" t="s">
        <v>2</v>
      </c>
      <c r="B9" s="869" t="s">
        <v>3</v>
      </c>
      <c r="C9" s="841" t="s">
        <v>268</v>
      </c>
      <c r="D9" s="841" t="s">
        <v>542</v>
      </c>
      <c r="E9" s="915" t="s">
        <v>723</v>
      </c>
      <c r="F9" s="915"/>
      <c r="G9" s="915"/>
      <c r="H9" s="915"/>
      <c r="I9" s="915"/>
      <c r="J9" s="915"/>
      <c r="K9" s="915"/>
      <c r="L9" s="915"/>
      <c r="M9" s="915"/>
      <c r="N9" s="915"/>
      <c r="O9" s="915"/>
      <c r="P9" s="915"/>
    </row>
    <row r="10" spans="1:16" s="163" customFormat="1" ht="35.25" customHeight="1">
      <c r="A10" s="911"/>
      <c r="B10" s="912"/>
      <c r="C10" s="842"/>
      <c r="D10" s="842"/>
      <c r="E10" s="217" t="s">
        <v>805</v>
      </c>
      <c r="F10" s="217" t="s">
        <v>271</v>
      </c>
      <c r="G10" s="217" t="s">
        <v>272</v>
      </c>
      <c r="H10" s="217" t="s">
        <v>273</v>
      </c>
      <c r="I10" s="217" t="s">
        <v>274</v>
      </c>
      <c r="J10" s="217" t="s">
        <v>275</v>
      </c>
      <c r="K10" s="217" t="s">
        <v>276</v>
      </c>
      <c r="L10" s="217" t="s">
        <v>277</v>
      </c>
      <c r="M10" s="217" t="s">
        <v>806</v>
      </c>
      <c r="N10" s="168" t="s">
        <v>807</v>
      </c>
      <c r="O10" s="168" t="s">
        <v>803</v>
      </c>
      <c r="P10" s="168" t="s">
        <v>804</v>
      </c>
    </row>
    <row r="11" spans="1:16" s="163" customFormat="1" ht="12.75" customHeight="1">
      <c r="A11" s="164">
        <v>1</v>
      </c>
      <c r="B11" s="436">
        <v>2</v>
      </c>
      <c r="C11" s="164">
        <v>3</v>
      </c>
      <c r="D11" s="164">
        <v>4</v>
      </c>
      <c r="E11" s="164">
        <v>5</v>
      </c>
      <c r="F11" s="164">
        <v>6</v>
      </c>
      <c r="G11" s="164">
        <v>7</v>
      </c>
      <c r="H11" s="164">
        <v>8</v>
      </c>
      <c r="I11" s="164">
        <v>9</v>
      </c>
      <c r="J11" s="164">
        <v>10</v>
      </c>
      <c r="K11" s="164">
        <v>11</v>
      </c>
      <c r="L11" s="164">
        <v>12</v>
      </c>
      <c r="M11" s="164">
        <v>13</v>
      </c>
      <c r="N11" s="164">
        <v>14</v>
      </c>
      <c r="O11" s="164">
        <v>15</v>
      </c>
      <c r="P11" s="164">
        <v>16</v>
      </c>
    </row>
    <row r="12" spans="1:16" ht="15">
      <c r="A12" s="127">
        <v>1</v>
      </c>
      <c r="B12" s="310" t="s">
        <v>833</v>
      </c>
      <c r="C12" s="467">
        <v>1386</v>
      </c>
      <c r="D12" s="467">
        <v>207</v>
      </c>
      <c r="E12" s="467">
        <v>208</v>
      </c>
      <c r="F12" s="467">
        <v>329</v>
      </c>
      <c r="G12" s="467">
        <v>1</v>
      </c>
      <c r="H12" s="467">
        <v>185</v>
      </c>
      <c r="I12" s="467">
        <v>69</v>
      </c>
      <c r="J12" s="467">
        <v>80</v>
      </c>
      <c r="K12" s="467">
        <v>122</v>
      </c>
      <c r="L12" s="467">
        <v>189</v>
      </c>
      <c r="M12" s="467">
        <v>196</v>
      </c>
      <c r="N12" s="467">
        <v>218</v>
      </c>
      <c r="O12" s="467">
        <v>207</v>
      </c>
      <c r="P12" s="467">
        <v>207</v>
      </c>
    </row>
    <row r="13" spans="1:16" ht="15">
      <c r="A13" s="127">
        <v>2</v>
      </c>
      <c r="B13" s="310" t="s">
        <v>945</v>
      </c>
      <c r="C13" s="467">
        <v>306</v>
      </c>
      <c r="D13" s="467">
        <v>170</v>
      </c>
      <c r="E13" s="467">
        <v>132</v>
      </c>
      <c r="F13" s="467">
        <v>197</v>
      </c>
      <c r="G13" s="467">
        <v>1</v>
      </c>
      <c r="H13" s="467">
        <v>171</v>
      </c>
      <c r="I13" s="467">
        <v>125</v>
      </c>
      <c r="J13" s="467">
        <v>71</v>
      </c>
      <c r="K13" s="467">
        <v>116</v>
      </c>
      <c r="L13" s="467">
        <v>132</v>
      </c>
      <c r="M13" s="467">
        <v>114</v>
      </c>
      <c r="N13" s="467">
        <v>134</v>
      </c>
      <c r="O13" s="467">
        <v>131</v>
      </c>
      <c r="P13" s="467">
        <v>170</v>
      </c>
    </row>
    <row r="14" spans="1:16" ht="15">
      <c r="A14" s="127">
        <v>3</v>
      </c>
      <c r="B14" s="310" t="s">
        <v>835</v>
      </c>
      <c r="C14" s="467">
        <v>702</v>
      </c>
      <c r="D14" s="467">
        <v>289</v>
      </c>
      <c r="E14" s="467">
        <v>133</v>
      </c>
      <c r="F14" s="467">
        <v>319</v>
      </c>
      <c r="G14" s="467">
        <v>1</v>
      </c>
      <c r="H14" s="467">
        <v>240</v>
      </c>
      <c r="I14" s="467">
        <v>186</v>
      </c>
      <c r="J14" s="467">
        <v>84</v>
      </c>
      <c r="K14" s="467">
        <v>145</v>
      </c>
      <c r="L14" s="467">
        <v>185</v>
      </c>
      <c r="M14" s="467">
        <v>288</v>
      </c>
      <c r="N14" s="467">
        <v>299</v>
      </c>
      <c r="O14" s="467">
        <v>290</v>
      </c>
      <c r="P14" s="467">
        <v>289</v>
      </c>
    </row>
    <row r="15" spans="1:16" s="125" customFormat="1" ht="12.75" customHeight="1">
      <c r="A15" s="127">
        <v>4</v>
      </c>
      <c r="B15" s="310" t="s">
        <v>836</v>
      </c>
      <c r="C15" s="467">
        <v>420</v>
      </c>
      <c r="D15" s="467">
        <v>48</v>
      </c>
      <c r="E15" s="467">
        <v>58</v>
      </c>
      <c r="F15" s="467">
        <v>90</v>
      </c>
      <c r="G15" s="467">
        <v>1</v>
      </c>
      <c r="H15" s="467">
        <v>74</v>
      </c>
      <c r="I15" s="467">
        <v>33</v>
      </c>
      <c r="J15" s="467">
        <v>11</v>
      </c>
      <c r="K15" s="467">
        <v>21</v>
      </c>
      <c r="L15" s="467">
        <v>22</v>
      </c>
      <c r="M15" s="467">
        <v>37</v>
      </c>
      <c r="N15" s="467">
        <v>45</v>
      </c>
      <c r="O15" s="467">
        <v>41</v>
      </c>
      <c r="P15" s="467">
        <v>48</v>
      </c>
    </row>
    <row r="16" spans="1:16" s="125" customFormat="1" ht="12.75" customHeight="1">
      <c r="A16" s="127">
        <v>5</v>
      </c>
      <c r="B16" s="310" t="s">
        <v>837</v>
      </c>
      <c r="C16" s="503">
        <v>674</v>
      </c>
      <c r="D16" s="503">
        <v>183</v>
      </c>
      <c r="E16" s="503">
        <v>67</v>
      </c>
      <c r="F16" s="503">
        <v>121</v>
      </c>
      <c r="G16" s="503" t="s">
        <v>954</v>
      </c>
      <c r="H16" s="503">
        <v>102</v>
      </c>
      <c r="I16" s="503">
        <v>68</v>
      </c>
      <c r="J16" s="467">
        <v>36</v>
      </c>
      <c r="K16" s="467">
        <v>43</v>
      </c>
      <c r="L16" s="467">
        <v>132</v>
      </c>
      <c r="M16" s="467">
        <v>179</v>
      </c>
      <c r="N16" s="467">
        <v>187</v>
      </c>
      <c r="O16" s="467">
        <v>185</v>
      </c>
      <c r="P16" s="467">
        <v>183</v>
      </c>
    </row>
    <row r="17" spans="1:16" s="125" customFormat="1" ht="12.75" customHeight="1">
      <c r="A17" s="127">
        <v>6</v>
      </c>
      <c r="B17" s="310" t="s">
        <v>838</v>
      </c>
      <c r="C17" s="503">
        <v>717</v>
      </c>
      <c r="D17" s="503">
        <v>358</v>
      </c>
      <c r="E17" s="503">
        <v>145</v>
      </c>
      <c r="F17" s="503">
        <v>266</v>
      </c>
      <c r="G17" s="503">
        <v>2</v>
      </c>
      <c r="H17" s="503">
        <v>228</v>
      </c>
      <c r="I17" s="503">
        <v>190</v>
      </c>
      <c r="J17" s="467">
        <v>106</v>
      </c>
      <c r="K17" s="467">
        <v>179</v>
      </c>
      <c r="L17" s="467">
        <v>283</v>
      </c>
      <c r="M17" s="467">
        <v>345</v>
      </c>
      <c r="N17" s="467">
        <v>357</v>
      </c>
      <c r="O17" s="467">
        <v>348</v>
      </c>
      <c r="P17" s="467">
        <v>358</v>
      </c>
    </row>
    <row r="18" spans="1:16" s="125" customFormat="1" ht="12.75" customHeight="1">
      <c r="A18" s="127">
        <v>7</v>
      </c>
      <c r="B18" s="310" t="s">
        <v>839</v>
      </c>
      <c r="C18" s="503">
        <v>872</v>
      </c>
      <c r="D18" s="503">
        <v>159</v>
      </c>
      <c r="E18" s="503">
        <v>66</v>
      </c>
      <c r="F18" s="503">
        <v>123</v>
      </c>
      <c r="G18" s="503">
        <v>2</v>
      </c>
      <c r="H18" s="503">
        <v>106</v>
      </c>
      <c r="I18" s="503">
        <v>62</v>
      </c>
      <c r="J18" s="467">
        <v>41</v>
      </c>
      <c r="K18" s="467">
        <v>67</v>
      </c>
      <c r="L18" s="467">
        <v>84</v>
      </c>
      <c r="M18" s="467">
        <v>142</v>
      </c>
      <c r="N18" s="467">
        <v>153</v>
      </c>
      <c r="O18" s="467">
        <v>142</v>
      </c>
      <c r="P18" s="467">
        <v>159</v>
      </c>
    </row>
    <row r="19" spans="1:16" s="125" customFormat="1" ht="12.75" customHeight="1">
      <c r="A19" s="127">
        <v>8</v>
      </c>
      <c r="B19" s="310" t="s">
        <v>840</v>
      </c>
      <c r="C19" s="503">
        <v>1598</v>
      </c>
      <c r="D19" s="503">
        <v>672</v>
      </c>
      <c r="E19" s="503">
        <v>375</v>
      </c>
      <c r="F19" s="503">
        <v>505</v>
      </c>
      <c r="G19" s="503">
        <v>1</v>
      </c>
      <c r="H19" s="503">
        <v>368</v>
      </c>
      <c r="I19" s="503">
        <v>273</v>
      </c>
      <c r="J19" s="467">
        <v>90</v>
      </c>
      <c r="K19" s="467">
        <v>168</v>
      </c>
      <c r="L19" s="467">
        <v>264</v>
      </c>
      <c r="M19" s="467">
        <v>487</v>
      </c>
      <c r="N19" s="467">
        <v>684</v>
      </c>
      <c r="O19" s="467">
        <v>672</v>
      </c>
      <c r="P19" s="467">
        <v>672</v>
      </c>
    </row>
    <row r="20" spans="1:16" s="125" customFormat="1" ht="12.75" customHeight="1">
      <c r="A20" s="127">
        <v>9</v>
      </c>
      <c r="B20" s="310" t="s">
        <v>841</v>
      </c>
      <c r="C20" s="503">
        <v>556</v>
      </c>
      <c r="D20" s="503">
        <v>235</v>
      </c>
      <c r="E20" s="503">
        <v>245</v>
      </c>
      <c r="F20" s="503">
        <v>371</v>
      </c>
      <c r="G20" s="503">
        <v>1</v>
      </c>
      <c r="H20" s="503">
        <v>276</v>
      </c>
      <c r="I20" s="503">
        <v>245</v>
      </c>
      <c r="J20" s="467">
        <v>51</v>
      </c>
      <c r="K20" s="467">
        <v>74</v>
      </c>
      <c r="L20" s="467">
        <v>138</v>
      </c>
      <c r="M20" s="467">
        <v>223</v>
      </c>
      <c r="N20" s="467">
        <v>239</v>
      </c>
      <c r="O20" s="467">
        <v>241</v>
      </c>
      <c r="P20" s="467">
        <v>235</v>
      </c>
    </row>
    <row r="21" spans="1:16" s="125" customFormat="1" ht="12.75" customHeight="1">
      <c r="A21" s="127">
        <v>10</v>
      </c>
      <c r="B21" s="310" t="s">
        <v>842</v>
      </c>
      <c r="C21" s="503">
        <v>1803</v>
      </c>
      <c r="D21" s="503">
        <v>802</v>
      </c>
      <c r="E21" s="503">
        <v>592</v>
      </c>
      <c r="F21" s="503">
        <v>848</v>
      </c>
      <c r="G21" s="503">
        <v>2</v>
      </c>
      <c r="H21" s="503">
        <v>769</v>
      </c>
      <c r="I21" s="503">
        <v>592</v>
      </c>
      <c r="J21" s="467">
        <v>188</v>
      </c>
      <c r="K21" s="467">
        <v>333</v>
      </c>
      <c r="L21" s="467">
        <v>470</v>
      </c>
      <c r="M21" s="467">
        <v>656</v>
      </c>
      <c r="N21" s="467">
        <v>795</v>
      </c>
      <c r="O21" s="467">
        <v>796</v>
      </c>
      <c r="P21" s="467">
        <v>802</v>
      </c>
    </row>
    <row r="22" spans="1:16" s="125" customFormat="1" ht="12.75" customHeight="1">
      <c r="A22" s="127">
        <v>11</v>
      </c>
      <c r="B22" s="310" t="s">
        <v>843</v>
      </c>
      <c r="C22" s="503">
        <v>1510</v>
      </c>
      <c r="D22" s="503">
        <v>1019</v>
      </c>
      <c r="E22" s="503">
        <v>555</v>
      </c>
      <c r="F22" s="503">
        <v>811</v>
      </c>
      <c r="G22" s="503">
        <v>13</v>
      </c>
      <c r="H22" s="503">
        <v>646</v>
      </c>
      <c r="I22" s="503">
        <v>468</v>
      </c>
      <c r="J22" s="467">
        <v>328</v>
      </c>
      <c r="K22" s="467">
        <v>520</v>
      </c>
      <c r="L22" s="467">
        <v>822</v>
      </c>
      <c r="M22" s="467">
        <v>937</v>
      </c>
      <c r="N22" s="467">
        <v>1038</v>
      </c>
      <c r="O22" s="467">
        <v>1008</v>
      </c>
      <c r="P22" s="467">
        <v>1019</v>
      </c>
    </row>
    <row r="23" spans="1:16" s="125" customFormat="1" ht="12.75" customHeight="1">
      <c r="A23" s="127">
        <v>12</v>
      </c>
      <c r="B23" s="310" t="s">
        <v>844</v>
      </c>
      <c r="C23" s="503">
        <v>822</v>
      </c>
      <c r="D23" s="503">
        <v>276</v>
      </c>
      <c r="E23" s="503">
        <v>91</v>
      </c>
      <c r="F23" s="503">
        <v>149</v>
      </c>
      <c r="G23" s="503">
        <v>1</v>
      </c>
      <c r="H23" s="503">
        <v>237</v>
      </c>
      <c r="I23" s="503">
        <v>168</v>
      </c>
      <c r="J23" s="467">
        <v>57</v>
      </c>
      <c r="K23" s="467">
        <v>94</v>
      </c>
      <c r="L23" s="467">
        <v>145</v>
      </c>
      <c r="M23" s="467">
        <v>199</v>
      </c>
      <c r="N23" s="467">
        <v>324</v>
      </c>
      <c r="O23" s="467">
        <v>285</v>
      </c>
      <c r="P23" s="467">
        <v>276</v>
      </c>
    </row>
    <row r="24" spans="1:16" s="125" customFormat="1" ht="12.75" customHeight="1">
      <c r="A24" s="127">
        <v>13</v>
      </c>
      <c r="B24" s="310" t="s">
        <v>845</v>
      </c>
      <c r="C24" s="503">
        <v>1656</v>
      </c>
      <c r="D24" s="503">
        <v>273</v>
      </c>
      <c r="E24" s="503">
        <v>129</v>
      </c>
      <c r="F24" s="503">
        <v>233</v>
      </c>
      <c r="G24" s="503">
        <v>2</v>
      </c>
      <c r="H24" s="503">
        <v>200</v>
      </c>
      <c r="I24" s="503">
        <v>153</v>
      </c>
      <c r="J24" s="467">
        <v>94</v>
      </c>
      <c r="K24" s="467">
        <v>158</v>
      </c>
      <c r="L24" s="467">
        <v>210</v>
      </c>
      <c r="M24" s="467">
        <v>227</v>
      </c>
      <c r="N24" s="467">
        <v>238</v>
      </c>
      <c r="O24" s="467">
        <v>226</v>
      </c>
      <c r="P24" s="467">
        <v>273</v>
      </c>
    </row>
    <row r="25" spans="1:16" s="125" customFormat="1" ht="12.75" customHeight="1">
      <c r="A25" s="127">
        <v>14</v>
      </c>
      <c r="B25" s="310" t="s">
        <v>846</v>
      </c>
      <c r="C25" s="503">
        <v>499</v>
      </c>
      <c r="D25" s="503">
        <v>208</v>
      </c>
      <c r="E25" s="503">
        <v>131</v>
      </c>
      <c r="F25" s="503">
        <v>234</v>
      </c>
      <c r="G25" s="503">
        <v>1</v>
      </c>
      <c r="H25" s="503">
        <v>187</v>
      </c>
      <c r="I25" s="503">
        <v>148</v>
      </c>
      <c r="J25" s="467">
        <v>101</v>
      </c>
      <c r="K25" s="467">
        <v>122</v>
      </c>
      <c r="L25" s="467">
        <v>155</v>
      </c>
      <c r="M25" s="467">
        <v>169</v>
      </c>
      <c r="N25" s="467">
        <v>192</v>
      </c>
      <c r="O25" s="467">
        <v>187</v>
      </c>
      <c r="P25" s="467">
        <v>208</v>
      </c>
    </row>
    <row r="26" spans="1:16" ht="12.75" customHeight="1">
      <c r="A26" s="127">
        <v>15</v>
      </c>
      <c r="B26" s="310" t="s">
        <v>847</v>
      </c>
      <c r="C26" s="467">
        <v>626</v>
      </c>
      <c r="D26" s="467">
        <v>181</v>
      </c>
      <c r="E26" s="467">
        <v>109</v>
      </c>
      <c r="F26" s="467">
        <v>148</v>
      </c>
      <c r="G26" s="467" t="s">
        <v>954</v>
      </c>
      <c r="H26" s="467">
        <v>172</v>
      </c>
      <c r="I26" s="467">
        <v>142</v>
      </c>
      <c r="J26" s="467">
        <v>71</v>
      </c>
      <c r="K26" s="467">
        <v>96</v>
      </c>
      <c r="L26" s="467">
        <v>122</v>
      </c>
      <c r="M26" s="467">
        <v>152</v>
      </c>
      <c r="N26" s="467">
        <v>158</v>
      </c>
      <c r="O26" s="467">
        <v>153</v>
      </c>
      <c r="P26" s="467">
        <v>181</v>
      </c>
    </row>
    <row r="27" spans="1:16" ht="15">
      <c r="A27" s="127">
        <v>16</v>
      </c>
      <c r="B27" s="310" t="s">
        <v>848</v>
      </c>
      <c r="C27" s="467">
        <v>567</v>
      </c>
      <c r="D27" s="467">
        <v>351</v>
      </c>
      <c r="E27" s="467">
        <v>271</v>
      </c>
      <c r="F27" s="467">
        <v>371</v>
      </c>
      <c r="G27" s="467">
        <v>1</v>
      </c>
      <c r="H27" s="467">
        <v>306</v>
      </c>
      <c r="I27" s="467">
        <v>153</v>
      </c>
      <c r="J27" s="467">
        <v>66</v>
      </c>
      <c r="K27" s="467">
        <v>95</v>
      </c>
      <c r="L27" s="467">
        <v>201</v>
      </c>
      <c r="M27" s="467">
        <v>315</v>
      </c>
      <c r="N27" s="467">
        <v>327</v>
      </c>
      <c r="O27" s="467">
        <v>338</v>
      </c>
      <c r="P27" s="467">
        <v>351</v>
      </c>
    </row>
    <row r="28" spans="1:16" ht="15">
      <c r="A28" s="127">
        <v>17</v>
      </c>
      <c r="B28" s="310" t="s">
        <v>854</v>
      </c>
      <c r="C28" s="467">
        <v>658</v>
      </c>
      <c r="D28" s="467">
        <v>526</v>
      </c>
      <c r="E28" s="467">
        <v>286</v>
      </c>
      <c r="F28" s="467">
        <v>462</v>
      </c>
      <c r="G28" s="467" t="s">
        <v>954</v>
      </c>
      <c r="H28" s="467">
        <v>265</v>
      </c>
      <c r="I28" s="467">
        <v>166</v>
      </c>
      <c r="J28" s="467">
        <v>52</v>
      </c>
      <c r="K28" s="467">
        <v>325</v>
      </c>
      <c r="L28" s="467">
        <v>387</v>
      </c>
      <c r="M28" s="467">
        <v>425</v>
      </c>
      <c r="N28" s="467">
        <v>479</v>
      </c>
      <c r="O28" s="467">
        <v>470</v>
      </c>
      <c r="P28" s="467">
        <v>526</v>
      </c>
    </row>
    <row r="29" spans="1:16" ht="15">
      <c r="A29" s="127">
        <v>18</v>
      </c>
      <c r="B29" s="310" t="s">
        <v>849</v>
      </c>
      <c r="C29" s="467">
        <v>1380</v>
      </c>
      <c r="D29" s="467">
        <v>380</v>
      </c>
      <c r="E29" s="467">
        <v>271</v>
      </c>
      <c r="F29" s="467">
        <v>389</v>
      </c>
      <c r="G29" s="467">
        <v>2</v>
      </c>
      <c r="H29" s="467">
        <v>322</v>
      </c>
      <c r="I29" s="467">
        <v>190</v>
      </c>
      <c r="J29" s="467">
        <v>135</v>
      </c>
      <c r="K29" s="467">
        <v>213</v>
      </c>
      <c r="L29" s="467">
        <v>263</v>
      </c>
      <c r="M29" s="467">
        <v>350</v>
      </c>
      <c r="N29" s="467">
        <v>380</v>
      </c>
      <c r="O29" s="467">
        <v>375</v>
      </c>
      <c r="P29" s="467">
        <v>380</v>
      </c>
    </row>
    <row r="30" spans="1:16" ht="15">
      <c r="A30" s="127">
        <v>19</v>
      </c>
      <c r="B30" s="310" t="s">
        <v>850</v>
      </c>
      <c r="C30" s="467">
        <v>863</v>
      </c>
      <c r="D30" s="467">
        <v>322</v>
      </c>
      <c r="E30" s="467">
        <v>116</v>
      </c>
      <c r="F30" s="467">
        <v>159</v>
      </c>
      <c r="G30" s="467">
        <v>1</v>
      </c>
      <c r="H30" s="467">
        <v>159</v>
      </c>
      <c r="I30" s="467">
        <v>91</v>
      </c>
      <c r="J30" s="467">
        <v>84</v>
      </c>
      <c r="K30" s="467">
        <v>187</v>
      </c>
      <c r="L30" s="467">
        <v>264</v>
      </c>
      <c r="M30" s="467">
        <v>325</v>
      </c>
      <c r="N30" s="467">
        <v>326</v>
      </c>
      <c r="O30" s="467">
        <v>309</v>
      </c>
      <c r="P30" s="467">
        <v>322</v>
      </c>
    </row>
    <row r="31" spans="1:16" ht="15">
      <c r="A31" s="127">
        <v>20</v>
      </c>
      <c r="B31" s="310" t="s">
        <v>851</v>
      </c>
      <c r="C31" s="467">
        <v>1067</v>
      </c>
      <c r="D31" s="467">
        <v>465</v>
      </c>
      <c r="E31" s="467">
        <v>203</v>
      </c>
      <c r="F31" s="467">
        <v>326</v>
      </c>
      <c r="G31" s="467">
        <v>1</v>
      </c>
      <c r="H31" s="467">
        <v>326</v>
      </c>
      <c r="I31" s="467">
        <v>234</v>
      </c>
      <c r="J31" s="467">
        <v>115</v>
      </c>
      <c r="K31" s="467">
        <v>227</v>
      </c>
      <c r="L31" s="467">
        <v>298</v>
      </c>
      <c r="M31" s="467">
        <v>402</v>
      </c>
      <c r="N31" s="467">
        <v>497</v>
      </c>
      <c r="O31" s="467">
        <v>485</v>
      </c>
      <c r="P31" s="467">
        <v>465</v>
      </c>
    </row>
    <row r="32" spans="1:16" ht="15">
      <c r="A32" s="127">
        <v>21</v>
      </c>
      <c r="B32" s="310" t="s">
        <v>852</v>
      </c>
      <c r="C32" s="467">
        <v>676</v>
      </c>
      <c r="D32" s="467">
        <v>187</v>
      </c>
      <c r="E32" s="467">
        <v>75</v>
      </c>
      <c r="F32" s="467">
        <v>205</v>
      </c>
      <c r="G32" s="467">
        <v>1</v>
      </c>
      <c r="H32" s="467">
        <v>142</v>
      </c>
      <c r="I32" s="467">
        <v>91</v>
      </c>
      <c r="J32" s="467">
        <v>70</v>
      </c>
      <c r="K32" s="467">
        <v>112</v>
      </c>
      <c r="L32" s="467">
        <v>143</v>
      </c>
      <c r="M32" s="467">
        <v>156</v>
      </c>
      <c r="N32" s="467">
        <v>160</v>
      </c>
      <c r="O32" s="467">
        <v>158</v>
      </c>
      <c r="P32" s="467">
        <v>187</v>
      </c>
    </row>
    <row r="33" spans="1:16" ht="15">
      <c r="A33" s="127">
        <v>22</v>
      </c>
      <c r="B33" s="310" t="s">
        <v>853</v>
      </c>
      <c r="C33" s="467">
        <v>799</v>
      </c>
      <c r="D33" s="467">
        <v>52</v>
      </c>
      <c r="E33" s="467">
        <v>47</v>
      </c>
      <c r="F33" s="467">
        <v>79</v>
      </c>
      <c r="G33" s="467" t="s">
        <v>954</v>
      </c>
      <c r="H33" s="467">
        <v>68</v>
      </c>
      <c r="I33" s="467">
        <v>49</v>
      </c>
      <c r="J33" s="467">
        <v>31</v>
      </c>
      <c r="K33" s="467">
        <v>41</v>
      </c>
      <c r="L33" s="467">
        <v>34</v>
      </c>
      <c r="M33" s="467">
        <v>44</v>
      </c>
      <c r="N33" s="467">
        <v>49</v>
      </c>
      <c r="O33" s="467">
        <v>50</v>
      </c>
      <c r="P33" s="467">
        <v>52</v>
      </c>
    </row>
    <row r="34" spans="1:16" ht="12.75">
      <c r="A34" s="126" t="s">
        <v>16</v>
      </c>
      <c r="B34" s="170"/>
      <c r="C34" s="467">
        <f aca="true" t="shared" si="0" ref="C34:P34">SUM(C12:C33)</f>
        <v>20157</v>
      </c>
      <c r="D34" s="467">
        <f t="shared" si="0"/>
        <v>7363</v>
      </c>
      <c r="E34" s="467">
        <f t="shared" si="0"/>
        <v>4305</v>
      </c>
      <c r="F34" s="467">
        <f t="shared" si="0"/>
        <v>6735</v>
      </c>
      <c r="G34" s="467">
        <f t="shared" si="0"/>
        <v>35</v>
      </c>
      <c r="H34" s="467">
        <f t="shared" si="0"/>
        <v>5549</v>
      </c>
      <c r="I34" s="467">
        <f t="shared" si="0"/>
        <v>3896</v>
      </c>
      <c r="J34" s="467">
        <f t="shared" si="0"/>
        <v>1962</v>
      </c>
      <c r="K34" s="467">
        <f t="shared" si="0"/>
        <v>3458</v>
      </c>
      <c r="L34" s="467">
        <f t="shared" si="0"/>
        <v>4943</v>
      </c>
      <c r="M34" s="467">
        <f t="shared" si="0"/>
        <v>6368</v>
      </c>
      <c r="N34" s="467">
        <f t="shared" si="0"/>
        <v>7279</v>
      </c>
      <c r="O34" s="467">
        <f t="shared" si="0"/>
        <v>7097</v>
      </c>
      <c r="P34" s="467">
        <f t="shared" si="0"/>
        <v>7363</v>
      </c>
    </row>
    <row r="37" spans="1:10" ht="12.75">
      <c r="A37" s="334" t="s">
        <v>947</v>
      </c>
      <c r="B37" s="329"/>
      <c r="C37" s="139"/>
      <c r="D37" s="139"/>
      <c r="E37" s="139"/>
      <c r="F37" s="139"/>
      <c r="G37" s="139"/>
      <c r="J37" s="139"/>
    </row>
    <row r="38" spans="1:10" ht="16.5" customHeight="1">
      <c r="A38" s="113"/>
      <c r="B38" s="329"/>
      <c r="C38" s="139"/>
      <c r="D38" s="139"/>
      <c r="E38" s="139"/>
      <c r="J38" s="139"/>
    </row>
    <row r="39" spans="2:14" ht="16.5" customHeight="1">
      <c r="B39" s="329"/>
      <c r="D39" s="139"/>
      <c r="E39" s="139"/>
      <c r="F39" s="139"/>
      <c r="G39" s="139"/>
      <c r="H39" s="313"/>
      <c r="I39" s="313"/>
      <c r="J39" s="313"/>
      <c r="K39" s="711" t="s">
        <v>944</v>
      </c>
      <c r="L39" s="711"/>
      <c r="M39" s="711"/>
      <c r="N39" s="711"/>
    </row>
    <row r="40" spans="2:14" ht="16.5">
      <c r="B40" s="329"/>
      <c r="D40" s="139"/>
      <c r="E40" s="139"/>
      <c r="F40" s="139"/>
      <c r="G40" s="139"/>
      <c r="H40" s="313"/>
      <c r="I40" s="313"/>
      <c r="J40" s="313"/>
      <c r="K40" s="711" t="s">
        <v>860</v>
      </c>
      <c r="L40" s="711"/>
      <c r="M40" s="711"/>
      <c r="N40" s="711"/>
    </row>
  </sheetData>
  <sheetProtection/>
  <mergeCells count="14">
    <mergeCell ref="C9:C10"/>
    <mergeCell ref="D9:D10"/>
    <mergeCell ref="A6:B6"/>
    <mergeCell ref="C2:J2"/>
    <mergeCell ref="E9:P9"/>
    <mergeCell ref="K8:P8"/>
    <mergeCell ref="K39:N39"/>
    <mergeCell ref="K40:N40"/>
    <mergeCell ref="L1:M1"/>
    <mergeCell ref="H1:I1"/>
    <mergeCell ref="A3:M3"/>
    <mergeCell ref="A4:M4"/>
    <mergeCell ref="A9:A10"/>
    <mergeCell ref="B9:B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P41"/>
  <sheetViews>
    <sheetView view="pageBreakPreview" zoomScale="80" zoomScaleNormal="80" zoomScaleSheetLayoutView="80" zoomScalePageLayoutView="0" workbookViewId="0" topLeftCell="A2">
      <selection activeCell="A37" sqref="A37"/>
    </sheetView>
  </sheetViews>
  <sheetFormatPr defaultColWidth="9.140625" defaultRowHeight="12.75"/>
  <cols>
    <col min="2" max="2" width="19.57421875" style="329" customWidth="1"/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3" spans="3:16" ht="18">
      <c r="C3" s="713" t="s">
        <v>0</v>
      </c>
      <c r="D3" s="713"/>
      <c r="E3" s="713"/>
      <c r="F3" s="713"/>
      <c r="G3" s="713"/>
      <c r="H3" s="713"/>
      <c r="I3" s="713"/>
      <c r="J3" s="171"/>
      <c r="K3" s="171"/>
      <c r="L3" s="935" t="s">
        <v>526</v>
      </c>
      <c r="M3" s="935"/>
      <c r="N3" s="171"/>
      <c r="O3" s="171"/>
      <c r="P3" s="171"/>
    </row>
    <row r="4" spans="2:16" ht="21">
      <c r="B4" s="714" t="s">
        <v>633</v>
      </c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172"/>
      <c r="N4" s="172"/>
      <c r="O4" s="172"/>
      <c r="P4" s="172"/>
    </row>
    <row r="5" spans="1:13" ht="20.25" customHeight="1">
      <c r="A5" s="937" t="s">
        <v>525</v>
      </c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</row>
    <row r="6" spans="1:14" ht="20.25" customHeight="1">
      <c r="A6" s="757" t="s">
        <v>862</v>
      </c>
      <c r="B6" s="757"/>
      <c r="C6" s="367"/>
      <c r="D6" s="367"/>
      <c r="E6" s="367"/>
      <c r="F6" s="367"/>
      <c r="G6" s="367"/>
      <c r="H6" s="716" t="s">
        <v>794</v>
      </c>
      <c r="I6" s="716"/>
      <c r="J6" s="716"/>
      <c r="K6" s="716"/>
      <c r="L6" s="716"/>
      <c r="M6" s="716"/>
      <c r="N6" s="92"/>
    </row>
    <row r="7" spans="1:13" ht="15" customHeight="1">
      <c r="A7" s="818" t="s">
        <v>70</v>
      </c>
      <c r="B7" s="917" t="s">
        <v>288</v>
      </c>
      <c r="C7" s="920" t="s">
        <v>414</v>
      </c>
      <c r="D7" s="921"/>
      <c r="E7" s="921"/>
      <c r="F7" s="921"/>
      <c r="G7" s="922"/>
      <c r="H7" s="821" t="s">
        <v>411</v>
      </c>
      <c r="I7" s="821"/>
      <c r="J7" s="821"/>
      <c r="K7" s="821"/>
      <c r="L7" s="821"/>
      <c r="M7" s="818" t="s">
        <v>289</v>
      </c>
    </row>
    <row r="8" spans="1:13" ht="12.75" customHeight="1">
      <c r="A8" s="819"/>
      <c r="B8" s="918"/>
      <c r="C8" s="923"/>
      <c r="D8" s="924"/>
      <c r="E8" s="924"/>
      <c r="F8" s="924"/>
      <c r="G8" s="925"/>
      <c r="H8" s="821"/>
      <c r="I8" s="821"/>
      <c r="J8" s="821"/>
      <c r="K8" s="821"/>
      <c r="L8" s="821"/>
      <c r="M8" s="819"/>
    </row>
    <row r="9" spans="1:13" ht="47.25" customHeight="1">
      <c r="A9" s="820"/>
      <c r="B9" s="919"/>
      <c r="C9" s="176" t="s">
        <v>290</v>
      </c>
      <c r="D9" s="176" t="s">
        <v>291</v>
      </c>
      <c r="E9" s="176" t="s">
        <v>292</v>
      </c>
      <c r="F9" s="176" t="s">
        <v>293</v>
      </c>
      <c r="G9" s="188" t="s">
        <v>294</v>
      </c>
      <c r="H9" s="187" t="s">
        <v>410</v>
      </c>
      <c r="I9" s="187" t="s">
        <v>415</v>
      </c>
      <c r="J9" s="187" t="s">
        <v>412</v>
      </c>
      <c r="K9" s="187" t="s">
        <v>413</v>
      </c>
      <c r="L9" s="187" t="s">
        <v>43</v>
      </c>
      <c r="M9" s="820"/>
    </row>
    <row r="10" spans="1:13" ht="15">
      <c r="A10" s="177">
        <v>1</v>
      </c>
      <c r="B10" s="504">
        <v>2</v>
      </c>
      <c r="C10" s="177">
        <v>3</v>
      </c>
      <c r="D10" s="177">
        <v>4</v>
      </c>
      <c r="E10" s="177">
        <v>5</v>
      </c>
      <c r="F10" s="177">
        <v>6</v>
      </c>
      <c r="G10" s="177">
        <v>7</v>
      </c>
      <c r="H10" s="177">
        <v>8</v>
      </c>
      <c r="I10" s="177">
        <v>9</v>
      </c>
      <c r="J10" s="177">
        <v>10</v>
      </c>
      <c r="K10" s="177">
        <v>11</v>
      </c>
      <c r="L10" s="177">
        <v>12</v>
      </c>
      <c r="M10" s="177">
        <v>13</v>
      </c>
    </row>
    <row r="11" spans="1:13" ht="15">
      <c r="A11" s="213">
        <v>1</v>
      </c>
      <c r="B11" s="310" t="s">
        <v>833</v>
      </c>
      <c r="C11" s="926" t="s">
        <v>873</v>
      </c>
      <c r="D11" s="927"/>
      <c r="E11" s="927"/>
      <c r="F11" s="927"/>
      <c r="G11" s="927"/>
      <c r="H11" s="927"/>
      <c r="I11" s="927"/>
      <c r="J11" s="927"/>
      <c r="K11" s="927"/>
      <c r="L11" s="927"/>
      <c r="M11" s="928"/>
    </row>
    <row r="12" spans="1:13" ht="15">
      <c r="A12" s="213">
        <v>2</v>
      </c>
      <c r="B12" s="310" t="s">
        <v>945</v>
      </c>
      <c r="C12" s="929"/>
      <c r="D12" s="930"/>
      <c r="E12" s="930"/>
      <c r="F12" s="930"/>
      <c r="G12" s="930"/>
      <c r="H12" s="930"/>
      <c r="I12" s="930"/>
      <c r="J12" s="930"/>
      <c r="K12" s="930"/>
      <c r="L12" s="930"/>
      <c r="M12" s="931"/>
    </row>
    <row r="13" spans="1:13" ht="15">
      <c r="A13" s="213">
        <v>3</v>
      </c>
      <c r="B13" s="310" t="s">
        <v>835</v>
      </c>
      <c r="C13" s="929"/>
      <c r="D13" s="930"/>
      <c r="E13" s="930"/>
      <c r="F13" s="930"/>
      <c r="G13" s="930"/>
      <c r="H13" s="930"/>
      <c r="I13" s="930"/>
      <c r="J13" s="930"/>
      <c r="K13" s="930"/>
      <c r="L13" s="930"/>
      <c r="M13" s="931"/>
    </row>
    <row r="14" spans="1:13" ht="15">
      <c r="A14" s="213">
        <v>4</v>
      </c>
      <c r="B14" s="310" t="s">
        <v>836</v>
      </c>
      <c r="C14" s="929"/>
      <c r="D14" s="930"/>
      <c r="E14" s="930"/>
      <c r="F14" s="930"/>
      <c r="G14" s="930"/>
      <c r="H14" s="930"/>
      <c r="I14" s="930"/>
      <c r="J14" s="930"/>
      <c r="K14" s="930"/>
      <c r="L14" s="930"/>
      <c r="M14" s="931"/>
    </row>
    <row r="15" spans="1:13" ht="15">
      <c r="A15" s="213">
        <v>5</v>
      </c>
      <c r="B15" s="310" t="s">
        <v>837</v>
      </c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1"/>
    </row>
    <row r="16" spans="1:13" ht="15">
      <c r="A16" s="213">
        <v>6</v>
      </c>
      <c r="B16" s="310" t="s">
        <v>838</v>
      </c>
      <c r="C16" s="929"/>
      <c r="D16" s="930"/>
      <c r="E16" s="930"/>
      <c r="F16" s="930"/>
      <c r="G16" s="930"/>
      <c r="H16" s="930"/>
      <c r="I16" s="930"/>
      <c r="J16" s="930"/>
      <c r="K16" s="930"/>
      <c r="L16" s="930"/>
      <c r="M16" s="931"/>
    </row>
    <row r="17" spans="1:13" ht="15">
      <c r="A17" s="213">
        <v>7</v>
      </c>
      <c r="B17" s="310" t="s">
        <v>839</v>
      </c>
      <c r="C17" s="929"/>
      <c r="D17" s="930"/>
      <c r="E17" s="930"/>
      <c r="F17" s="930"/>
      <c r="G17" s="930"/>
      <c r="H17" s="930"/>
      <c r="I17" s="930"/>
      <c r="J17" s="930"/>
      <c r="K17" s="930"/>
      <c r="L17" s="930"/>
      <c r="M17" s="931"/>
    </row>
    <row r="18" spans="1:13" ht="15">
      <c r="A18" s="213">
        <v>8</v>
      </c>
      <c r="B18" s="310" t="s">
        <v>840</v>
      </c>
      <c r="C18" s="929"/>
      <c r="D18" s="930"/>
      <c r="E18" s="930"/>
      <c r="F18" s="930"/>
      <c r="G18" s="930"/>
      <c r="H18" s="930"/>
      <c r="I18" s="930"/>
      <c r="J18" s="930"/>
      <c r="K18" s="930"/>
      <c r="L18" s="930"/>
      <c r="M18" s="931"/>
    </row>
    <row r="19" spans="1:13" ht="15">
      <c r="A19" s="213">
        <v>9</v>
      </c>
      <c r="B19" s="310" t="s">
        <v>841</v>
      </c>
      <c r="C19" s="929"/>
      <c r="D19" s="930"/>
      <c r="E19" s="930"/>
      <c r="F19" s="930"/>
      <c r="G19" s="930"/>
      <c r="H19" s="930"/>
      <c r="I19" s="930"/>
      <c r="J19" s="930"/>
      <c r="K19" s="930"/>
      <c r="L19" s="930"/>
      <c r="M19" s="931"/>
    </row>
    <row r="20" spans="1:13" ht="15">
      <c r="A20" s="213">
        <v>10</v>
      </c>
      <c r="B20" s="310" t="s">
        <v>842</v>
      </c>
      <c r="C20" s="929"/>
      <c r="D20" s="930"/>
      <c r="E20" s="930"/>
      <c r="F20" s="930"/>
      <c r="G20" s="930"/>
      <c r="H20" s="930"/>
      <c r="I20" s="930"/>
      <c r="J20" s="930"/>
      <c r="K20" s="930"/>
      <c r="L20" s="930"/>
      <c r="M20" s="931"/>
    </row>
    <row r="21" spans="1:13" ht="15">
      <c r="A21" s="213">
        <v>11</v>
      </c>
      <c r="B21" s="310" t="s">
        <v>843</v>
      </c>
      <c r="C21" s="929"/>
      <c r="D21" s="930"/>
      <c r="E21" s="930"/>
      <c r="F21" s="930"/>
      <c r="G21" s="930"/>
      <c r="H21" s="930"/>
      <c r="I21" s="930"/>
      <c r="J21" s="930"/>
      <c r="K21" s="930"/>
      <c r="L21" s="930"/>
      <c r="M21" s="931"/>
    </row>
    <row r="22" spans="1:13" ht="15">
      <c r="A22" s="213">
        <v>12</v>
      </c>
      <c r="B22" s="310" t="s">
        <v>844</v>
      </c>
      <c r="C22" s="929"/>
      <c r="D22" s="930"/>
      <c r="E22" s="930"/>
      <c r="F22" s="930"/>
      <c r="G22" s="930"/>
      <c r="H22" s="930"/>
      <c r="I22" s="930"/>
      <c r="J22" s="930"/>
      <c r="K22" s="930"/>
      <c r="L22" s="930"/>
      <c r="M22" s="931"/>
    </row>
    <row r="23" spans="1:13" ht="15">
      <c r="A23" s="213">
        <v>13</v>
      </c>
      <c r="B23" s="310" t="s">
        <v>845</v>
      </c>
      <c r="C23" s="929"/>
      <c r="D23" s="930"/>
      <c r="E23" s="930"/>
      <c r="F23" s="930"/>
      <c r="G23" s="930"/>
      <c r="H23" s="930"/>
      <c r="I23" s="930"/>
      <c r="J23" s="930"/>
      <c r="K23" s="930"/>
      <c r="L23" s="930"/>
      <c r="M23" s="931"/>
    </row>
    <row r="24" spans="1:13" ht="15">
      <c r="A24" s="213">
        <v>14</v>
      </c>
      <c r="B24" s="310" t="s">
        <v>846</v>
      </c>
      <c r="C24" s="929"/>
      <c r="D24" s="930"/>
      <c r="E24" s="930"/>
      <c r="F24" s="930"/>
      <c r="G24" s="930"/>
      <c r="H24" s="930"/>
      <c r="I24" s="930"/>
      <c r="J24" s="930"/>
      <c r="K24" s="930"/>
      <c r="L24" s="930"/>
      <c r="M24" s="931"/>
    </row>
    <row r="25" spans="1:13" ht="15">
      <c r="A25" s="213">
        <v>15</v>
      </c>
      <c r="B25" s="310" t="s">
        <v>847</v>
      </c>
      <c r="C25" s="929"/>
      <c r="D25" s="930"/>
      <c r="E25" s="930"/>
      <c r="F25" s="930"/>
      <c r="G25" s="930"/>
      <c r="H25" s="930"/>
      <c r="I25" s="930"/>
      <c r="J25" s="930"/>
      <c r="K25" s="930"/>
      <c r="L25" s="930"/>
      <c r="M25" s="931"/>
    </row>
    <row r="26" spans="1:13" ht="15">
      <c r="A26" s="213">
        <v>16</v>
      </c>
      <c r="B26" s="310" t="s">
        <v>848</v>
      </c>
      <c r="C26" s="929"/>
      <c r="D26" s="930"/>
      <c r="E26" s="930"/>
      <c r="F26" s="930"/>
      <c r="G26" s="930"/>
      <c r="H26" s="930"/>
      <c r="I26" s="930"/>
      <c r="J26" s="930"/>
      <c r="K26" s="930"/>
      <c r="L26" s="930"/>
      <c r="M26" s="931"/>
    </row>
    <row r="27" spans="1:13" ht="15">
      <c r="A27" s="213">
        <v>17</v>
      </c>
      <c r="B27" s="310" t="s">
        <v>854</v>
      </c>
      <c r="C27" s="929"/>
      <c r="D27" s="930"/>
      <c r="E27" s="930"/>
      <c r="F27" s="930"/>
      <c r="G27" s="930"/>
      <c r="H27" s="930"/>
      <c r="I27" s="930"/>
      <c r="J27" s="930"/>
      <c r="K27" s="930"/>
      <c r="L27" s="930"/>
      <c r="M27" s="931"/>
    </row>
    <row r="28" spans="1:13" ht="15">
      <c r="A28" s="213">
        <v>18</v>
      </c>
      <c r="B28" s="310" t="s">
        <v>849</v>
      </c>
      <c r="C28" s="929"/>
      <c r="D28" s="930"/>
      <c r="E28" s="930"/>
      <c r="F28" s="930"/>
      <c r="G28" s="930"/>
      <c r="H28" s="930"/>
      <c r="I28" s="930"/>
      <c r="J28" s="930"/>
      <c r="K28" s="930"/>
      <c r="L28" s="930"/>
      <c r="M28" s="931"/>
    </row>
    <row r="29" spans="1:13" ht="15">
      <c r="A29" s="213">
        <v>19</v>
      </c>
      <c r="B29" s="310" t="s">
        <v>850</v>
      </c>
      <c r="C29" s="929"/>
      <c r="D29" s="930"/>
      <c r="E29" s="930"/>
      <c r="F29" s="930"/>
      <c r="G29" s="930"/>
      <c r="H29" s="930"/>
      <c r="I29" s="930"/>
      <c r="J29" s="930"/>
      <c r="K29" s="930"/>
      <c r="L29" s="930"/>
      <c r="M29" s="931"/>
    </row>
    <row r="30" spans="1:13" ht="15">
      <c r="A30" s="213">
        <v>20</v>
      </c>
      <c r="B30" s="310" t="s">
        <v>851</v>
      </c>
      <c r="C30" s="929"/>
      <c r="D30" s="930"/>
      <c r="E30" s="930"/>
      <c r="F30" s="930"/>
      <c r="G30" s="930"/>
      <c r="H30" s="930"/>
      <c r="I30" s="930"/>
      <c r="J30" s="930"/>
      <c r="K30" s="930"/>
      <c r="L30" s="930"/>
      <c r="M30" s="931"/>
    </row>
    <row r="31" spans="1:13" ht="15">
      <c r="A31" s="213">
        <v>21</v>
      </c>
      <c r="B31" s="310" t="s">
        <v>852</v>
      </c>
      <c r="C31" s="929"/>
      <c r="D31" s="930"/>
      <c r="E31" s="930"/>
      <c r="F31" s="930"/>
      <c r="G31" s="930"/>
      <c r="H31" s="930"/>
      <c r="I31" s="930"/>
      <c r="J31" s="930"/>
      <c r="K31" s="930"/>
      <c r="L31" s="930"/>
      <c r="M31" s="931"/>
    </row>
    <row r="32" spans="1:13" ht="15">
      <c r="A32" s="213">
        <v>22</v>
      </c>
      <c r="B32" s="310" t="s">
        <v>853</v>
      </c>
      <c r="C32" s="929"/>
      <c r="D32" s="930"/>
      <c r="E32" s="930"/>
      <c r="F32" s="930"/>
      <c r="G32" s="930"/>
      <c r="H32" s="930"/>
      <c r="I32" s="930"/>
      <c r="J32" s="930"/>
      <c r="K32" s="930"/>
      <c r="L32" s="930"/>
      <c r="M32" s="931"/>
    </row>
    <row r="33" spans="1:13" ht="12.75">
      <c r="A33" s="26" t="s">
        <v>16</v>
      </c>
      <c r="B33" s="328"/>
      <c r="C33" s="932"/>
      <c r="D33" s="933"/>
      <c r="E33" s="933"/>
      <c r="F33" s="933"/>
      <c r="G33" s="933"/>
      <c r="H33" s="933"/>
      <c r="I33" s="933"/>
      <c r="J33" s="933"/>
      <c r="K33" s="933"/>
      <c r="L33" s="933"/>
      <c r="M33" s="934"/>
    </row>
    <row r="34" spans="2:6" ht="16.5" customHeight="1">
      <c r="B34" s="23"/>
      <c r="C34" s="936"/>
      <c r="D34" s="936"/>
      <c r="E34" s="936"/>
      <c r="F34" s="936"/>
    </row>
    <row r="35" spans="2:6" ht="16.5" customHeight="1">
      <c r="B35" s="23"/>
      <c r="C35" s="450"/>
      <c r="D35" s="450"/>
      <c r="E35" s="450"/>
      <c r="F35" s="450"/>
    </row>
    <row r="36" spans="2:6" ht="16.5" customHeight="1">
      <c r="B36" s="23"/>
      <c r="C36" s="450"/>
      <c r="D36" s="450"/>
      <c r="E36" s="450"/>
      <c r="F36" s="450"/>
    </row>
    <row r="37" spans="1:10" ht="12.75">
      <c r="A37" s="334" t="s">
        <v>947</v>
      </c>
      <c r="C37" s="139"/>
      <c r="D37" s="139"/>
      <c r="E37" s="139"/>
      <c r="F37" s="139"/>
      <c r="G37" s="139"/>
      <c r="J37" s="139"/>
    </row>
    <row r="38" spans="1:10" ht="16.5" customHeight="1">
      <c r="A38" s="113"/>
      <c r="C38" s="139"/>
      <c r="D38" s="139"/>
      <c r="E38" s="139"/>
      <c r="J38" s="139"/>
    </row>
    <row r="39" spans="1:13" ht="16.5" customHeight="1">
      <c r="A39" s="157"/>
      <c r="D39" s="139"/>
      <c r="E39" s="139"/>
      <c r="F39" s="139"/>
      <c r="G39" s="139"/>
      <c r="H39" s="313"/>
      <c r="I39" s="313"/>
      <c r="J39" s="711" t="s">
        <v>944</v>
      </c>
      <c r="K39" s="711"/>
      <c r="L39" s="711"/>
      <c r="M39" s="711"/>
    </row>
    <row r="40" spans="4:13" ht="16.5">
      <c r="D40" s="139"/>
      <c r="E40" s="139"/>
      <c r="F40" s="139"/>
      <c r="G40" s="139"/>
      <c r="H40" s="313"/>
      <c r="I40" s="313"/>
      <c r="J40" s="711" t="s">
        <v>860</v>
      </c>
      <c r="K40" s="711"/>
      <c r="L40" s="711"/>
      <c r="M40" s="711"/>
    </row>
    <row r="41" spans="1:12" ht="12.75">
      <c r="A41" s="157"/>
      <c r="C41" s="157"/>
      <c r="D41" s="157"/>
      <c r="G41" s="712"/>
      <c r="H41" s="712"/>
      <c r="I41" s="159"/>
      <c r="J41" s="159"/>
      <c r="K41" s="159"/>
      <c r="L41" s="159"/>
    </row>
  </sheetData>
  <sheetProtection/>
  <mergeCells count="16">
    <mergeCell ref="A6:B6"/>
    <mergeCell ref="B4:L4"/>
    <mergeCell ref="L3:M3"/>
    <mergeCell ref="C3:I3"/>
    <mergeCell ref="G41:H41"/>
    <mergeCell ref="C34:F34"/>
    <mergeCell ref="H7:L8"/>
    <mergeCell ref="H6:M6"/>
    <mergeCell ref="A5:M5"/>
    <mergeCell ref="M7:M9"/>
    <mergeCell ref="A7:A9"/>
    <mergeCell ref="B7:B9"/>
    <mergeCell ref="C7:G8"/>
    <mergeCell ref="C11:M33"/>
    <mergeCell ref="J39:M39"/>
    <mergeCell ref="J40:M4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  <colBreaks count="1" manualBreakCount="1">
    <brk id="13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4"/>
  <sheetViews>
    <sheetView view="pageBreakPreview" zoomScale="130" zoomScaleSheetLayoutView="130" zoomScalePageLayoutView="0" workbookViewId="0" topLeftCell="C33">
      <selection activeCell="D34" sqref="D34"/>
    </sheetView>
  </sheetViews>
  <sheetFormatPr defaultColWidth="9.140625" defaultRowHeight="12.75"/>
  <cols>
    <col min="1" max="1" width="36.00390625" style="260" customWidth="1"/>
    <col min="2" max="2" width="31.28125" style="455" customWidth="1"/>
    <col min="3" max="3" width="27.8515625" style="260" customWidth="1"/>
    <col min="4" max="4" width="28.00390625" style="260" customWidth="1"/>
    <col min="5" max="5" width="19.421875" style="260" customWidth="1"/>
    <col min="6" max="6" width="56.00390625" style="592" customWidth="1"/>
    <col min="7" max="16384" width="9.140625" style="260" customWidth="1"/>
  </cols>
  <sheetData>
    <row r="1" spans="1:12" ht="18">
      <c r="A1" s="938" t="s">
        <v>0</v>
      </c>
      <c r="B1" s="938"/>
      <c r="C1" s="938"/>
      <c r="D1" s="938"/>
      <c r="E1" s="938"/>
      <c r="F1" s="587" t="s">
        <v>528</v>
      </c>
      <c r="G1" s="556"/>
      <c r="H1" s="556"/>
      <c r="I1" s="556"/>
      <c r="J1" s="556"/>
      <c r="K1" s="556"/>
      <c r="L1" s="556"/>
    </row>
    <row r="2" spans="1:12" ht="21">
      <c r="A2" s="939" t="s">
        <v>633</v>
      </c>
      <c r="B2" s="939"/>
      <c r="C2" s="939"/>
      <c r="D2" s="939"/>
      <c r="E2" s="939"/>
      <c r="F2" s="939"/>
      <c r="G2" s="557"/>
      <c r="H2" s="557"/>
      <c r="I2" s="557"/>
      <c r="J2" s="557"/>
      <c r="K2" s="557"/>
      <c r="L2" s="557"/>
    </row>
    <row r="3" spans="1:7" ht="18.75">
      <c r="A3" s="940" t="s">
        <v>527</v>
      </c>
      <c r="B3" s="940"/>
      <c r="C3" s="940"/>
      <c r="D3" s="940"/>
      <c r="E3" s="940"/>
      <c r="F3" s="940"/>
      <c r="G3" s="940"/>
    </row>
    <row r="4" spans="1:7" ht="18.75">
      <c r="A4" s="943" t="s">
        <v>862</v>
      </c>
      <c r="B4" s="943"/>
      <c r="C4" s="500"/>
      <c r="D4" s="500"/>
      <c r="E4" s="500"/>
      <c r="F4" s="588"/>
      <c r="G4" s="500"/>
    </row>
    <row r="5" spans="1:6" ht="31.5">
      <c r="A5" s="558"/>
      <c r="B5" s="582" t="s">
        <v>318</v>
      </c>
      <c r="C5" s="559" t="s">
        <v>319</v>
      </c>
      <c r="D5" s="559" t="s">
        <v>320</v>
      </c>
      <c r="E5" s="560"/>
      <c r="F5" s="589"/>
    </row>
    <row r="6" spans="1:6" ht="15">
      <c r="A6" s="180" t="s">
        <v>321</v>
      </c>
      <c r="B6" s="553" t="s">
        <v>919</v>
      </c>
      <c r="C6" s="180" t="s">
        <v>920</v>
      </c>
      <c r="D6" s="180" t="s">
        <v>921</v>
      </c>
      <c r="E6" s="560"/>
      <c r="F6" s="589"/>
    </row>
    <row r="7" spans="1:6" ht="13.5" customHeight="1">
      <c r="A7" s="180" t="s">
        <v>322</v>
      </c>
      <c r="B7" s="553" t="s">
        <v>922</v>
      </c>
      <c r="C7" s="180" t="s">
        <v>923</v>
      </c>
      <c r="D7" s="180" t="s">
        <v>924</v>
      </c>
      <c r="E7" s="560"/>
      <c r="F7" s="589"/>
    </row>
    <row r="8" spans="1:6" ht="13.5" customHeight="1">
      <c r="A8" s="180" t="s">
        <v>323</v>
      </c>
      <c r="B8" s="553" t="s">
        <v>925</v>
      </c>
      <c r="C8" s="180" t="s">
        <v>925</v>
      </c>
      <c r="D8" s="180" t="s">
        <v>925</v>
      </c>
      <c r="E8" s="560"/>
      <c r="F8" s="589"/>
    </row>
    <row r="9" spans="1:6" ht="13.5" customHeight="1">
      <c r="A9" s="553" t="s">
        <v>324</v>
      </c>
      <c r="B9" s="561">
        <v>18001372215</v>
      </c>
      <c r="C9" s="553">
        <v>18001372215</v>
      </c>
      <c r="D9" s="553">
        <v>18001372215</v>
      </c>
      <c r="E9" s="560"/>
      <c r="F9" s="589"/>
    </row>
    <row r="10" spans="1:6" ht="13.5" customHeight="1">
      <c r="A10" s="553" t="s">
        <v>325</v>
      </c>
      <c r="B10" s="561" t="s">
        <v>926</v>
      </c>
      <c r="C10" s="180"/>
      <c r="D10" s="180" t="s">
        <v>927</v>
      </c>
      <c r="E10" s="560"/>
      <c r="F10" s="589"/>
    </row>
    <row r="11" spans="1:6" ht="13.5" customHeight="1">
      <c r="A11" s="553" t="s">
        <v>326</v>
      </c>
      <c r="B11" s="553" t="s">
        <v>928</v>
      </c>
      <c r="C11" s="180"/>
      <c r="D11" s="180"/>
      <c r="E11" s="560"/>
      <c r="F11" s="589"/>
    </row>
    <row r="12" spans="1:6" ht="13.5" customHeight="1">
      <c r="A12" s="553" t="s">
        <v>327</v>
      </c>
      <c r="B12" s="583" t="s">
        <v>932</v>
      </c>
      <c r="C12" s="180"/>
      <c r="D12" s="180" t="s">
        <v>927</v>
      </c>
      <c r="E12" s="560"/>
      <c r="F12" s="589"/>
    </row>
    <row r="13" spans="1:6" ht="13.5" customHeight="1">
      <c r="A13" s="553" t="s">
        <v>328</v>
      </c>
      <c r="B13" s="553" t="s">
        <v>927</v>
      </c>
      <c r="C13" s="180" t="s">
        <v>927</v>
      </c>
      <c r="D13" s="180" t="s">
        <v>927</v>
      </c>
      <c r="E13" s="560"/>
      <c r="F13" s="589"/>
    </row>
    <row r="14" spans="1:6" ht="13.5" customHeight="1">
      <c r="A14" s="553" t="s">
        <v>329</v>
      </c>
      <c r="B14" s="553" t="s">
        <v>927</v>
      </c>
      <c r="C14" s="180" t="s">
        <v>927</v>
      </c>
      <c r="D14" s="180" t="s">
        <v>927</v>
      </c>
      <c r="E14" s="560"/>
      <c r="F14" s="589"/>
    </row>
    <row r="15" spans="1:6" ht="13.5" customHeight="1">
      <c r="A15" s="553" t="s">
        <v>330</v>
      </c>
      <c r="B15" s="553">
        <v>9888032270</v>
      </c>
      <c r="C15" s="180"/>
      <c r="D15" s="180"/>
      <c r="E15" s="560"/>
      <c r="F15" s="589"/>
    </row>
    <row r="16" spans="1:6" ht="26.25" customHeight="1">
      <c r="A16" s="553" t="s">
        <v>331</v>
      </c>
      <c r="B16" s="553" t="s">
        <v>929</v>
      </c>
      <c r="C16" s="180" t="s">
        <v>930</v>
      </c>
      <c r="D16" s="180" t="s">
        <v>931</v>
      </c>
      <c r="E16" s="560"/>
      <c r="F16" s="589"/>
    </row>
    <row r="17" spans="1:6" ht="13.5" customHeight="1">
      <c r="A17" s="562"/>
      <c r="B17" s="562"/>
      <c r="C17" s="181"/>
      <c r="D17" s="181"/>
      <c r="E17" s="560"/>
      <c r="F17" s="589"/>
    </row>
    <row r="18" spans="1:7" ht="13.5" customHeight="1">
      <c r="A18" s="941" t="s">
        <v>332</v>
      </c>
      <c r="B18" s="941"/>
      <c r="C18" s="941"/>
      <c r="D18" s="941"/>
      <c r="E18" s="941"/>
      <c r="F18" s="941"/>
      <c r="G18" s="941"/>
    </row>
    <row r="19" spans="1:7" ht="15">
      <c r="A19" s="560"/>
      <c r="B19" s="584"/>
      <c r="C19" s="560"/>
      <c r="D19" s="560"/>
      <c r="E19" s="942" t="s">
        <v>794</v>
      </c>
      <c r="F19" s="942"/>
      <c r="G19" s="563"/>
    </row>
    <row r="20" spans="1:7" ht="45.75" customHeight="1">
      <c r="A20" s="564" t="s">
        <v>417</v>
      </c>
      <c r="B20" s="585" t="s">
        <v>3</v>
      </c>
      <c r="C20" s="565" t="s">
        <v>333</v>
      </c>
      <c r="D20" s="566" t="s">
        <v>334</v>
      </c>
      <c r="E20" s="564" t="s">
        <v>335</v>
      </c>
      <c r="F20" s="585" t="s">
        <v>336</v>
      </c>
      <c r="G20" s="567"/>
    </row>
    <row r="21" spans="1:6" ht="32.25" customHeight="1">
      <c r="A21" s="180" t="s">
        <v>337</v>
      </c>
      <c r="B21" s="586" t="s">
        <v>948</v>
      </c>
      <c r="C21" s="554">
        <v>10</v>
      </c>
      <c r="D21" s="555">
        <v>2017</v>
      </c>
      <c r="E21" s="568" t="s">
        <v>941</v>
      </c>
      <c r="F21" s="590" t="s">
        <v>955</v>
      </c>
    </row>
    <row r="22" spans="1:6" ht="16.5" customHeight="1">
      <c r="A22" s="180" t="s">
        <v>338</v>
      </c>
      <c r="B22" s="586" t="s">
        <v>935</v>
      </c>
      <c r="C22" s="554">
        <v>7</v>
      </c>
      <c r="D22" s="555" t="s">
        <v>506</v>
      </c>
      <c r="E22" s="568" t="s">
        <v>942</v>
      </c>
      <c r="F22" s="590" t="s">
        <v>956</v>
      </c>
    </row>
    <row r="23" spans="1:6" ht="21.75" customHeight="1">
      <c r="A23" s="180" t="s">
        <v>339</v>
      </c>
      <c r="B23" s="586" t="s">
        <v>936</v>
      </c>
      <c r="C23" s="569">
        <v>2</v>
      </c>
      <c r="D23" s="555">
        <v>2018</v>
      </c>
      <c r="E23" s="568" t="s">
        <v>942</v>
      </c>
      <c r="F23" s="590" t="s">
        <v>957</v>
      </c>
    </row>
    <row r="24" spans="1:6" ht="30.75" customHeight="1">
      <c r="A24" s="180" t="s">
        <v>340</v>
      </c>
      <c r="B24" s="586">
        <v>0</v>
      </c>
      <c r="C24" s="569">
        <v>0</v>
      </c>
      <c r="D24" s="555">
        <v>0</v>
      </c>
      <c r="E24" s="568">
        <v>0</v>
      </c>
      <c r="F24" s="590">
        <v>0</v>
      </c>
    </row>
    <row r="25" spans="1:6" ht="27" customHeight="1">
      <c r="A25" s="180" t="s">
        <v>341</v>
      </c>
      <c r="B25" s="586" t="s">
        <v>833</v>
      </c>
      <c r="C25" s="569">
        <v>1</v>
      </c>
      <c r="D25" s="555">
        <v>2017</v>
      </c>
      <c r="E25" s="568" t="s">
        <v>942</v>
      </c>
      <c r="F25" s="590" t="s">
        <v>958</v>
      </c>
    </row>
    <row r="26" spans="1:6" ht="16.5" customHeight="1">
      <c r="A26" s="180" t="s">
        <v>342</v>
      </c>
      <c r="B26" s="586">
        <v>0</v>
      </c>
      <c r="C26" s="569">
        <v>0</v>
      </c>
      <c r="D26" s="555">
        <v>0</v>
      </c>
      <c r="E26" s="568">
        <v>0</v>
      </c>
      <c r="F26" s="590">
        <v>0</v>
      </c>
    </row>
    <row r="27" spans="1:6" ht="27" customHeight="1">
      <c r="A27" s="180" t="s">
        <v>343</v>
      </c>
      <c r="B27" s="586" t="s">
        <v>937</v>
      </c>
      <c r="C27" s="569">
        <v>50</v>
      </c>
      <c r="D27" s="555">
        <v>2017</v>
      </c>
      <c r="E27" s="568" t="s">
        <v>506</v>
      </c>
      <c r="F27" s="590" t="s">
        <v>959</v>
      </c>
    </row>
    <row r="28" spans="1:6" ht="16.5" customHeight="1">
      <c r="A28" s="180" t="s">
        <v>344</v>
      </c>
      <c r="B28" s="586">
        <v>0</v>
      </c>
      <c r="C28" s="554">
        <v>0</v>
      </c>
      <c r="D28" s="555">
        <v>0</v>
      </c>
      <c r="E28" s="568">
        <v>0</v>
      </c>
      <c r="F28" s="590">
        <v>0</v>
      </c>
    </row>
    <row r="29" spans="1:6" ht="16.5" customHeight="1">
      <c r="A29" s="180" t="s">
        <v>345</v>
      </c>
      <c r="B29" s="586">
        <v>0</v>
      </c>
      <c r="C29" s="554">
        <v>0</v>
      </c>
      <c r="D29" s="555">
        <v>0</v>
      </c>
      <c r="E29" s="568">
        <v>0</v>
      </c>
      <c r="F29" s="590">
        <v>0</v>
      </c>
    </row>
    <row r="30" spans="1:6" ht="16.5" customHeight="1">
      <c r="A30" s="180" t="s">
        <v>346</v>
      </c>
      <c r="B30" s="586">
        <v>0</v>
      </c>
      <c r="C30" s="554">
        <v>0</v>
      </c>
      <c r="D30" s="555">
        <v>0</v>
      </c>
      <c r="E30" s="568">
        <v>0</v>
      </c>
      <c r="F30" s="590">
        <v>0</v>
      </c>
    </row>
    <row r="31" spans="1:6" ht="16.5" customHeight="1">
      <c r="A31" s="180" t="s">
        <v>347</v>
      </c>
      <c r="B31" s="586">
        <v>0</v>
      </c>
      <c r="C31" s="554">
        <v>0</v>
      </c>
      <c r="D31" s="555">
        <v>0</v>
      </c>
      <c r="E31" s="568">
        <v>0</v>
      </c>
      <c r="F31" s="590">
        <v>0</v>
      </c>
    </row>
    <row r="32" spans="1:6" ht="33.75" customHeight="1">
      <c r="A32" s="180" t="s">
        <v>348</v>
      </c>
      <c r="B32" s="586" t="s">
        <v>938</v>
      </c>
      <c r="C32" s="554">
        <v>2</v>
      </c>
      <c r="D32" s="555" t="s">
        <v>940</v>
      </c>
      <c r="E32" s="568" t="s">
        <v>949</v>
      </c>
      <c r="F32" s="590" t="s">
        <v>960</v>
      </c>
    </row>
    <row r="33" spans="1:6" ht="16.5" customHeight="1">
      <c r="A33" s="180" t="s">
        <v>349</v>
      </c>
      <c r="B33" s="586">
        <v>0</v>
      </c>
      <c r="C33" s="554">
        <v>0</v>
      </c>
      <c r="D33" s="555">
        <v>0</v>
      </c>
      <c r="E33" s="568">
        <v>0</v>
      </c>
      <c r="F33" s="590">
        <v>0</v>
      </c>
    </row>
    <row r="34" spans="1:6" ht="20.25" customHeight="1">
      <c r="A34" s="180" t="s">
        <v>350</v>
      </c>
      <c r="B34" s="586" t="s">
        <v>939</v>
      </c>
      <c r="C34" s="554">
        <v>3</v>
      </c>
      <c r="D34" s="555" t="s">
        <v>506</v>
      </c>
      <c r="E34" s="568" t="s">
        <v>942</v>
      </c>
      <c r="F34" s="590" t="s">
        <v>950</v>
      </c>
    </row>
    <row r="35" spans="1:6" ht="16.5" customHeight="1">
      <c r="A35" s="180" t="s">
        <v>351</v>
      </c>
      <c r="B35" s="586">
        <v>0</v>
      </c>
      <c r="C35" s="554">
        <v>0</v>
      </c>
      <c r="D35" s="555">
        <v>0</v>
      </c>
      <c r="E35" s="568">
        <v>0</v>
      </c>
      <c r="F35" s="590">
        <v>0</v>
      </c>
    </row>
    <row r="36" spans="1:6" ht="16.5" customHeight="1">
      <c r="A36" s="180" t="s">
        <v>352</v>
      </c>
      <c r="B36" s="586">
        <v>0</v>
      </c>
      <c r="C36" s="554">
        <v>0</v>
      </c>
      <c r="D36" s="555">
        <v>0</v>
      </c>
      <c r="E36" s="568">
        <v>0</v>
      </c>
      <c r="F36" s="590">
        <v>0</v>
      </c>
    </row>
    <row r="37" spans="1:6" ht="16.5" customHeight="1">
      <c r="A37" s="180" t="s">
        <v>43</v>
      </c>
      <c r="B37" s="586">
        <v>0</v>
      </c>
      <c r="C37" s="554">
        <v>0</v>
      </c>
      <c r="D37" s="555">
        <v>0</v>
      </c>
      <c r="E37" s="568">
        <v>0</v>
      </c>
      <c r="F37" s="590">
        <v>0</v>
      </c>
    </row>
    <row r="38" spans="1:6" ht="12.75">
      <c r="A38" s="182" t="s">
        <v>16</v>
      </c>
      <c r="B38" s="586">
        <f>SUM(B21:B37)</f>
        <v>0</v>
      </c>
      <c r="C38" s="554">
        <f>SUM(C21:C37)</f>
        <v>75</v>
      </c>
      <c r="D38" s="554">
        <v>0</v>
      </c>
      <c r="E38" s="554">
        <f>SUM(E21:E37)</f>
        <v>0</v>
      </c>
      <c r="F38" s="586">
        <f>SUM(F21:F37)</f>
        <v>0</v>
      </c>
    </row>
    <row r="40" spans="1:10" ht="12.75">
      <c r="A40" s="334" t="s">
        <v>947</v>
      </c>
      <c r="B40" s="329"/>
      <c r="C40" s="139"/>
      <c r="D40" s="139"/>
      <c r="E40" s="139"/>
      <c r="F40" s="591"/>
      <c r="G40" s="139"/>
      <c r="J40" s="139"/>
    </row>
    <row r="41" spans="1:6" ht="16.5" customHeight="1">
      <c r="A41" s="113"/>
      <c r="B41" s="329"/>
      <c r="D41" s="139"/>
      <c r="F41" s="591"/>
    </row>
    <row r="42" spans="1:7" ht="16.5" customHeight="1">
      <c r="A42" s="157"/>
      <c r="B42" s="329"/>
      <c r="C42" s="313"/>
      <c r="D42" s="654" t="s">
        <v>943</v>
      </c>
      <c r="E42" s="654"/>
      <c r="F42" s="654"/>
      <c r="G42" s="313"/>
    </row>
    <row r="43" spans="2:7" ht="19.5">
      <c r="B43" s="329"/>
      <c r="C43" s="313"/>
      <c r="D43" s="654" t="s">
        <v>860</v>
      </c>
      <c r="E43" s="654"/>
      <c r="F43" s="654"/>
      <c r="G43" s="313"/>
    </row>
    <row r="44" spans="1:12" ht="12.75">
      <c r="A44" s="157"/>
      <c r="B44" s="329"/>
      <c r="C44" s="157"/>
      <c r="D44" s="157"/>
      <c r="F44" s="591"/>
      <c r="G44" s="712"/>
      <c r="H44" s="712"/>
      <c r="I44" s="159"/>
      <c r="J44" s="159"/>
      <c r="K44" s="159"/>
      <c r="L44" s="159"/>
    </row>
  </sheetData>
  <sheetProtection/>
  <mergeCells count="9">
    <mergeCell ref="D43:F43"/>
    <mergeCell ref="G44:H44"/>
    <mergeCell ref="A1:E1"/>
    <mergeCell ref="A2:F2"/>
    <mergeCell ref="A3:G3"/>
    <mergeCell ref="A18:G18"/>
    <mergeCell ref="E19:F19"/>
    <mergeCell ref="A4:B4"/>
    <mergeCell ref="D42:F42"/>
  </mergeCells>
  <hyperlinks>
    <hyperlink ref="B12" r:id="rId1" display="punjabmiddaymeal@gmail.com"/>
  </hyperlinks>
  <printOptions horizontalCentered="1"/>
  <pageMargins left="0.708661417322835" right="0.708661417322835" top="0.236220472440945" bottom="0" header="0.31496062992126" footer="0.31496062992126"/>
  <pageSetup fitToHeight="0" horizontalDpi="600" verticalDpi="600" orientation="landscape" paperSize="9" scale="65"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view="pageBreakPreview" zoomScale="90" zoomScaleSheetLayoutView="90" zoomScalePageLayoutView="0" workbookViewId="0" topLeftCell="A1">
      <selection activeCell="B43" sqref="B43"/>
    </sheetView>
  </sheetViews>
  <sheetFormatPr defaultColWidth="9.140625" defaultRowHeight="12.75"/>
  <sheetData>
    <row r="2" ht="12.75">
      <c r="A2" s="13"/>
    </row>
    <row r="3" ht="12.75">
      <c r="A3" s="13"/>
    </row>
    <row r="4" ht="12.75">
      <c r="A4" s="13"/>
    </row>
    <row r="5" ht="12.75">
      <c r="A5" s="13"/>
    </row>
    <row r="6" ht="12.75">
      <c r="A6" s="13"/>
    </row>
    <row r="8" spans="1:10" ht="12.75" customHeight="1">
      <c r="A8" s="944" t="s">
        <v>933</v>
      </c>
      <c r="B8" s="944"/>
      <c r="C8" s="944"/>
      <c r="D8" s="944"/>
      <c r="E8" s="944"/>
      <c r="F8" s="944"/>
      <c r="G8" s="944"/>
      <c r="H8" s="944"/>
      <c r="I8" s="944"/>
      <c r="J8" s="944"/>
    </row>
    <row r="9" spans="1:10" ht="12.75" customHeight="1">
      <c r="A9" s="944"/>
      <c r="B9" s="944"/>
      <c r="C9" s="944"/>
      <c r="D9" s="944"/>
      <c r="E9" s="944"/>
      <c r="F9" s="944"/>
      <c r="G9" s="944"/>
      <c r="H9" s="944"/>
      <c r="I9" s="944"/>
      <c r="J9" s="944"/>
    </row>
    <row r="10" spans="1:10" ht="12.75" customHeight="1">
      <c r="A10" s="944"/>
      <c r="B10" s="944"/>
      <c r="C10" s="944"/>
      <c r="D10" s="944"/>
      <c r="E10" s="944"/>
      <c r="F10" s="944"/>
      <c r="G10" s="944"/>
      <c r="H10" s="944"/>
      <c r="I10" s="944"/>
      <c r="J10" s="944"/>
    </row>
    <row r="11" spans="1:10" ht="12.75" customHeight="1">
      <c r="A11" s="944"/>
      <c r="B11" s="944"/>
      <c r="C11" s="944"/>
      <c r="D11" s="944"/>
      <c r="E11" s="944"/>
      <c r="F11" s="944"/>
      <c r="G11" s="944"/>
      <c r="H11" s="944"/>
      <c r="I11" s="944"/>
      <c r="J11" s="944"/>
    </row>
    <row r="12" spans="1:10" ht="12.75" customHeight="1">
      <c r="A12" s="944"/>
      <c r="B12" s="944"/>
      <c r="C12" s="944"/>
      <c r="D12" s="944"/>
      <c r="E12" s="944"/>
      <c r="F12" s="944"/>
      <c r="G12" s="944"/>
      <c r="H12" s="944"/>
      <c r="I12" s="944"/>
      <c r="J12" s="944"/>
    </row>
    <row r="13" spans="1:10" ht="12.75" customHeight="1">
      <c r="A13" s="944"/>
      <c r="B13" s="944"/>
      <c r="C13" s="944"/>
      <c r="D13" s="944"/>
      <c r="E13" s="944"/>
      <c r="F13" s="944"/>
      <c r="G13" s="944"/>
      <c r="H13" s="944"/>
      <c r="I13" s="944"/>
      <c r="J13" s="944"/>
    </row>
    <row r="14" spans="1:10" ht="12.75" customHeight="1">
      <c r="A14" s="944"/>
      <c r="B14" s="944"/>
      <c r="C14" s="944"/>
      <c r="D14" s="944"/>
      <c r="E14" s="944"/>
      <c r="F14" s="944"/>
      <c r="G14" s="944"/>
      <c r="H14" s="944"/>
      <c r="I14" s="944"/>
      <c r="J14" s="944"/>
    </row>
    <row r="15" spans="1:10" ht="12.75" customHeight="1">
      <c r="A15" s="944"/>
      <c r="B15" s="944"/>
      <c r="C15" s="944"/>
      <c r="D15" s="944"/>
      <c r="E15" s="944"/>
      <c r="F15" s="944"/>
      <c r="G15" s="944"/>
      <c r="H15" s="944"/>
      <c r="I15" s="944"/>
      <c r="J15" s="944"/>
    </row>
    <row r="16" spans="1:10" ht="12.75" customHeight="1">
      <c r="A16" s="944"/>
      <c r="B16" s="944"/>
      <c r="C16" s="944"/>
      <c r="D16" s="944"/>
      <c r="E16" s="944"/>
      <c r="F16" s="944"/>
      <c r="G16" s="944"/>
      <c r="H16" s="944"/>
      <c r="I16" s="944"/>
      <c r="J16" s="944"/>
    </row>
    <row r="17" spans="1:10" ht="12.75" customHeight="1">
      <c r="A17" s="944"/>
      <c r="B17" s="944"/>
      <c r="C17" s="944"/>
      <c r="D17" s="944"/>
      <c r="E17" s="944"/>
      <c r="F17" s="944"/>
      <c r="G17" s="944"/>
      <c r="H17" s="944"/>
      <c r="I17" s="944"/>
      <c r="J17" s="944"/>
    </row>
    <row r="18" spans="1:10" ht="12.75">
      <c r="A18" s="944"/>
      <c r="B18" s="944"/>
      <c r="C18" s="944"/>
      <c r="D18" s="944"/>
      <c r="E18" s="944"/>
      <c r="F18" s="944"/>
      <c r="G18" s="944"/>
      <c r="H18" s="944"/>
      <c r="I18" s="944"/>
      <c r="J18" s="944"/>
    </row>
    <row r="19" spans="1:10" ht="12.75">
      <c r="A19" s="944"/>
      <c r="B19" s="944"/>
      <c r="C19" s="944"/>
      <c r="D19" s="944"/>
      <c r="E19" s="944"/>
      <c r="F19" s="944"/>
      <c r="G19" s="944"/>
      <c r="H19" s="944"/>
      <c r="I19" s="944"/>
      <c r="J19" s="944"/>
    </row>
    <row r="20" spans="1:10" ht="12.75">
      <c r="A20" s="944"/>
      <c r="B20" s="944"/>
      <c r="C20" s="944"/>
      <c r="D20" s="944"/>
      <c r="E20" s="944"/>
      <c r="F20" s="944"/>
      <c r="G20" s="944"/>
      <c r="H20" s="944"/>
      <c r="I20" s="944"/>
      <c r="J20" s="944"/>
    </row>
    <row r="21" spans="1:10" ht="12.75">
      <c r="A21" s="944"/>
      <c r="B21" s="944"/>
      <c r="C21" s="944"/>
      <c r="D21" s="944"/>
      <c r="E21" s="944"/>
      <c r="F21" s="944"/>
      <c r="G21" s="944"/>
      <c r="H21" s="944"/>
      <c r="I21" s="944"/>
      <c r="J21" s="944"/>
    </row>
    <row r="22" spans="1:10" ht="12.75">
      <c r="A22" s="944"/>
      <c r="B22" s="944"/>
      <c r="C22" s="944"/>
      <c r="D22" s="944"/>
      <c r="E22" s="944"/>
      <c r="F22" s="944"/>
      <c r="G22" s="944"/>
      <c r="H22" s="944"/>
      <c r="I22" s="944"/>
      <c r="J22" s="944"/>
    </row>
    <row r="23" spans="1:10" ht="12.75">
      <c r="A23" s="944"/>
      <c r="B23" s="944"/>
      <c r="C23" s="944"/>
      <c r="D23" s="944"/>
      <c r="E23" s="944"/>
      <c r="F23" s="944"/>
      <c r="G23" s="944"/>
      <c r="H23" s="944"/>
      <c r="I23" s="944"/>
      <c r="J23" s="944"/>
    </row>
  </sheetData>
  <sheetProtection/>
  <mergeCells count="1">
    <mergeCell ref="A8:J2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31"/>
  <sheetViews>
    <sheetView zoomScale="90" zoomScaleNormal="90" zoomScaleSheetLayoutView="100" zoomScalePageLayoutView="0" workbookViewId="0" topLeftCell="A7">
      <selection activeCell="A28" sqref="A28"/>
    </sheetView>
  </sheetViews>
  <sheetFormatPr defaultColWidth="9.140625" defaultRowHeight="12.75"/>
  <cols>
    <col min="1" max="1" width="4.7109375" style="43" customWidth="1"/>
    <col min="2" max="2" width="16.8515625" style="43" customWidth="1"/>
    <col min="3" max="3" width="11.7109375" style="43" customWidth="1"/>
    <col min="4" max="4" width="12.00390625" style="43" customWidth="1"/>
    <col min="5" max="5" width="12.140625" style="43" customWidth="1"/>
    <col min="6" max="6" width="17.421875" style="43" customWidth="1"/>
    <col min="7" max="7" width="12.421875" style="43" customWidth="1"/>
    <col min="8" max="8" width="16.00390625" style="43" customWidth="1"/>
    <col min="9" max="9" width="12.7109375" style="43" customWidth="1"/>
    <col min="10" max="10" width="15.00390625" style="43" customWidth="1"/>
    <col min="11" max="11" width="16.00390625" style="43" customWidth="1"/>
    <col min="12" max="12" width="11.8515625" style="43" customWidth="1"/>
    <col min="13" max="16384" width="9.140625" style="43" customWidth="1"/>
  </cols>
  <sheetData>
    <row r="1" spans="3:11" ht="15" customHeight="1">
      <c r="C1" s="593"/>
      <c r="D1" s="593"/>
      <c r="E1" s="593"/>
      <c r="F1" s="593"/>
      <c r="G1" s="593"/>
      <c r="H1" s="593"/>
      <c r="I1" s="142"/>
      <c r="J1" s="638" t="s">
        <v>529</v>
      </c>
      <c r="K1" s="638"/>
    </row>
    <row r="2" spans="1:11" s="49" customFormat="1" ht="19.5" customHeight="1">
      <c r="A2" s="948" t="s">
        <v>0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</row>
    <row r="3" spans="1:11" s="49" customFormat="1" ht="19.5" customHeight="1">
      <c r="A3" s="947" t="s">
        <v>633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</row>
    <row r="4" spans="1:11" s="49" customFormat="1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s="49" customFormat="1" ht="18" customHeight="1">
      <c r="A5" s="862" t="s">
        <v>694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</row>
    <row r="6" spans="1:11" ht="15.75">
      <c r="A6" s="636" t="s">
        <v>861</v>
      </c>
      <c r="B6" s="636"/>
      <c r="C6" s="97"/>
      <c r="D6" s="97"/>
      <c r="E6" s="97"/>
      <c r="F6" s="97"/>
      <c r="G6" s="97"/>
      <c r="H6" s="97"/>
      <c r="I6" s="97"/>
      <c r="J6" s="97"/>
      <c r="K6" s="97"/>
    </row>
    <row r="7" spans="1:20" ht="29.25" customHeight="1">
      <c r="A7" s="945" t="s">
        <v>70</v>
      </c>
      <c r="B7" s="945" t="s">
        <v>71</v>
      </c>
      <c r="C7" s="945" t="s">
        <v>72</v>
      </c>
      <c r="D7" s="945" t="s">
        <v>148</v>
      </c>
      <c r="E7" s="945"/>
      <c r="F7" s="945"/>
      <c r="G7" s="945"/>
      <c r="H7" s="945"/>
      <c r="I7" s="630" t="s">
        <v>237</v>
      </c>
      <c r="J7" s="945" t="s">
        <v>73</v>
      </c>
      <c r="K7" s="945" t="s">
        <v>473</v>
      </c>
      <c r="L7" s="950" t="s">
        <v>74</v>
      </c>
      <c r="S7" s="48"/>
      <c r="T7" s="48"/>
    </row>
    <row r="8" spans="1:12" ht="33.75" customHeight="1">
      <c r="A8" s="945"/>
      <c r="B8" s="945"/>
      <c r="C8" s="945"/>
      <c r="D8" s="945" t="s">
        <v>75</v>
      </c>
      <c r="E8" s="945" t="s">
        <v>76</v>
      </c>
      <c r="F8" s="945"/>
      <c r="G8" s="945"/>
      <c r="H8" s="45" t="s">
        <v>77</v>
      </c>
      <c r="I8" s="946"/>
      <c r="J8" s="945"/>
      <c r="K8" s="945"/>
      <c r="L8" s="950"/>
    </row>
    <row r="9" spans="1:12" ht="30">
      <c r="A9" s="945"/>
      <c r="B9" s="945"/>
      <c r="C9" s="945"/>
      <c r="D9" s="945"/>
      <c r="E9" s="45" t="s">
        <v>78</v>
      </c>
      <c r="F9" s="45" t="s">
        <v>79</v>
      </c>
      <c r="G9" s="45" t="s">
        <v>16</v>
      </c>
      <c r="H9" s="45"/>
      <c r="I9" s="631"/>
      <c r="J9" s="945"/>
      <c r="K9" s="945"/>
      <c r="L9" s="950"/>
    </row>
    <row r="10" spans="1:12" s="130" customFormat="1" ht="16.5" customHeight="1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</row>
    <row r="11" spans="1:12" ht="16.5" customHeight="1">
      <c r="A11" s="51">
        <v>1</v>
      </c>
      <c r="B11" s="52" t="s">
        <v>695</v>
      </c>
      <c r="C11" s="46">
        <v>30</v>
      </c>
      <c r="D11" s="46">
        <v>0</v>
      </c>
      <c r="E11" s="46">
        <v>5</v>
      </c>
      <c r="F11" s="46">
        <v>2</v>
      </c>
      <c r="G11" s="46">
        <f>E11+F11</f>
        <v>7</v>
      </c>
      <c r="H11" s="46">
        <f>D11+G11</f>
        <v>7</v>
      </c>
      <c r="I11" s="46">
        <f>C11</f>
        <v>30</v>
      </c>
      <c r="J11" s="46">
        <f>C11-H11</f>
        <v>23</v>
      </c>
      <c r="K11" s="46">
        <v>24</v>
      </c>
      <c r="L11" s="46"/>
    </row>
    <row r="12" spans="1:12" ht="16.5" customHeight="1">
      <c r="A12" s="51">
        <v>2</v>
      </c>
      <c r="B12" s="52" t="s">
        <v>696</v>
      </c>
      <c r="C12" s="46">
        <v>31</v>
      </c>
      <c r="D12" s="46">
        <v>0</v>
      </c>
      <c r="E12" s="46">
        <v>4</v>
      </c>
      <c r="F12" s="46">
        <v>1</v>
      </c>
      <c r="G12" s="46">
        <f aca="true" t="shared" si="0" ref="G12:G22">E12+F12</f>
        <v>5</v>
      </c>
      <c r="H12" s="46">
        <f aca="true" t="shared" si="1" ref="H12:H22">D12+G12</f>
        <v>5</v>
      </c>
      <c r="I12" s="46">
        <f aca="true" t="shared" si="2" ref="I12:I22">C12</f>
        <v>31</v>
      </c>
      <c r="J12" s="46">
        <f aca="true" t="shared" si="3" ref="J12:J22">C12-H12</f>
        <v>26</v>
      </c>
      <c r="K12" s="46">
        <v>27</v>
      </c>
      <c r="L12" s="46"/>
    </row>
    <row r="13" spans="1:12" ht="16.5" customHeight="1">
      <c r="A13" s="51">
        <v>3</v>
      </c>
      <c r="B13" s="52" t="s">
        <v>697</v>
      </c>
      <c r="C13" s="46">
        <v>30</v>
      </c>
      <c r="D13" s="46">
        <v>30</v>
      </c>
      <c r="E13" s="46">
        <v>0</v>
      </c>
      <c r="F13" s="46">
        <v>0</v>
      </c>
      <c r="G13" s="46">
        <f t="shared" si="0"/>
        <v>0</v>
      </c>
      <c r="H13" s="46">
        <f t="shared" si="1"/>
        <v>30</v>
      </c>
      <c r="I13" s="46">
        <f t="shared" si="2"/>
        <v>30</v>
      </c>
      <c r="J13" s="46">
        <f t="shared" si="3"/>
        <v>0</v>
      </c>
      <c r="K13" s="46">
        <v>25</v>
      </c>
      <c r="L13" s="46"/>
    </row>
    <row r="14" spans="1:12" ht="16.5" customHeight="1">
      <c r="A14" s="51">
        <v>4</v>
      </c>
      <c r="B14" s="52" t="s">
        <v>698</v>
      </c>
      <c r="C14" s="46">
        <v>31</v>
      </c>
      <c r="D14" s="46">
        <v>0</v>
      </c>
      <c r="E14" s="46">
        <v>5</v>
      </c>
      <c r="F14" s="46">
        <v>1</v>
      </c>
      <c r="G14" s="46">
        <f t="shared" si="0"/>
        <v>6</v>
      </c>
      <c r="H14" s="46">
        <f t="shared" si="1"/>
        <v>6</v>
      </c>
      <c r="I14" s="46">
        <f t="shared" si="2"/>
        <v>31</v>
      </c>
      <c r="J14" s="46">
        <f t="shared" si="3"/>
        <v>25</v>
      </c>
      <c r="K14" s="46">
        <v>26</v>
      </c>
      <c r="L14" s="46"/>
    </row>
    <row r="15" spans="1:12" ht="16.5" customHeight="1">
      <c r="A15" s="51">
        <v>5</v>
      </c>
      <c r="B15" s="52" t="s">
        <v>699</v>
      </c>
      <c r="C15" s="46">
        <v>31</v>
      </c>
      <c r="D15" s="46">
        <v>0</v>
      </c>
      <c r="E15" s="46">
        <v>4</v>
      </c>
      <c r="F15" s="46">
        <v>2</v>
      </c>
      <c r="G15" s="46">
        <f t="shared" si="0"/>
        <v>6</v>
      </c>
      <c r="H15" s="46">
        <f t="shared" si="1"/>
        <v>6</v>
      </c>
      <c r="I15" s="46">
        <f t="shared" si="2"/>
        <v>31</v>
      </c>
      <c r="J15" s="46">
        <f t="shared" si="3"/>
        <v>25</v>
      </c>
      <c r="K15" s="46">
        <v>26</v>
      </c>
      <c r="L15" s="46"/>
    </row>
    <row r="16" spans="1:12" s="50" customFormat="1" ht="16.5" customHeight="1">
      <c r="A16" s="51">
        <v>6</v>
      </c>
      <c r="B16" s="52" t="s">
        <v>700</v>
      </c>
      <c r="C16" s="51">
        <v>30</v>
      </c>
      <c r="D16" s="51">
        <v>0</v>
      </c>
      <c r="E16" s="51">
        <v>5</v>
      </c>
      <c r="F16" s="51">
        <v>2</v>
      </c>
      <c r="G16" s="46">
        <f t="shared" si="0"/>
        <v>7</v>
      </c>
      <c r="H16" s="46">
        <f t="shared" si="1"/>
        <v>7</v>
      </c>
      <c r="I16" s="46">
        <f t="shared" si="2"/>
        <v>30</v>
      </c>
      <c r="J16" s="46">
        <f t="shared" si="3"/>
        <v>23</v>
      </c>
      <c r="K16" s="51">
        <v>24</v>
      </c>
      <c r="L16" s="51"/>
    </row>
    <row r="17" spans="1:12" s="50" customFormat="1" ht="16.5" customHeight="1">
      <c r="A17" s="51">
        <v>7</v>
      </c>
      <c r="B17" s="52" t="s">
        <v>701</v>
      </c>
      <c r="C17" s="51">
        <v>31</v>
      </c>
      <c r="D17" s="51">
        <v>0</v>
      </c>
      <c r="E17" s="51">
        <v>4</v>
      </c>
      <c r="F17" s="51">
        <v>6</v>
      </c>
      <c r="G17" s="46">
        <f t="shared" si="0"/>
        <v>10</v>
      </c>
      <c r="H17" s="46">
        <f t="shared" si="1"/>
        <v>10</v>
      </c>
      <c r="I17" s="46">
        <f t="shared" si="2"/>
        <v>31</v>
      </c>
      <c r="J17" s="46">
        <f t="shared" si="3"/>
        <v>21</v>
      </c>
      <c r="K17" s="51">
        <v>25</v>
      </c>
      <c r="L17" s="51"/>
    </row>
    <row r="18" spans="1:12" s="50" customFormat="1" ht="16.5" customHeight="1">
      <c r="A18" s="51">
        <v>8</v>
      </c>
      <c r="B18" s="52" t="s">
        <v>702</v>
      </c>
      <c r="C18" s="51">
        <v>30</v>
      </c>
      <c r="D18" s="51">
        <v>0</v>
      </c>
      <c r="E18" s="51">
        <v>4</v>
      </c>
      <c r="F18" s="51">
        <v>3</v>
      </c>
      <c r="G18" s="46">
        <f t="shared" si="0"/>
        <v>7</v>
      </c>
      <c r="H18" s="46">
        <f t="shared" si="1"/>
        <v>7</v>
      </c>
      <c r="I18" s="46">
        <f t="shared" si="2"/>
        <v>30</v>
      </c>
      <c r="J18" s="46">
        <f t="shared" si="3"/>
        <v>23</v>
      </c>
      <c r="K18" s="51">
        <v>24</v>
      </c>
      <c r="L18" s="51"/>
    </row>
    <row r="19" spans="1:12" s="50" customFormat="1" ht="16.5" customHeight="1">
      <c r="A19" s="51">
        <v>9</v>
      </c>
      <c r="B19" s="52" t="s">
        <v>703</v>
      </c>
      <c r="C19" s="51">
        <v>31</v>
      </c>
      <c r="D19" s="51">
        <v>7</v>
      </c>
      <c r="E19" s="51">
        <v>4</v>
      </c>
      <c r="F19" s="51">
        <v>1</v>
      </c>
      <c r="G19" s="46">
        <f t="shared" si="0"/>
        <v>5</v>
      </c>
      <c r="H19" s="46">
        <f t="shared" si="1"/>
        <v>12</v>
      </c>
      <c r="I19" s="46">
        <f t="shared" si="2"/>
        <v>31</v>
      </c>
      <c r="J19" s="46">
        <f t="shared" si="3"/>
        <v>19</v>
      </c>
      <c r="K19" s="51">
        <v>25</v>
      </c>
      <c r="L19" s="51"/>
    </row>
    <row r="20" spans="1:12" s="50" customFormat="1" ht="16.5" customHeight="1">
      <c r="A20" s="51">
        <v>10</v>
      </c>
      <c r="B20" s="52" t="s">
        <v>704</v>
      </c>
      <c r="C20" s="51">
        <v>31</v>
      </c>
      <c r="D20" s="51">
        <v>0</v>
      </c>
      <c r="E20" s="51">
        <v>4</v>
      </c>
      <c r="F20" s="51">
        <v>2</v>
      </c>
      <c r="G20" s="46">
        <f t="shared" si="0"/>
        <v>6</v>
      </c>
      <c r="H20" s="46">
        <f t="shared" si="1"/>
        <v>6</v>
      </c>
      <c r="I20" s="46">
        <f t="shared" si="2"/>
        <v>31</v>
      </c>
      <c r="J20" s="46">
        <f t="shared" si="3"/>
        <v>25</v>
      </c>
      <c r="K20" s="51">
        <v>26</v>
      </c>
      <c r="L20" s="51"/>
    </row>
    <row r="21" spans="1:12" s="50" customFormat="1" ht="16.5" customHeight="1">
      <c r="A21" s="51">
        <v>11</v>
      </c>
      <c r="B21" s="52" t="s">
        <v>705</v>
      </c>
      <c r="C21" s="51">
        <v>28</v>
      </c>
      <c r="D21" s="45">
        <v>0</v>
      </c>
      <c r="E21" s="45">
        <v>4</v>
      </c>
      <c r="F21" s="45">
        <v>2</v>
      </c>
      <c r="G21" s="46">
        <f t="shared" si="0"/>
        <v>6</v>
      </c>
      <c r="H21" s="46">
        <f t="shared" si="1"/>
        <v>6</v>
      </c>
      <c r="I21" s="46">
        <f t="shared" si="2"/>
        <v>28</v>
      </c>
      <c r="J21" s="46">
        <f t="shared" si="3"/>
        <v>22</v>
      </c>
      <c r="K21" s="51">
        <v>23</v>
      </c>
      <c r="L21" s="51"/>
    </row>
    <row r="22" spans="1:12" s="50" customFormat="1" ht="16.5" customHeight="1">
      <c r="A22" s="51">
        <v>12</v>
      </c>
      <c r="B22" s="52" t="s">
        <v>706</v>
      </c>
      <c r="C22" s="51">
        <v>31</v>
      </c>
      <c r="D22" s="45">
        <v>0</v>
      </c>
      <c r="E22" s="45">
        <v>5</v>
      </c>
      <c r="F22" s="45">
        <v>3</v>
      </c>
      <c r="G22" s="46">
        <f t="shared" si="0"/>
        <v>8</v>
      </c>
      <c r="H22" s="46">
        <f t="shared" si="1"/>
        <v>8</v>
      </c>
      <c r="I22" s="46">
        <f t="shared" si="2"/>
        <v>31</v>
      </c>
      <c r="J22" s="46">
        <f t="shared" si="3"/>
        <v>23</v>
      </c>
      <c r="K22" s="51">
        <v>25</v>
      </c>
      <c r="L22" s="51"/>
    </row>
    <row r="23" spans="1:12" s="50" customFormat="1" ht="16.5" customHeight="1">
      <c r="A23" s="52"/>
      <c r="B23" s="53" t="s">
        <v>16</v>
      </c>
      <c r="C23" s="51">
        <v>365</v>
      </c>
      <c r="D23" s="51">
        <f aca="true" t="shared" si="4" ref="D23:K23">SUM(D11:D22)</f>
        <v>37</v>
      </c>
      <c r="E23" s="51">
        <f t="shared" si="4"/>
        <v>48</v>
      </c>
      <c r="F23" s="51">
        <f t="shared" si="4"/>
        <v>25</v>
      </c>
      <c r="G23" s="51">
        <f t="shared" si="4"/>
        <v>73</v>
      </c>
      <c r="H23" s="51">
        <f t="shared" si="4"/>
        <v>110</v>
      </c>
      <c r="I23" s="51">
        <f t="shared" si="4"/>
        <v>365</v>
      </c>
      <c r="J23" s="51">
        <f t="shared" si="4"/>
        <v>255</v>
      </c>
      <c r="K23" s="51">
        <f t="shared" si="4"/>
        <v>300</v>
      </c>
      <c r="L23" s="51"/>
    </row>
    <row r="24" spans="1:11" s="50" customFormat="1" ht="11.25" customHeight="1">
      <c r="A24" s="54"/>
      <c r="B24" s="55"/>
      <c r="C24" s="56"/>
      <c r="D24" s="54"/>
      <c r="E24" s="54"/>
      <c r="F24" s="54"/>
      <c r="G24" s="54"/>
      <c r="H24" s="54"/>
      <c r="I24" s="54"/>
      <c r="J24" s="54"/>
      <c r="K24" s="54"/>
    </row>
    <row r="25" spans="1:10" ht="15">
      <c r="A25" s="47" t="s">
        <v>101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2" ht="15.75">
      <c r="A28" s="47" t="s">
        <v>947</v>
      </c>
      <c r="B28" s="47"/>
      <c r="C28" s="47"/>
      <c r="D28" s="47"/>
      <c r="E28" s="47"/>
      <c r="F28" s="47"/>
      <c r="G28" s="47"/>
      <c r="H28" s="47"/>
      <c r="I28" s="639" t="s">
        <v>944</v>
      </c>
      <c r="J28" s="639"/>
      <c r="K28" s="639"/>
      <c r="L28" s="639"/>
    </row>
    <row r="29" spans="1:12" ht="15.75">
      <c r="A29" s="249"/>
      <c r="B29" s="249"/>
      <c r="C29" s="249"/>
      <c r="D29" s="249"/>
      <c r="E29" s="249"/>
      <c r="F29" s="249"/>
      <c r="G29" s="249"/>
      <c r="H29" s="249"/>
      <c r="I29" s="949" t="s">
        <v>860</v>
      </c>
      <c r="J29" s="949"/>
      <c r="K29" s="949"/>
      <c r="L29" s="949"/>
    </row>
    <row r="30" spans="1:11" ht="15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</row>
    <row r="31" spans="1:11" ht="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</sheetData>
  <sheetProtection/>
  <mergeCells count="18">
    <mergeCell ref="I28:L28"/>
    <mergeCell ref="I29:L29"/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C1:H1"/>
    <mergeCell ref="J1:K1"/>
    <mergeCell ref="A3:K3"/>
    <mergeCell ref="A2:K2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3"/>
  <sheetViews>
    <sheetView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4.7109375" style="43" customWidth="1"/>
    <col min="2" max="2" width="14.7109375" style="43" customWidth="1"/>
    <col min="3" max="3" width="11.7109375" style="43" customWidth="1"/>
    <col min="4" max="4" width="12.00390625" style="43" customWidth="1"/>
    <col min="5" max="5" width="11.8515625" style="43" customWidth="1"/>
    <col min="6" max="6" width="18.8515625" style="43" customWidth="1"/>
    <col min="7" max="7" width="10.140625" style="43" customWidth="1"/>
    <col min="8" max="8" width="14.7109375" style="43" customWidth="1"/>
    <col min="9" max="9" width="15.28125" style="43" customWidth="1"/>
    <col min="10" max="10" width="14.7109375" style="43" customWidth="1"/>
    <col min="11" max="11" width="11.8515625" style="43" customWidth="1"/>
    <col min="12" max="16384" width="9.140625" style="43" customWidth="1"/>
  </cols>
  <sheetData>
    <row r="1" spans="3:10" ht="15" customHeight="1">
      <c r="C1" s="593"/>
      <c r="D1" s="593"/>
      <c r="E1" s="593"/>
      <c r="F1" s="593"/>
      <c r="G1" s="593"/>
      <c r="H1" s="593"/>
      <c r="I1" s="142"/>
      <c r="J1" s="36" t="s">
        <v>530</v>
      </c>
    </row>
    <row r="2" spans="1:10" s="49" customFormat="1" ht="19.5" customHeight="1">
      <c r="A2" s="948" t="s">
        <v>0</v>
      </c>
      <c r="B2" s="948"/>
      <c r="C2" s="948"/>
      <c r="D2" s="948"/>
      <c r="E2" s="948"/>
      <c r="F2" s="948"/>
      <c r="G2" s="948"/>
      <c r="H2" s="948"/>
      <c r="I2" s="948"/>
      <c r="J2" s="948"/>
    </row>
    <row r="3" spans="1:10" s="49" customFormat="1" ht="19.5" customHeight="1">
      <c r="A3" s="947" t="s">
        <v>633</v>
      </c>
      <c r="B3" s="947"/>
      <c r="C3" s="947"/>
      <c r="D3" s="947"/>
      <c r="E3" s="947"/>
      <c r="F3" s="947"/>
      <c r="G3" s="947"/>
      <c r="H3" s="947"/>
      <c r="I3" s="947"/>
      <c r="J3" s="947"/>
    </row>
    <row r="4" spans="1:10" s="49" customFormat="1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s="49" customFormat="1" ht="18" customHeight="1">
      <c r="A5" s="862" t="s">
        <v>707</v>
      </c>
      <c r="B5" s="862"/>
      <c r="C5" s="862"/>
      <c r="D5" s="862"/>
      <c r="E5" s="862"/>
      <c r="F5" s="862"/>
      <c r="G5" s="862"/>
      <c r="H5" s="862"/>
      <c r="I5" s="862"/>
      <c r="J5" s="862"/>
    </row>
    <row r="6" spans="1:10" ht="15.75">
      <c r="A6" s="636" t="s">
        <v>862</v>
      </c>
      <c r="B6" s="636"/>
      <c r="C6" s="120"/>
      <c r="D6" s="120"/>
      <c r="E6" s="120"/>
      <c r="F6" s="120"/>
      <c r="G6" s="120"/>
      <c r="H6" s="120"/>
      <c r="I6" s="140"/>
      <c r="J6" s="140"/>
    </row>
    <row r="7" spans="1:11" ht="29.25" customHeight="1">
      <c r="A7" s="945" t="s">
        <v>70</v>
      </c>
      <c r="B7" s="945" t="s">
        <v>71</v>
      </c>
      <c r="C7" s="945" t="s">
        <v>72</v>
      </c>
      <c r="D7" s="945" t="s">
        <v>149</v>
      </c>
      <c r="E7" s="945"/>
      <c r="F7" s="945"/>
      <c r="G7" s="945"/>
      <c r="H7" s="945"/>
      <c r="I7" s="630" t="s">
        <v>237</v>
      </c>
      <c r="J7" s="945" t="s">
        <v>73</v>
      </c>
      <c r="K7" s="945" t="s">
        <v>219</v>
      </c>
    </row>
    <row r="8" spans="1:19" ht="33.75" customHeight="1">
      <c r="A8" s="945"/>
      <c r="B8" s="945"/>
      <c r="C8" s="945"/>
      <c r="D8" s="945" t="s">
        <v>75</v>
      </c>
      <c r="E8" s="945" t="s">
        <v>76</v>
      </c>
      <c r="F8" s="945"/>
      <c r="G8" s="945"/>
      <c r="H8" s="630" t="s">
        <v>77</v>
      </c>
      <c r="I8" s="946"/>
      <c r="J8" s="945"/>
      <c r="K8" s="945"/>
      <c r="R8" s="48"/>
      <c r="S8" s="48"/>
    </row>
    <row r="9" spans="1:11" ht="33.75" customHeight="1">
      <c r="A9" s="945"/>
      <c r="B9" s="945"/>
      <c r="C9" s="945"/>
      <c r="D9" s="945"/>
      <c r="E9" s="45" t="s">
        <v>78</v>
      </c>
      <c r="F9" s="45" t="s">
        <v>79</v>
      </c>
      <c r="G9" s="45" t="s">
        <v>16</v>
      </c>
      <c r="H9" s="631"/>
      <c r="I9" s="631"/>
      <c r="J9" s="945"/>
      <c r="K9" s="945"/>
    </row>
    <row r="10" spans="1:11" s="50" customFormat="1" ht="16.5" customHeight="1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</row>
    <row r="11" spans="1:11" ht="16.5" customHeight="1">
      <c r="A11" s="51">
        <v>1</v>
      </c>
      <c r="B11" s="52" t="s">
        <v>695</v>
      </c>
      <c r="C11" s="46">
        <v>30</v>
      </c>
      <c r="D11" s="46">
        <v>0</v>
      </c>
      <c r="E11" s="46">
        <v>5</v>
      </c>
      <c r="F11" s="46">
        <v>2</v>
      </c>
      <c r="G11" s="46">
        <f>E11+F11</f>
        <v>7</v>
      </c>
      <c r="H11" s="46">
        <f>D11+G11</f>
        <v>7</v>
      </c>
      <c r="I11" s="46">
        <v>30</v>
      </c>
      <c r="J11" s="46">
        <f>C11-H11</f>
        <v>23</v>
      </c>
      <c r="K11" s="46"/>
    </row>
    <row r="12" spans="1:11" ht="16.5" customHeight="1">
      <c r="A12" s="51">
        <v>2</v>
      </c>
      <c r="B12" s="52" t="s">
        <v>696</v>
      </c>
      <c r="C12" s="46">
        <v>31</v>
      </c>
      <c r="D12" s="46">
        <v>0</v>
      </c>
      <c r="E12" s="46">
        <v>4</v>
      </c>
      <c r="F12" s="46">
        <v>1</v>
      </c>
      <c r="G12" s="46">
        <f aca="true" t="shared" si="0" ref="G12:G22">E12+F12</f>
        <v>5</v>
      </c>
      <c r="H12" s="46">
        <f aca="true" t="shared" si="1" ref="H12:H22">D12+G12</f>
        <v>5</v>
      </c>
      <c r="I12" s="46">
        <v>31</v>
      </c>
      <c r="J12" s="46">
        <f aca="true" t="shared" si="2" ref="J12:J22">C12-H12</f>
        <v>26</v>
      </c>
      <c r="K12" s="46"/>
    </row>
    <row r="13" spans="1:11" ht="16.5" customHeight="1">
      <c r="A13" s="51">
        <v>3</v>
      </c>
      <c r="B13" s="52" t="s">
        <v>697</v>
      </c>
      <c r="C13" s="46">
        <v>30</v>
      </c>
      <c r="D13" s="46">
        <v>30</v>
      </c>
      <c r="E13" s="46">
        <v>0</v>
      </c>
      <c r="F13" s="46">
        <v>0</v>
      </c>
      <c r="G13" s="46">
        <f t="shared" si="0"/>
        <v>0</v>
      </c>
      <c r="H13" s="46">
        <f t="shared" si="1"/>
        <v>30</v>
      </c>
      <c r="I13" s="46">
        <v>30</v>
      </c>
      <c r="J13" s="46">
        <f t="shared" si="2"/>
        <v>0</v>
      </c>
      <c r="K13" s="51"/>
    </row>
    <row r="14" spans="1:11" ht="16.5" customHeight="1">
      <c r="A14" s="51">
        <v>4</v>
      </c>
      <c r="B14" s="52" t="s">
        <v>698</v>
      </c>
      <c r="C14" s="46">
        <v>31</v>
      </c>
      <c r="D14" s="46">
        <v>0</v>
      </c>
      <c r="E14" s="46">
        <v>5</v>
      </c>
      <c r="F14" s="46">
        <v>1</v>
      </c>
      <c r="G14" s="46">
        <f t="shared" si="0"/>
        <v>6</v>
      </c>
      <c r="H14" s="46">
        <f t="shared" si="1"/>
        <v>6</v>
      </c>
      <c r="I14" s="46">
        <v>31</v>
      </c>
      <c r="J14" s="46">
        <f t="shared" si="2"/>
        <v>25</v>
      </c>
      <c r="K14" s="51"/>
    </row>
    <row r="15" spans="1:11" ht="16.5" customHeight="1">
      <c r="A15" s="51">
        <v>5</v>
      </c>
      <c r="B15" s="52" t="s">
        <v>699</v>
      </c>
      <c r="C15" s="46">
        <v>31</v>
      </c>
      <c r="D15" s="46">
        <v>0</v>
      </c>
      <c r="E15" s="46">
        <v>4</v>
      </c>
      <c r="F15" s="46">
        <v>2</v>
      </c>
      <c r="G15" s="46">
        <f t="shared" si="0"/>
        <v>6</v>
      </c>
      <c r="H15" s="46">
        <f t="shared" si="1"/>
        <v>6</v>
      </c>
      <c r="I15" s="46">
        <v>31</v>
      </c>
      <c r="J15" s="46">
        <f t="shared" si="2"/>
        <v>25</v>
      </c>
      <c r="K15" s="51"/>
    </row>
    <row r="16" spans="1:11" s="50" customFormat="1" ht="16.5" customHeight="1">
      <c r="A16" s="51">
        <v>6</v>
      </c>
      <c r="B16" s="52" t="s">
        <v>700</v>
      </c>
      <c r="C16" s="51">
        <v>30</v>
      </c>
      <c r="D16" s="51">
        <v>0</v>
      </c>
      <c r="E16" s="51">
        <v>5</v>
      </c>
      <c r="F16" s="51">
        <v>2</v>
      </c>
      <c r="G16" s="46">
        <f t="shared" si="0"/>
        <v>7</v>
      </c>
      <c r="H16" s="46">
        <f t="shared" si="1"/>
        <v>7</v>
      </c>
      <c r="I16" s="51">
        <v>30</v>
      </c>
      <c r="J16" s="46">
        <f t="shared" si="2"/>
        <v>23</v>
      </c>
      <c r="K16" s="51"/>
    </row>
    <row r="17" spans="1:11" s="50" customFormat="1" ht="16.5" customHeight="1">
      <c r="A17" s="51">
        <v>7</v>
      </c>
      <c r="B17" s="52" t="s">
        <v>701</v>
      </c>
      <c r="C17" s="51">
        <v>31</v>
      </c>
      <c r="D17" s="51">
        <v>0</v>
      </c>
      <c r="E17" s="51">
        <v>4</v>
      </c>
      <c r="F17" s="51">
        <v>6</v>
      </c>
      <c r="G17" s="46">
        <f t="shared" si="0"/>
        <v>10</v>
      </c>
      <c r="H17" s="46">
        <f t="shared" si="1"/>
        <v>10</v>
      </c>
      <c r="I17" s="51">
        <v>31</v>
      </c>
      <c r="J17" s="46">
        <f t="shared" si="2"/>
        <v>21</v>
      </c>
      <c r="K17" s="51"/>
    </row>
    <row r="18" spans="1:11" s="50" customFormat="1" ht="16.5" customHeight="1">
      <c r="A18" s="51">
        <v>8</v>
      </c>
      <c r="B18" s="52" t="s">
        <v>702</v>
      </c>
      <c r="C18" s="51">
        <v>30</v>
      </c>
      <c r="D18" s="51">
        <v>0</v>
      </c>
      <c r="E18" s="51">
        <v>4</v>
      </c>
      <c r="F18" s="51">
        <v>3</v>
      </c>
      <c r="G18" s="46">
        <f t="shared" si="0"/>
        <v>7</v>
      </c>
      <c r="H18" s="46">
        <f t="shared" si="1"/>
        <v>7</v>
      </c>
      <c r="I18" s="51">
        <v>30</v>
      </c>
      <c r="J18" s="46">
        <f t="shared" si="2"/>
        <v>23</v>
      </c>
      <c r="K18" s="51"/>
    </row>
    <row r="19" spans="1:11" s="50" customFormat="1" ht="16.5" customHeight="1">
      <c r="A19" s="51">
        <v>9</v>
      </c>
      <c r="B19" s="52" t="s">
        <v>703</v>
      </c>
      <c r="C19" s="51">
        <v>31</v>
      </c>
      <c r="D19" s="51">
        <v>7</v>
      </c>
      <c r="E19" s="51">
        <v>4</v>
      </c>
      <c r="F19" s="51">
        <v>1</v>
      </c>
      <c r="G19" s="46">
        <f t="shared" si="0"/>
        <v>5</v>
      </c>
      <c r="H19" s="46">
        <f t="shared" si="1"/>
        <v>12</v>
      </c>
      <c r="I19" s="51">
        <v>31</v>
      </c>
      <c r="J19" s="46">
        <f t="shared" si="2"/>
        <v>19</v>
      </c>
      <c r="K19" s="51"/>
    </row>
    <row r="20" spans="1:11" s="50" customFormat="1" ht="16.5" customHeight="1">
      <c r="A20" s="51">
        <v>10</v>
      </c>
      <c r="B20" s="52" t="s">
        <v>704</v>
      </c>
      <c r="C20" s="51">
        <v>31</v>
      </c>
      <c r="D20" s="51">
        <v>0</v>
      </c>
      <c r="E20" s="51">
        <v>4</v>
      </c>
      <c r="F20" s="51">
        <v>2</v>
      </c>
      <c r="G20" s="46">
        <f t="shared" si="0"/>
        <v>6</v>
      </c>
      <c r="H20" s="46">
        <f t="shared" si="1"/>
        <v>6</v>
      </c>
      <c r="I20" s="51">
        <v>31</v>
      </c>
      <c r="J20" s="46">
        <f t="shared" si="2"/>
        <v>25</v>
      </c>
      <c r="K20" s="51"/>
    </row>
    <row r="21" spans="1:11" s="50" customFormat="1" ht="16.5" customHeight="1">
      <c r="A21" s="51">
        <v>11</v>
      </c>
      <c r="B21" s="52" t="s">
        <v>705</v>
      </c>
      <c r="C21" s="51">
        <v>28</v>
      </c>
      <c r="D21" s="45">
        <v>0</v>
      </c>
      <c r="E21" s="45">
        <v>4</v>
      </c>
      <c r="F21" s="45">
        <v>2</v>
      </c>
      <c r="G21" s="46">
        <f t="shared" si="0"/>
        <v>6</v>
      </c>
      <c r="H21" s="46">
        <f t="shared" si="1"/>
        <v>6</v>
      </c>
      <c r="I21" s="51">
        <v>28</v>
      </c>
      <c r="J21" s="46">
        <f t="shared" si="2"/>
        <v>22</v>
      </c>
      <c r="K21" s="51"/>
    </row>
    <row r="22" spans="1:11" s="50" customFormat="1" ht="16.5" customHeight="1">
      <c r="A22" s="51">
        <v>12</v>
      </c>
      <c r="B22" s="52" t="s">
        <v>706</v>
      </c>
      <c r="C22" s="51">
        <v>31</v>
      </c>
      <c r="D22" s="45">
        <v>0</v>
      </c>
      <c r="E22" s="45">
        <v>5</v>
      </c>
      <c r="F22" s="45">
        <v>3</v>
      </c>
      <c r="G22" s="46">
        <f t="shared" si="0"/>
        <v>8</v>
      </c>
      <c r="H22" s="46">
        <f t="shared" si="1"/>
        <v>8</v>
      </c>
      <c r="I22" s="51">
        <v>31</v>
      </c>
      <c r="J22" s="46">
        <f t="shared" si="2"/>
        <v>23</v>
      </c>
      <c r="K22" s="51"/>
    </row>
    <row r="23" spans="1:11" s="50" customFormat="1" ht="16.5" customHeight="1">
      <c r="A23" s="52"/>
      <c r="B23" s="53" t="s">
        <v>16</v>
      </c>
      <c r="C23" s="51">
        <v>365</v>
      </c>
      <c r="D23" s="51">
        <f aca="true" t="shared" si="3" ref="D23:J23">SUM(D11:D22)</f>
        <v>37</v>
      </c>
      <c r="E23" s="51">
        <f t="shared" si="3"/>
        <v>48</v>
      </c>
      <c r="F23" s="51">
        <f t="shared" si="3"/>
        <v>25</v>
      </c>
      <c r="G23" s="51">
        <f t="shared" si="3"/>
        <v>73</v>
      </c>
      <c r="H23" s="51">
        <f t="shared" si="3"/>
        <v>110</v>
      </c>
      <c r="I23" s="51">
        <f t="shared" si="3"/>
        <v>365</v>
      </c>
      <c r="J23" s="51">
        <f t="shared" si="3"/>
        <v>255</v>
      </c>
      <c r="K23" s="51"/>
    </row>
    <row r="24" spans="1:11" s="50" customFormat="1" ht="11.25" customHeight="1">
      <c r="A24" s="54"/>
      <c r="B24" s="55"/>
      <c r="C24" s="56"/>
      <c r="D24" s="54"/>
      <c r="E24" s="54"/>
      <c r="F24" s="54"/>
      <c r="G24" s="54"/>
      <c r="H24" s="54"/>
      <c r="I24" s="54"/>
      <c r="J24" s="54"/>
      <c r="K24" s="52"/>
    </row>
    <row r="25" spans="1:10" ht="15">
      <c r="A25" s="47" t="s">
        <v>101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t="1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ht="1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ht="14.25">
      <c r="D28" s="43" t="s">
        <v>11</v>
      </c>
    </row>
    <row r="29" spans="1:10" ht="15">
      <c r="A29" s="47" t="s">
        <v>947</v>
      </c>
      <c r="B29" s="47"/>
      <c r="C29" s="47"/>
      <c r="D29" s="47"/>
      <c r="E29" s="47"/>
      <c r="F29" s="47"/>
      <c r="G29" s="47"/>
      <c r="H29" s="47"/>
      <c r="I29" s="47"/>
      <c r="J29" s="138"/>
    </row>
    <row r="30" spans="1:10" ht="15">
      <c r="A30" s="249"/>
      <c r="B30" s="249"/>
      <c r="C30" s="249"/>
      <c r="D30" s="249"/>
      <c r="E30" s="249"/>
      <c r="F30" s="249"/>
      <c r="G30" s="249"/>
      <c r="H30" s="249"/>
      <c r="I30" s="249"/>
      <c r="J30" s="249"/>
    </row>
    <row r="31" spans="1:11" ht="15.75">
      <c r="A31" s="249"/>
      <c r="B31" s="249"/>
      <c r="C31" s="249"/>
      <c r="D31" s="249"/>
      <c r="E31" s="249"/>
      <c r="F31" s="249"/>
      <c r="G31" s="249"/>
      <c r="H31" s="639" t="s">
        <v>944</v>
      </c>
      <c r="I31" s="639"/>
      <c r="J31" s="639"/>
      <c r="K31" s="639"/>
    </row>
    <row r="32" spans="1:11" ht="15.75">
      <c r="A32" s="47"/>
      <c r="B32" s="47"/>
      <c r="C32" s="47"/>
      <c r="D32" s="47"/>
      <c r="E32" s="47"/>
      <c r="F32" s="47"/>
      <c r="G32" s="47"/>
      <c r="H32" s="949" t="s">
        <v>860</v>
      </c>
      <c r="I32" s="949"/>
      <c r="J32" s="949"/>
      <c r="K32" s="949"/>
    </row>
    <row r="33" spans="8:10" ht="15">
      <c r="H33" s="249"/>
      <c r="I33" s="249"/>
      <c r="J33" s="249"/>
    </row>
  </sheetData>
  <sheetProtection/>
  <mergeCells count="17">
    <mergeCell ref="H31:K31"/>
    <mergeCell ref="H32:K32"/>
    <mergeCell ref="A7:A9"/>
    <mergeCell ref="B7:B9"/>
    <mergeCell ref="C7:C9"/>
    <mergeCell ref="D7:H7"/>
    <mergeCell ref="J7:J9"/>
    <mergeCell ref="D8:D9"/>
    <mergeCell ref="E8:G8"/>
    <mergeCell ref="I7:I9"/>
    <mergeCell ref="K7:K9"/>
    <mergeCell ref="H8:H9"/>
    <mergeCell ref="C1:H1"/>
    <mergeCell ref="A2:J2"/>
    <mergeCell ref="A3:J3"/>
    <mergeCell ref="A5:J5"/>
    <mergeCell ref="A6:B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5"/>
  <sheetViews>
    <sheetView view="pageBreakPreview" zoomScaleNormal="70" zoomScaleSheetLayoutView="100" zoomScalePageLayoutView="0" workbookViewId="0" topLeftCell="A7">
      <selection activeCell="K11" sqref="K11"/>
    </sheetView>
  </sheetViews>
  <sheetFormatPr defaultColWidth="9.140625" defaultRowHeight="12.75"/>
  <cols>
    <col min="1" max="1" width="5.57421875" style="194" customWidth="1"/>
    <col min="2" max="2" width="20.57421875" style="510" customWidth="1"/>
    <col min="3" max="3" width="10.28125" style="194" customWidth="1"/>
    <col min="4" max="4" width="8.421875" style="194" customWidth="1"/>
    <col min="5" max="6" width="9.8515625" style="194" customWidth="1"/>
    <col min="7" max="7" width="10.8515625" style="194" customWidth="1"/>
    <col min="8" max="8" width="12.8515625" style="194" customWidth="1"/>
    <col min="9" max="11" width="9.57421875" style="184" customWidth="1"/>
    <col min="12" max="14" width="8.140625" style="184" customWidth="1"/>
    <col min="15" max="15" width="8.421875" style="184" customWidth="1"/>
    <col min="16" max="16" width="8.140625" style="184" customWidth="1"/>
    <col min="17" max="17" width="8.8515625" style="184" customWidth="1"/>
    <col min="18" max="18" width="8.140625" style="184" customWidth="1"/>
    <col min="19" max="16384" width="9.140625" style="184" customWidth="1"/>
  </cols>
  <sheetData>
    <row r="1" spans="7:18" ht="12.75" customHeight="1">
      <c r="G1" s="956"/>
      <c r="H1" s="956"/>
      <c r="I1" s="956"/>
      <c r="J1" s="194"/>
      <c r="K1" s="194"/>
      <c r="L1" s="194"/>
      <c r="M1" s="194"/>
      <c r="N1" s="194"/>
      <c r="O1" s="194"/>
      <c r="P1" s="194"/>
      <c r="Q1" s="958" t="s">
        <v>531</v>
      </c>
      <c r="R1" s="958"/>
    </row>
    <row r="2" spans="1:18" ht="15.75">
      <c r="A2" s="954" t="s">
        <v>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</row>
    <row r="3" spans="1:18" ht="18">
      <c r="A3" s="955" t="s">
        <v>633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5"/>
      <c r="R3" s="955"/>
    </row>
    <row r="4" spans="1:18" ht="12.75" customHeight="1">
      <c r="A4" s="953" t="s">
        <v>714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</row>
    <row r="5" spans="1:18" s="185" customFormat="1" ht="7.5" customHeight="1">
      <c r="A5" s="953"/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</row>
    <row r="6" spans="1:18" ht="12.75">
      <c r="A6" s="957"/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7"/>
    </row>
    <row r="7" spans="1:18" ht="12.75">
      <c r="A7" s="636" t="s">
        <v>862</v>
      </c>
      <c r="B7" s="636"/>
      <c r="H7" s="195"/>
      <c r="I7" s="194"/>
      <c r="J7" s="194"/>
      <c r="K7" s="194"/>
      <c r="L7" s="960"/>
      <c r="M7" s="960"/>
      <c r="N7" s="960"/>
      <c r="O7" s="960"/>
      <c r="P7" s="960"/>
      <c r="Q7" s="960"/>
      <c r="R7" s="960"/>
    </row>
    <row r="8" spans="1:18" ht="24.75" customHeight="1">
      <c r="A8" s="872" t="s">
        <v>2</v>
      </c>
      <c r="B8" s="961" t="s">
        <v>3</v>
      </c>
      <c r="C8" s="951" t="s">
        <v>483</v>
      </c>
      <c r="D8" s="952"/>
      <c r="E8" s="952"/>
      <c r="F8" s="952"/>
      <c r="G8" s="962"/>
      <c r="H8" s="963" t="s">
        <v>80</v>
      </c>
      <c r="I8" s="951" t="s">
        <v>81</v>
      </c>
      <c r="J8" s="952"/>
      <c r="K8" s="952"/>
      <c r="L8" s="962"/>
      <c r="M8" s="951" t="s">
        <v>708</v>
      </c>
      <c r="N8" s="952"/>
      <c r="O8" s="952"/>
      <c r="P8" s="952"/>
      <c r="Q8" s="952"/>
      <c r="R8" s="952"/>
    </row>
    <row r="9" spans="1:18" ht="44.25" customHeight="1">
      <c r="A9" s="872"/>
      <c r="B9" s="961"/>
      <c r="C9" s="196" t="s">
        <v>5</v>
      </c>
      <c r="D9" s="196" t="s">
        <v>6</v>
      </c>
      <c r="E9" s="196" t="s">
        <v>355</v>
      </c>
      <c r="F9" s="197" t="s">
        <v>95</v>
      </c>
      <c r="G9" s="197" t="s">
        <v>220</v>
      </c>
      <c r="H9" s="964"/>
      <c r="I9" s="235" t="s">
        <v>85</v>
      </c>
      <c r="J9" s="235" t="s">
        <v>18</v>
      </c>
      <c r="K9" s="235" t="s">
        <v>38</v>
      </c>
      <c r="L9" s="235" t="s">
        <v>808</v>
      </c>
      <c r="M9" s="222" t="s">
        <v>16</v>
      </c>
      <c r="N9" s="222" t="s">
        <v>709</v>
      </c>
      <c r="O9" s="222" t="s">
        <v>710</v>
      </c>
      <c r="P9" s="222" t="s">
        <v>711</v>
      </c>
      <c r="Q9" s="222" t="s">
        <v>712</v>
      </c>
      <c r="R9" s="222" t="s">
        <v>713</v>
      </c>
    </row>
    <row r="10" spans="1:18" s="186" customFormat="1" ht="12.75">
      <c r="A10" s="196">
        <v>1</v>
      </c>
      <c r="B10" s="511">
        <v>2</v>
      </c>
      <c r="C10" s="196">
        <v>3</v>
      </c>
      <c r="D10" s="196">
        <v>4</v>
      </c>
      <c r="E10" s="196">
        <v>5</v>
      </c>
      <c r="F10" s="196">
        <v>6</v>
      </c>
      <c r="G10" s="196">
        <v>7</v>
      </c>
      <c r="H10" s="196">
        <v>8</v>
      </c>
      <c r="I10" s="196">
        <v>9</v>
      </c>
      <c r="J10" s="196">
        <v>10</v>
      </c>
      <c r="K10" s="196">
        <v>11</v>
      </c>
      <c r="L10" s="196">
        <v>12</v>
      </c>
      <c r="M10" s="196">
        <v>13</v>
      </c>
      <c r="N10" s="196">
        <v>14</v>
      </c>
      <c r="O10" s="196">
        <v>15</v>
      </c>
      <c r="P10" s="196">
        <v>16</v>
      </c>
      <c r="Q10" s="196">
        <v>17</v>
      </c>
      <c r="R10" s="196">
        <v>18</v>
      </c>
    </row>
    <row r="11" spans="1:18" ht="15">
      <c r="A11" s="198">
        <v>1</v>
      </c>
      <c r="B11" s="515" t="s">
        <v>833</v>
      </c>
      <c r="C11" s="965">
        <v>84026</v>
      </c>
      <c r="D11" s="965"/>
      <c r="E11" s="198">
        <v>0</v>
      </c>
      <c r="F11" s="198">
        <v>0</v>
      </c>
      <c r="G11" s="198">
        <f>SUM(C11:F11)</f>
        <v>84026</v>
      </c>
      <c r="H11" s="518">
        <v>255</v>
      </c>
      <c r="I11" s="519">
        <f>G11*H11*0.0001</f>
        <v>2142.663</v>
      </c>
      <c r="J11" s="519">
        <f>I11/2</f>
        <v>1071.3315</v>
      </c>
      <c r="K11" s="519">
        <f>J11</f>
        <v>1071.3315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</row>
    <row r="12" spans="1:18" ht="15">
      <c r="A12" s="198">
        <v>2</v>
      </c>
      <c r="B12" s="515" t="s">
        <v>945</v>
      </c>
      <c r="C12" s="965">
        <v>16974</v>
      </c>
      <c r="D12" s="965"/>
      <c r="E12" s="198">
        <v>0</v>
      </c>
      <c r="F12" s="198">
        <v>0</v>
      </c>
      <c r="G12" s="580">
        <f aca="true" t="shared" si="0" ref="G12:G32">SUM(C12:F12)</f>
        <v>16974</v>
      </c>
      <c r="H12" s="518">
        <v>255</v>
      </c>
      <c r="I12" s="519">
        <f aca="true" t="shared" si="1" ref="I12:I32">G12*H12*0.0001</f>
        <v>432.83700000000005</v>
      </c>
      <c r="J12" s="519">
        <f aca="true" t="shared" si="2" ref="J12:J32">I12/2</f>
        <v>216.41850000000002</v>
      </c>
      <c r="K12" s="519">
        <f aca="true" t="shared" si="3" ref="K12:K32">J12</f>
        <v>216.41850000000002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</row>
    <row r="13" spans="1:18" ht="15">
      <c r="A13" s="198">
        <v>3</v>
      </c>
      <c r="B13" s="515" t="s">
        <v>835</v>
      </c>
      <c r="C13" s="965">
        <v>41006</v>
      </c>
      <c r="D13" s="965"/>
      <c r="E13" s="198">
        <v>0</v>
      </c>
      <c r="F13" s="198">
        <v>0</v>
      </c>
      <c r="G13" s="580">
        <f t="shared" si="0"/>
        <v>41006</v>
      </c>
      <c r="H13" s="518">
        <v>255</v>
      </c>
      <c r="I13" s="519">
        <f t="shared" si="1"/>
        <v>1045.653</v>
      </c>
      <c r="J13" s="519">
        <f t="shared" si="2"/>
        <v>522.8265</v>
      </c>
      <c r="K13" s="519">
        <f t="shared" si="3"/>
        <v>522.8265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</row>
    <row r="14" spans="1:18" ht="15">
      <c r="A14" s="198">
        <v>4</v>
      </c>
      <c r="B14" s="515" t="s">
        <v>836</v>
      </c>
      <c r="C14" s="965">
        <v>21390</v>
      </c>
      <c r="D14" s="965"/>
      <c r="E14" s="198">
        <v>0</v>
      </c>
      <c r="F14" s="198">
        <v>0</v>
      </c>
      <c r="G14" s="580">
        <f t="shared" si="0"/>
        <v>21390</v>
      </c>
      <c r="H14" s="518">
        <v>255</v>
      </c>
      <c r="I14" s="519">
        <f t="shared" si="1"/>
        <v>545.445</v>
      </c>
      <c r="J14" s="519">
        <f t="shared" si="2"/>
        <v>272.7225</v>
      </c>
      <c r="K14" s="519">
        <f t="shared" si="3"/>
        <v>272.7225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</row>
    <row r="15" spans="1:18" ht="15">
      <c r="A15" s="198">
        <v>5</v>
      </c>
      <c r="B15" s="515" t="s">
        <v>837</v>
      </c>
      <c r="C15" s="965">
        <v>18452</v>
      </c>
      <c r="D15" s="965"/>
      <c r="E15" s="198">
        <v>0</v>
      </c>
      <c r="F15" s="198">
        <v>0</v>
      </c>
      <c r="G15" s="580">
        <f t="shared" si="0"/>
        <v>18452</v>
      </c>
      <c r="H15" s="518">
        <v>255</v>
      </c>
      <c r="I15" s="519">
        <f t="shared" si="1"/>
        <v>470.526</v>
      </c>
      <c r="J15" s="519">
        <f t="shared" si="2"/>
        <v>235.263</v>
      </c>
      <c r="K15" s="519">
        <f t="shared" si="3"/>
        <v>235.263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</row>
    <row r="16" spans="1:18" ht="15">
      <c r="A16" s="198">
        <v>6</v>
      </c>
      <c r="B16" s="515" t="s">
        <v>838</v>
      </c>
      <c r="C16" s="965">
        <v>45808</v>
      </c>
      <c r="D16" s="965"/>
      <c r="E16" s="198">
        <v>0</v>
      </c>
      <c r="F16" s="198">
        <v>0</v>
      </c>
      <c r="G16" s="580">
        <f t="shared" si="0"/>
        <v>45808</v>
      </c>
      <c r="H16" s="518">
        <v>255</v>
      </c>
      <c r="I16" s="519">
        <f t="shared" si="1"/>
        <v>1168.104</v>
      </c>
      <c r="J16" s="519">
        <f t="shared" si="2"/>
        <v>584.052</v>
      </c>
      <c r="K16" s="519">
        <f t="shared" si="3"/>
        <v>584.052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</row>
    <row r="17" spans="1:18" ht="15">
      <c r="A17" s="198">
        <v>7</v>
      </c>
      <c r="B17" s="515" t="s">
        <v>839</v>
      </c>
      <c r="C17" s="965">
        <v>37944</v>
      </c>
      <c r="D17" s="965"/>
      <c r="E17" s="198">
        <v>0</v>
      </c>
      <c r="F17" s="198">
        <v>0</v>
      </c>
      <c r="G17" s="580">
        <f t="shared" si="0"/>
        <v>37944</v>
      </c>
      <c r="H17" s="518">
        <v>255</v>
      </c>
      <c r="I17" s="519">
        <f t="shared" si="1"/>
        <v>967.572</v>
      </c>
      <c r="J17" s="519">
        <f t="shared" si="2"/>
        <v>483.786</v>
      </c>
      <c r="K17" s="519">
        <f t="shared" si="3"/>
        <v>483.786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</row>
    <row r="18" spans="1:18" ht="15">
      <c r="A18" s="198">
        <v>8</v>
      </c>
      <c r="B18" s="515" t="s">
        <v>840</v>
      </c>
      <c r="C18" s="965">
        <v>47590</v>
      </c>
      <c r="D18" s="965"/>
      <c r="E18" s="198">
        <v>0</v>
      </c>
      <c r="F18" s="198">
        <v>0</v>
      </c>
      <c r="G18" s="580">
        <f t="shared" si="0"/>
        <v>47590</v>
      </c>
      <c r="H18" s="518">
        <v>255</v>
      </c>
      <c r="I18" s="519">
        <f t="shared" si="1"/>
        <v>1213.545</v>
      </c>
      <c r="J18" s="519">
        <f t="shared" si="2"/>
        <v>606.7725</v>
      </c>
      <c r="K18" s="519">
        <f t="shared" si="3"/>
        <v>606.7725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</row>
    <row r="19" spans="1:18" ht="15">
      <c r="A19" s="198">
        <v>9</v>
      </c>
      <c r="B19" s="515" t="s">
        <v>841</v>
      </c>
      <c r="C19" s="965">
        <v>14282</v>
      </c>
      <c r="D19" s="965"/>
      <c r="E19" s="198">
        <v>0</v>
      </c>
      <c r="F19" s="198">
        <v>0</v>
      </c>
      <c r="G19" s="580">
        <f t="shared" si="0"/>
        <v>14282</v>
      </c>
      <c r="H19" s="518">
        <v>255</v>
      </c>
      <c r="I19" s="519">
        <f t="shared" si="1"/>
        <v>364.19100000000003</v>
      </c>
      <c r="J19" s="519">
        <f t="shared" si="2"/>
        <v>182.09550000000002</v>
      </c>
      <c r="K19" s="519">
        <f t="shared" si="3"/>
        <v>182.09550000000002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</row>
    <row r="20" spans="1:18" ht="15">
      <c r="A20" s="198">
        <v>10</v>
      </c>
      <c r="B20" s="515" t="s">
        <v>842</v>
      </c>
      <c r="C20" s="965">
        <v>48292</v>
      </c>
      <c r="D20" s="965"/>
      <c r="E20" s="198">
        <v>0</v>
      </c>
      <c r="F20" s="198">
        <v>0</v>
      </c>
      <c r="G20" s="580">
        <f t="shared" si="0"/>
        <v>48292</v>
      </c>
      <c r="H20" s="518">
        <v>255</v>
      </c>
      <c r="I20" s="519">
        <f t="shared" si="1"/>
        <v>1231.4460000000001</v>
      </c>
      <c r="J20" s="519">
        <f t="shared" si="2"/>
        <v>615.7230000000001</v>
      </c>
      <c r="K20" s="519">
        <f t="shared" si="3"/>
        <v>615.7230000000001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</row>
    <row r="21" spans="1:18" ht="15">
      <c r="A21" s="198">
        <v>11</v>
      </c>
      <c r="B21" s="515" t="s">
        <v>843</v>
      </c>
      <c r="C21" s="965">
        <v>58912</v>
      </c>
      <c r="D21" s="965"/>
      <c r="E21" s="198">
        <v>0</v>
      </c>
      <c r="F21" s="198">
        <v>0</v>
      </c>
      <c r="G21" s="580">
        <f t="shared" si="0"/>
        <v>58912</v>
      </c>
      <c r="H21" s="518">
        <v>255</v>
      </c>
      <c r="I21" s="519">
        <f t="shared" si="1"/>
        <v>1502.256</v>
      </c>
      <c r="J21" s="519">
        <f t="shared" si="2"/>
        <v>751.128</v>
      </c>
      <c r="K21" s="519">
        <f t="shared" si="3"/>
        <v>751.128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</row>
    <row r="22" spans="1:18" ht="15">
      <c r="A22" s="198">
        <v>12</v>
      </c>
      <c r="B22" s="515" t="s">
        <v>844</v>
      </c>
      <c r="C22" s="965">
        <v>24686</v>
      </c>
      <c r="D22" s="965"/>
      <c r="E22" s="198">
        <v>0</v>
      </c>
      <c r="F22" s="198">
        <v>0</v>
      </c>
      <c r="G22" s="580">
        <f t="shared" si="0"/>
        <v>24686</v>
      </c>
      <c r="H22" s="518">
        <v>255</v>
      </c>
      <c r="I22" s="519">
        <f t="shared" si="1"/>
        <v>629.493</v>
      </c>
      <c r="J22" s="519">
        <f t="shared" si="2"/>
        <v>314.7465</v>
      </c>
      <c r="K22" s="519">
        <f t="shared" si="3"/>
        <v>314.7465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</row>
    <row r="23" spans="1:18" ht="15">
      <c r="A23" s="198">
        <v>13</v>
      </c>
      <c r="B23" s="515" t="s">
        <v>845</v>
      </c>
      <c r="C23" s="965">
        <v>84509</v>
      </c>
      <c r="D23" s="965"/>
      <c r="E23" s="198">
        <v>0</v>
      </c>
      <c r="F23" s="198">
        <v>0</v>
      </c>
      <c r="G23" s="580">
        <f t="shared" si="0"/>
        <v>84509</v>
      </c>
      <c r="H23" s="518">
        <v>255</v>
      </c>
      <c r="I23" s="519">
        <f t="shared" si="1"/>
        <v>2154.9795</v>
      </c>
      <c r="J23" s="519">
        <f t="shared" si="2"/>
        <v>1077.48975</v>
      </c>
      <c r="K23" s="519">
        <f t="shared" si="3"/>
        <v>1077.48975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</row>
    <row r="24" spans="1:18" ht="15">
      <c r="A24" s="198">
        <v>14</v>
      </c>
      <c r="B24" s="515" t="s">
        <v>846</v>
      </c>
      <c r="C24" s="965">
        <v>27861</v>
      </c>
      <c r="D24" s="965"/>
      <c r="E24" s="198">
        <v>0</v>
      </c>
      <c r="F24" s="198">
        <v>0</v>
      </c>
      <c r="G24" s="580">
        <f t="shared" si="0"/>
        <v>27861</v>
      </c>
      <c r="H24" s="518">
        <v>255</v>
      </c>
      <c r="I24" s="519">
        <f t="shared" si="1"/>
        <v>710.4555</v>
      </c>
      <c r="J24" s="519">
        <f t="shared" si="2"/>
        <v>355.22775</v>
      </c>
      <c r="K24" s="519">
        <f t="shared" si="3"/>
        <v>355.22775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</row>
    <row r="25" spans="1:18" ht="15">
      <c r="A25" s="198">
        <v>15</v>
      </c>
      <c r="B25" s="515" t="s">
        <v>847</v>
      </c>
      <c r="C25" s="965">
        <v>33643</v>
      </c>
      <c r="D25" s="965"/>
      <c r="E25" s="198">
        <v>0</v>
      </c>
      <c r="F25" s="198">
        <v>0</v>
      </c>
      <c r="G25" s="580">
        <f t="shared" si="0"/>
        <v>33643</v>
      </c>
      <c r="H25" s="518">
        <v>255</v>
      </c>
      <c r="I25" s="519">
        <f t="shared" si="1"/>
        <v>857.8965000000001</v>
      </c>
      <c r="J25" s="519">
        <f t="shared" si="2"/>
        <v>428.94825000000003</v>
      </c>
      <c r="K25" s="519">
        <f t="shared" si="3"/>
        <v>428.94825000000003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</row>
    <row r="26" spans="1:18" ht="15">
      <c r="A26" s="198">
        <v>16</v>
      </c>
      <c r="B26" s="515" t="s">
        <v>848</v>
      </c>
      <c r="C26" s="965">
        <v>30843</v>
      </c>
      <c r="D26" s="965"/>
      <c r="E26" s="198">
        <v>0</v>
      </c>
      <c r="F26" s="198">
        <v>0</v>
      </c>
      <c r="G26" s="580">
        <f t="shared" si="0"/>
        <v>30843</v>
      </c>
      <c r="H26" s="518">
        <v>255</v>
      </c>
      <c r="I26" s="519">
        <f t="shared" si="1"/>
        <v>786.4965000000001</v>
      </c>
      <c r="J26" s="519">
        <f t="shared" si="2"/>
        <v>393.24825000000004</v>
      </c>
      <c r="K26" s="519">
        <f t="shared" si="3"/>
        <v>393.24825000000004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</row>
    <row r="27" spans="1:18" ht="15">
      <c r="A27" s="198">
        <v>17</v>
      </c>
      <c r="B27" s="515" t="s">
        <v>854</v>
      </c>
      <c r="C27" s="965">
        <v>20958</v>
      </c>
      <c r="D27" s="965"/>
      <c r="E27" s="198">
        <v>0</v>
      </c>
      <c r="F27" s="198">
        <v>0</v>
      </c>
      <c r="G27" s="580">
        <f t="shared" si="0"/>
        <v>20958</v>
      </c>
      <c r="H27" s="518">
        <v>255</v>
      </c>
      <c r="I27" s="519">
        <f t="shared" si="1"/>
        <v>534.429</v>
      </c>
      <c r="J27" s="519">
        <f t="shared" si="2"/>
        <v>267.2145</v>
      </c>
      <c r="K27" s="519">
        <f t="shared" si="3"/>
        <v>267.2145</v>
      </c>
      <c r="L27" s="198">
        <v>0</v>
      </c>
      <c r="M27" s="198">
        <v>0</v>
      </c>
      <c r="N27" s="198">
        <v>0</v>
      </c>
      <c r="O27" s="198">
        <v>0</v>
      </c>
      <c r="P27" s="198">
        <v>0</v>
      </c>
      <c r="Q27" s="198">
        <v>0</v>
      </c>
      <c r="R27" s="198">
        <v>0</v>
      </c>
    </row>
    <row r="28" spans="1:18" ht="15">
      <c r="A28" s="198">
        <v>18</v>
      </c>
      <c r="B28" s="515" t="s">
        <v>849</v>
      </c>
      <c r="C28" s="965">
        <v>58324</v>
      </c>
      <c r="D28" s="965"/>
      <c r="E28" s="198">
        <v>0</v>
      </c>
      <c r="F28" s="198">
        <v>0</v>
      </c>
      <c r="G28" s="580">
        <f t="shared" si="0"/>
        <v>58324</v>
      </c>
      <c r="H28" s="518">
        <v>255</v>
      </c>
      <c r="I28" s="519">
        <f t="shared" si="1"/>
        <v>1487.2620000000002</v>
      </c>
      <c r="J28" s="519">
        <f t="shared" si="2"/>
        <v>743.6310000000001</v>
      </c>
      <c r="K28" s="519">
        <f t="shared" si="3"/>
        <v>743.6310000000001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  <c r="R28" s="198">
        <v>0</v>
      </c>
    </row>
    <row r="29" spans="1:18" ht="15">
      <c r="A29" s="198">
        <v>19</v>
      </c>
      <c r="B29" s="515" t="s">
        <v>850</v>
      </c>
      <c r="C29" s="965">
        <v>22448</v>
      </c>
      <c r="D29" s="965"/>
      <c r="E29" s="198">
        <v>0</v>
      </c>
      <c r="F29" s="198">
        <v>0</v>
      </c>
      <c r="G29" s="580">
        <f t="shared" si="0"/>
        <v>22448</v>
      </c>
      <c r="H29" s="518">
        <v>255</v>
      </c>
      <c r="I29" s="519">
        <f t="shared" si="1"/>
        <v>572.424</v>
      </c>
      <c r="J29" s="519">
        <f t="shared" si="2"/>
        <v>286.212</v>
      </c>
      <c r="K29" s="519">
        <f t="shared" si="3"/>
        <v>286.212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198">
        <v>0</v>
      </c>
    </row>
    <row r="30" spans="1:18" ht="15">
      <c r="A30" s="198">
        <v>20</v>
      </c>
      <c r="B30" s="515" t="s">
        <v>851</v>
      </c>
      <c r="C30" s="965">
        <v>50042</v>
      </c>
      <c r="D30" s="965"/>
      <c r="E30" s="198">
        <v>0</v>
      </c>
      <c r="F30" s="198">
        <v>0</v>
      </c>
      <c r="G30" s="580">
        <f t="shared" si="0"/>
        <v>50042</v>
      </c>
      <c r="H30" s="518">
        <v>255</v>
      </c>
      <c r="I30" s="519">
        <f t="shared" si="1"/>
        <v>1276.0710000000001</v>
      </c>
      <c r="J30" s="519">
        <f t="shared" si="2"/>
        <v>638.0355000000001</v>
      </c>
      <c r="K30" s="519">
        <f t="shared" si="3"/>
        <v>638.0355000000001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198">
        <v>0</v>
      </c>
    </row>
    <row r="31" spans="1:18" ht="15">
      <c r="A31" s="198">
        <v>21</v>
      </c>
      <c r="B31" s="515" t="s">
        <v>852</v>
      </c>
      <c r="C31" s="965">
        <v>30058</v>
      </c>
      <c r="D31" s="965"/>
      <c r="E31" s="198">
        <v>0</v>
      </c>
      <c r="F31" s="198">
        <v>0</v>
      </c>
      <c r="G31" s="580">
        <f t="shared" si="0"/>
        <v>30058</v>
      </c>
      <c r="H31" s="518">
        <v>255</v>
      </c>
      <c r="I31" s="519">
        <f t="shared" si="1"/>
        <v>766.479</v>
      </c>
      <c r="J31" s="519">
        <f t="shared" si="2"/>
        <v>383.2395</v>
      </c>
      <c r="K31" s="519">
        <f t="shared" si="3"/>
        <v>383.2395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0</v>
      </c>
    </row>
    <row r="32" spans="1:18" ht="15">
      <c r="A32" s="198">
        <v>22</v>
      </c>
      <c r="B32" s="515" t="s">
        <v>853</v>
      </c>
      <c r="C32" s="965">
        <v>42534</v>
      </c>
      <c r="D32" s="965"/>
      <c r="E32" s="198">
        <v>0</v>
      </c>
      <c r="F32" s="198">
        <v>0</v>
      </c>
      <c r="G32" s="580">
        <f t="shared" si="0"/>
        <v>42534</v>
      </c>
      <c r="H32" s="518">
        <v>255</v>
      </c>
      <c r="I32" s="519">
        <f t="shared" si="1"/>
        <v>1084.617</v>
      </c>
      <c r="J32" s="519">
        <f t="shared" si="2"/>
        <v>542.3085</v>
      </c>
      <c r="K32" s="519">
        <f t="shared" si="3"/>
        <v>542.3085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198">
        <v>0</v>
      </c>
      <c r="R32" s="198">
        <v>0</v>
      </c>
    </row>
    <row r="33" spans="1:18" s="186" customFormat="1" ht="12.75">
      <c r="A33" s="517" t="s">
        <v>7</v>
      </c>
      <c r="B33" s="516" t="s">
        <v>16</v>
      </c>
      <c r="C33" s="966">
        <f>SUM(C11:D32)</f>
        <v>860582</v>
      </c>
      <c r="D33" s="967"/>
      <c r="E33" s="239">
        <f aca="true" t="shared" si="4" ref="E33:R33">SUM(E11:E32)</f>
        <v>0</v>
      </c>
      <c r="F33" s="239">
        <f t="shared" si="4"/>
        <v>0</v>
      </c>
      <c r="G33" s="239">
        <f t="shared" si="4"/>
        <v>860582</v>
      </c>
      <c r="H33" s="239"/>
      <c r="I33" s="520">
        <f t="shared" si="4"/>
        <v>21944.840999999993</v>
      </c>
      <c r="J33" s="520">
        <f t="shared" si="4"/>
        <v>10972.420499999997</v>
      </c>
      <c r="K33" s="520">
        <f t="shared" si="4"/>
        <v>10972.420499999997</v>
      </c>
      <c r="L33" s="239">
        <f t="shared" si="4"/>
        <v>0</v>
      </c>
      <c r="M33" s="239">
        <f t="shared" si="4"/>
        <v>0</v>
      </c>
      <c r="N33" s="239">
        <f t="shared" si="4"/>
        <v>0</v>
      </c>
      <c r="O33" s="239">
        <f t="shared" si="4"/>
        <v>0</v>
      </c>
      <c r="P33" s="239">
        <f t="shared" si="4"/>
        <v>0</v>
      </c>
      <c r="Q33" s="239">
        <f t="shared" si="4"/>
        <v>0</v>
      </c>
      <c r="R33" s="239">
        <f t="shared" si="4"/>
        <v>0</v>
      </c>
    </row>
    <row r="34" spans="1:18" ht="12.75">
      <c r="A34" s="200"/>
      <c r="B34" s="512"/>
      <c r="C34" s="473"/>
      <c r="D34" s="473"/>
      <c r="E34" s="473"/>
      <c r="F34" s="473"/>
      <c r="G34" s="473"/>
      <c r="H34" s="473"/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8" ht="12.75">
      <c r="A35" s="201" t="s">
        <v>8</v>
      </c>
      <c r="B35" s="513"/>
      <c r="C35" s="202"/>
      <c r="D35" s="200"/>
      <c r="E35" s="200"/>
      <c r="F35" s="200"/>
      <c r="G35" s="200"/>
      <c r="H35" s="200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ht="12.75">
      <c r="A36" s="203" t="s">
        <v>9</v>
      </c>
      <c r="B36" s="514"/>
      <c r="C36" s="203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ht="12.75">
      <c r="A37" s="203" t="s">
        <v>10</v>
      </c>
      <c r="B37" s="514"/>
      <c r="C37" s="203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ht="12.75">
      <c r="A38" s="203"/>
      <c r="B38" s="514"/>
      <c r="C38" s="203"/>
      <c r="I38" s="194"/>
      <c r="J38" s="194"/>
      <c r="K38" s="194"/>
      <c r="L38" s="194"/>
      <c r="M38" s="194"/>
      <c r="N38" s="194"/>
      <c r="O38" s="194"/>
      <c r="P38" s="194"/>
      <c r="Q38" s="194"/>
      <c r="R38" s="194"/>
    </row>
    <row r="39" spans="1:10" s="43" customFormat="1" ht="15">
      <c r="A39" s="47" t="s">
        <v>947</v>
      </c>
      <c r="B39" s="47"/>
      <c r="C39" s="47"/>
      <c r="D39" s="47"/>
      <c r="E39" s="47"/>
      <c r="F39" s="47"/>
      <c r="G39" s="47"/>
      <c r="H39" s="47"/>
      <c r="I39" s="47"/>
      <c r="J39" s="138"/>
    </row>
    <row r="40" spans="1:10" s="43" customFormat="1" ht="15">
      <c r="A40" s="249"/>
      <c r="B40" s="249"/>
      <c r="C40" s="249"/>
      <c r="D40" s="249"/>
      <c r="E40" s="249"/>
      <c r="F40" s="249"/>
      <c r="G40" s="249"/>
      <c r="H40" s="249"/>
      <c r="I40" s="249"/>
      <c r="J40" s="249"/>
    </row>
    <row r="41" spans="1:16" s="43" customFormat="1" ht="15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639" t="s">
        <v>944</v>
      </c>
      <c r="M41" s="639"/>
      <c r="N41" s="639"/>
      <c r="O41" s="639"/>
      <c r="P41" s="639"/>
    </row>
    <row r="42" spans="1:16" s="43" customFormat="1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949" t="s">
        <v>860</v>
      </c>
      <c r="M42" s="949"/>
      <c r="N42" s="949"/>
      <c r="O42" s="949"/>
      <c r="P42" s="949"/>
    </row>
    <row r="43" spans="1:18" ht="12.75">
      <c r="A43" s="203"/>
      <c r="B43" s="514"/>
      <c r="I43" s="194"/>
      <c r="J43" s="203"/>
      <c r="K43" s="203"/>
      <c r="L43" s="203"/>
      <c r="M43" s="203"/>
      <c r="N43" s="203"/>
      <c r="O43" s="203"/>
      <c r="P43" s="203"/>
      <c r="Q43" s="203"/>
      <c r="R43" s="203"/>
    </row>
    <row r="45" spans="1:18" ht="12.75">
      <c r="A45" s="959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</row>
  </sheetData>
  <sheetProtection/>
  <mergeCells count="40">
    <mergeCell ref="C33:D33"/>
    <mergeCell ref="C26:D26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32:D32"/>
    <mergeCell ref="L41:P41"/>
    <mergeCell ref="L42:P42"/>
    <mergeCell ref="C11:D11"/>
    <mergeCell ref="C12:D12"/>
    <mergeCell ref="C13:D13"/>
    <mergeCell ref="C14:D14"/>
    <mergeCell ref="C15:D15"/>
    <mergeCell ref="C16:D16"/>
    <mergeCell ref="C17:D17"/>
    <mergeCell ref="C20:D20"/>
    <mergeCell ref="A45:R45"/>
    <mergeCell ref="L7:R7"/>
    <mergeCell ref="A8:A9"/>
    <mergeCell ref="B8:B9"/>
    <mergeCell ref="C8:G8"/>
    <mergeCell ref="A7:B7"/>
    <mergeCell ref="H8:H9"/>
    <mergeCell ref="I8:L8"/>
    <mergeCell ref="C18:D18"/>
    <mergeCell ref="C19:D19"/>
    <mergeCell ref="M8:R8"/>
    <mergeCell ref="A4:R5"/>
    <mergeCell ref="A2:R2"/>
    <mergeCell ref="A3:R3"/>
    <mergeCell ref="G1:I1"/>
    <mergeCell ref="A6:R6"/>
    <mergeCell ref="Q1:R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6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5"/>
  <sheetViews>
    <sheetView view="pageBreakPreview" zoomScaleNormal="70" zoomScaleSheetLayoutView="100" zoomScalePageLayoutView="0" workbookViewId="0" topLeftCell="A10">
      <selection activeCell="A39" sqref="A39"/>
    </sheetView>
  </sheetViews>
  <sheetFormatPr defaultColWidth="9.140625" defaultRowHeight="12.75"/>
  <cols>
    <col min="1" max="1" width="5.57421875" style="194" customWidth="1"/>
    <col min="2" max="2" width="15.7109375" style="505" customWidth="1"/>
    <col min="3" max="3" width="10.28125" style="454" customWidth="1"/>
    <col min="4" max="4" width="8.421875" style="454" customWidth="1"/>
    <col min="5" max="6" width="9.8515625" style="454" customWidth="1"/>
    <col min="7" max="7" width="10.8515625" style="454" customWidth="1"/>
    <col min="8" max="8" width="12.8515625" style="454" customWidth="1"/>
    <col min="9" max="9" width="8.7109375" style="451" customWidth="1"/>
    <col min="10" max="11" width="8.57421875" style="451" bestFit="1" customWidth="1"/>
    <col min="12" max="14" width="8.140625" style="451" customWidth="1"/>
    <col min="15" max="15" width="8.421875" style="451" customWidth="1"/>
    <col min="16" max="16" width="8.140625" style="451" customWidth="1"/>
    <col min="17" max="17" width="8.8515625" style="451" customWidth="1"/>
    <col min="18" max="18" width="8.140625" style="451" customWidth="1"/>
    <col min="19" max="16384" width="9.140625" style="184" customWidth="1"/>
  </cols>
  <sheetData>
    <row r="1" spans="7:18" ht="12.75" customHeight="1">
      <c r="G1" s="956"/>
      <c r="H1" s="956"/>
      <c r="I1" s="956"/>
      <c r="J1" s="454"/>
      <c r="K1" s="454"/>
      <c r="L1" s="454"/>
      <c r="M1" s="454"/>
      <c r="N1" s="454"/>
      <c r="O1" s="454"/>
      <c r="P1" s="454"/>
      <c r="Q1" s="969" t="s">
        <v>532</v>
      </c>
      <c r="R1" s="969"/>
    </row>
    <row r="2" spans="1:18" ht="15.75">
      <c r="A2" s="954" t="s">
        <v>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</row>
    <row r="3" spans="1:18" ht="18">
      <c r="A3" s="955" t="s">
        <v>633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5"/>
      <c r="R3" s="955"/>
    </row>
    <row r="4" spans="1:18" ht="12.75" customHeight="1">
      <c r="A4" s="953" t="s">
        <v>716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  <c r="O4" s="953"/>
      <c r="P4" s="953"/>
      <c r="Q4" s="953"/>
      <c r="R4" s="953"/>
    </row>
    <row r="5" spans="1:18" s="185" customFormat="1" ht="7.5" customHeight="1">
      <c r="A5" s="953"/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</row>
    <row r="6" spans="1:18" ht="12.75">
      <c r="A6" s="957"/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7"/>
    </row>
    <row r="7" spans="1:18" ht="12.75">
      <c r="A7" s="636" t="s">
        <v>862</v>
      </c>
      <c r="B7" s="636"/>
      <c r="H7" s="521"/>
      <c r="I7" s="454"/>
      <c r="J7" s="454"/>
      <c r="K7" s="454"/>
      <c r="L7" s="968"/>
      <c r="M7" s="968"/>
      <c r="N7" s="968"/>
      <c r="O7" s="968"/>
      <c r="P7" s="968"/>
      <c r="Q7" s="968"/>
      <c r="R7" s="968"/>
    </row>
    <row r="8" spans="1:18" ht="30.75" customHeight="1">
      <c r="A8" s="872" t="s">
        <v>2</v>
      </c>
      <c r="B8" s="970" t="s">
        <v>3</v>
      </c>
      <c r="C8" s="951" t="s">
        <v>483</v>
      </c>
      <c r="D8" s="952"/>
      <c r="E8" s="952"/>
      <c r="F8" s="952"/>
      <c r="G8" s="962"/>
      <c r="H8" s="963" t="s">
        <v>80</v>
      </c>
      <c r="I8" s="951" t="s">
        <v>81</v>
      </c>
      <c r="J8" s="952"/>
      <c r="K8" s="952"/>
      <c r="L8" s="962"/>
      <c r="M8" s="951" t="s">
        <v>708</v>
      </c>
      <c r="N8" s="952"/>
      <c r="O8" s="952"/>
      <c r="P8" s="952"/>
      <c r="Q8" s="952"/>
      <c r="R8" s="952"/>
    </row>
    <row r="9" spans="1:18" ht="44.25" customHeight="1">
      <c r="A9" s="872"/>
      <c r="B9" s="970"/>
      <c r="C9" s="449" t="s">
        <v>5</v>
      </c>
      <c r="D9" s="449" t="s">
        <v>6</v>
      </c>
      <c r="E9" s="449" t="s">
        <v>355</v>
      </c>
      <c r="F9" s="452" t="s">
        <v>95</v>
      </c>
      <c r="G9" s="452" t="s">
        <v>220</v>
      </c>
      <c r="H9" s="964"/>
      <c r="I9" s="449" t="s">
        <v>85</v>
      </c>
      <c r="J9" s="449" t="s">
        <v>18</v>
      </c>
      <c r="K9" s="449" t="s">
        <v>38</v>
      </c>
      <c r="L9" s="449" t="s">
        <v>808</v>
      </c>
      <c r="M9" s="449" t="s">
        <v>16</v>
      </c>
      <c r="N9" s="449" t="s">
        <v>709</v>
      </c>
      <c r="O9" s="449" t="s">
        <v>710</v>
      </c>
      <c r="P9" s="449" t="s">
        <v>711</v>
      </c>
      <c r="Q9" s="449" t="s">
        <v>712</v>
      </c>
      <c r="R9" s="449" t="s">
        <v>713</v>
      </c>
    </row>
    <row r="10" spans="1:18" s="186" customFormat="1" ht="12.75">
      <c r="A10" s="222">
        <v>1</v>
      </c>
      <c r="B10" s="506">
        <v>2</v>
      </c>
      <c r="C10" s="449">
        <v>3</v>
      </c>
      <c r="D10" s="449">
        <v>4</v>
      </c>
      <c r="E10" s="449">
        <v>5</v>
      </c>
      <c r="F10" s="449">
        <v>6</v>
      </c>
      <c r="G10" s="449">
        <v>7</v>
      </c>
      <c r="H10" s="449">
        <v>8</v>
      </c>
      <c r="I10" s="449">
        <v>9</v>
      </c>
      <c r="J10" s="449">
        <v>10</v>
      </c>
      <c r="K10" s="449">
        <v>11</v>
      </c>
      <c r="L10" s="449">
        <v>12</v>
      </c>
      <c r="M10" s="449">
        <v>13</v>
      </c>
      <c r="N10" s="449">
        <v>14</v>
      </c>
      <c r="O10" s="449">
        <v>15</v>
      </c>
      <c r="P10" s="449">
        <v>16</v>
      </c>
      <c r="Q10" s="449">
        <v>17</v>
      </c>
      <c r="R10" s="449">
        <v>18</v>
      </c>
    </row>
    <row r="11" spans="1:18" ht="15">
      <c r="A11" s="198">
        <v>1</v>
      </c>
      <c r="B11" s="310" t="s">
        <v>833</v>
      </c>
      <c r="C11" s="965">
        <v>54534</v>
      </c>
      <c r="D11" s="965"/>
      <c r="E11" s="198">
        <v>0</v>
      </c>
      <c r="F11" s="198">
        <v>0</v>
      </c>
      <c r="G11" s="198">
        <f>SUM(C11:F11)</f>
        <v>54534</v>
      </c>
      <c r="H11" s="518">
        <v>255</v>
      </c>
      <c r="I11" s="519">
        <f>(G11*H11*0.00015)</f>
        <v>2085.9255</v>
      </c>
      <c r="J11" s="519">
        <f>I11/2</f>
        <v>1042.96275</v>
      </c>
      <c r="K11" s="519">
        <f>J11</f>
        <v>1042.96275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</row>
    <row r="12" spans="1:18" ht="15">
      <c r="A12" s="198">
        <v>2</v>
      </c>
      <c r="B12" s="310" t="s">
        <v>945</v>
      </c>
      <c r="C12" s="965">
        <v>14518</v>
      </c>
      <c r="D12" s="965"/>
      <c r="E12" s="198">
        <v>0</v>
      </c>
      <c r="F12" s="198">
        <v>0</v>
      </c>
      <c r="G12" s="198">
        <f aca="true" t="shared" si="0" ref="G12:G32">SUM(C12:F12)</f>
        <v>14518</v>
      </c>
      <c r="H12" s="518">
        <v>255</v>
      </c>
      <c r="I12" s="519">
        <f aca="true" t="shared" si="1" ref="I12:I32">(G12*H12*0.00015)</f>
        <v>555.3135</v>
      </c>
      <c r="J12" s="519">
        <f aca="true" t="shared" si="2" ref="J12:J32">I12/2</f>
        <v>277.65675</v>
      </c>
      <c r="K12" s="519">
        <f aca="true" t="shared" si="3" ref="K12:K32">J12</f>
        <v>277.65675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</row>
    <row r="13" spans="1:18" ht="15">
      <c r="A13" s="198">
        <v>3</v>
      </c>
      <c r="B13" s="310" t="s">
        <v>835</v>
      </c>
      <c r="C13" s="965">
        <v>31639</v>
      </c>
      <c r="D13" s="965"/>
      <c r="E13" s="198">
        <v>0</v>
      </c>
      <c r="F13" s="198">
        <v>0</v>
      </c>
      <c r="G13" s="198">
        <f t="shared" si="0"/>
        <v>31639</v>
      </c>
      <c r="H13" s="518">
        <v>255</v>
      </c>
      <c r="I13" s="519">
        <f t="shared" si="1"/>
        <v>1210.19175</v>
      </c>
      <c r="J13" s="519">
        <f t="shared" si="2"/>
        <v>605.095875</v>
      </c>
      <c r="K13" s="519">
        <f t="shared" si="3"/>
        <v>605.095875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</row>
    <row r="14" spans="1:18" ht="15">
      <c r="A14" s="198">
        <v>4</v>
      </c>
      <c r="B14" s="310" t="s">
        <v>836</v>
      </c>
      <c r="C14" s="965">
        <v>15773</v>
      </c>
      <c r="D14" s="965"/>
      <c r="E14" s="198">
        <v>0</v>
      </c>
      <c r="F14" s="198">
        <v>0</v>
      </c>
      <c r="G14" s="198">
        <f t="shared" si="0"/>
        <v>15773</v>
      </c>
      <c r="H14" s="518">
        <v>255</v>
      </c>
      <c r="I14" s="519">
        <f t="shared" si="1"/>
        <v>603.31725</v>
      </c>
      <c r="J14" s="519">
        <f t="shared" si="2"/>
        <v>301.658625</v>
      </c>
      <c r="K14" s="519">
        <f t="shared" si="3"/>
        <v>301.658625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</row>
    <row r="15" spans="1:18" ht="15">
      <c r="A15" s="198">
        <v>5</v>
      </c>
      <c r="B15" s="310" t="s">
        <v>837</v>
      </c>
      <c r="C15" s="965">
        <v>13754</v>
      </c>
      <c r="D15" s="965"/>
      <c r="E15" s="198">
        <v>0</v>
      </c>
      <c r="F15" s="198">
        <v>0</v>
      </c>
      <c r="G15" s="198">
        <f t="shared" si="0"/>
        <v>13754</v>
      </c>
      <c r="H15" s="518">
        <v>255</v>
      </c>
      <c r="I15" s="519">
        <f t="shared" si="1"/>
        <v>526.0904999999999</v>
      </c>
      <c r="J15" s="519">
        <f t="shared" si="2"/>
        <v>263.04524999999995</v>
      </c>
      <c r="K15" s="519">
        <f t="shared" si="3"/>
        <v>263.04524999999995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</row>
    <row r="16" spans="1:18" ht="15">
      <c r="A16" s="198">
        <v>6</v>
      </c>
      <c r="B16" s="310" t="s">
        <v>838</v>
      </c>
      <c r="C16" s="965">
        <v>31344</v>
      </c>
      <c r="D16" s="965"/>
      <c r="E16" s="198">
        <v>0</v>
      </c>
      <c r="F16" s="198">
        <v>0</v>
      </c>
      <c r="G16" s="198">
        <f t="shared" si="0"/>
        <v>31344</v>
      </c>
      <c r="H16" s="518">
        <v>255</v>
      </c>
      <c r="I16" s="519">
        <f t="shared" si="1"/>
        <v>1198.908</v>
      </c>
      <c r="J16" s="519">
        <f t="shared" si="2"/>
        <v>599.454</v>
      </c>
      <c r="K16" s="519">
        <f t="shared" si="3"/>
        <v>599.454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</row>
    <row r="17" spans="1:18" ht="15">
      <c r="A17" s="198">
        <v>7</v>
      </c>
      <c r="B17" s="310" t="s">
        <v>839</v>
      </c>
      <c r="C17" s="965">
        <v>24210</v>
      </c>
      <c r="D17" s="965"/>
      <c r="E17" s="198">
        <v>0</v>
      </c>
      <c r="F17" s="198">
        <v>0</v>
      </c>
      <c r="G17" s="198">
        <f t="shared" si="0"/>
        <v>24210</v>
      </c>
      <c r="H17" s="518">
        <v>255</v>
      </c>
      <c r="I17" s="519">
        <f t="shared" si="1"/>
        <v>926.0324999999999</v>
      </c>
      <c r="J17" s="519">
        <f t="shared" si="2"/>
        <v>463.01624999999996</v>
      </c>
      <c r="K17" s="519">
        <f t="shared" si="3"/>
        <v>463.01624999999996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</row>
    <row r="18" spans="1:18" ht="15">
      <c r="A18" s="198">
        <v>8</v>
      </c>
      <c r="B18" s="310" t="s">
        <v>840</v>
      </c>
      <c r="C18" s="965">
        <v>39209</v>
      </c>
      <c r="D18" s="965"/>
      <c r="E18" s="198">
        <v>0</v>
      </c>
      <c r="F18" s="198">
        <v>0</v>
      </c>
      <c r="G18" s="198">
        <f t="shared" si="0"/>
        <v>39209</v>
      </c>
      <c r="H18" s="518">
        <v>255</v>
      </c>
      <c r="I18" s="519">
        <f t="shared" si="1"/>
        <v>1499.74425</v>
      </c>
      <c r="J18" s="519">
        <f t="shared" si="2"/>
        <v>749.872125</v>
      </c>
      <c r="K18" s="519">
        <f t="shared" si="3"/>
        <v>749.872125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</row>
    <row r="19" spans="1:18" ht="15">
      <c r="A19" s="198">
        <v>9</v>
      </c>
      <c r="B19" s="310" t="s">
        <v>841</v>
      </c>
      <c r="C19" s="965">
        <v>13121</v>
      </c>
      <c r="D19" s="965"/>
      <c r="E19" s="198">
        <v>0</v>
      </c>
      <c r="F19" s="198">
        <v>0</v>
      </c>
      <c r="G19" s="198">
        <f t="shared" si="0"/>
        <v>13121</v>
      </c>
      <c r="H19" s="518">
        <v>255</v>
      </c>
      <c r="I19" s="519">
        <f t="shared" si="1"/>
        <v>501.87825</v>
      </c>
      <c r="J19" s="519">
        <f t="shared" si="2"/>
        <v>250.939125</v>
      </c>
      <c r="K19" s="519">
        <f t="shared" si="3"/>
        <v>250.939125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</row>
    <row r="20" spans="1:18" ht="15">
      <c r="A20" s="198">
        <v>10</v>
      </c>
      <c r="B20" s="310" t="s">
        <v>842</v>
      </c>
      <c r="C20" s="965">
        <v>35055</v>
      </c>
      <c r="D20" s="965"/>
      <c r="E20" s="198">
        <v>0</v>
      </c>
      <c r="F20" s="198">
        <v>0</v>
      </c>
      <c r="G20" s="198">
        <f t="shared" si="0"/>
        <v>35055</v>
      </c>
      <c r="H20" s="518">
        <v>255</v>
      </c>
      <c r="I20" s="519">
        <f t="shared" si="1"/>
        <v>1340.85375</v>
      </c>
      <c r="J20" s="519">
        <f t="shared" si="2"/>
        <v>670.426875</v>
      </c>
      <c r="K20" s="519">
        <f t="shared" si="3"/>
        <v>670.426875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</row>
    <row r="21" spans="1:18" ht="15">
      <c r="A21" s="198">
        <v>11</v>
      </c>
      <c r="B21" s="310" t="s">
        <v>843</v>
      </c>
      <c r="C21" s="965">
        <v>42768</v>
      </c>
      <c r="D21" s="965"/>
      <c r="E21" s="198">
        <v>0</v>
      </c>
      <c r="F21" s="198">
        <v>0</v>
      </c>
      <c r="G21" s="198">
        <f t="shared" si="0"/>
        <v>42768</v>
      </c>
      <c r="H21" s="518">
        <v>255</v>
      </c>
      <c r="I21" s="519">
        <f t="shared" si="1"/>
        <v>1635.8759999999997</v>
      </c>
      <c r="J21" s="519">
        <f t="shared" si="2"/>
        <v>817.9379999999999</v>
      </c>
      <c r="K21" s="519">
        <f t="shared" si="3"/>
        <v>817.9379999999999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</row>
    <row r="22" spans="1:18" ht="15">
      <c r="A22" s="198">
        <v>12</v>
      </c>
      <c r="B22" s="310" t="s">
        <v>844</v>
      </c>
      <c r="C22" s="965">
        <v>17916</v>
      </c>
      <c r="D22" s="965"/>
      <c r="E22" s="198">
        <v>0</v>
      </c>
      <c r="F22" s="198">
        <v>0</v>
      </c>
      <c r="G22" s="198">
        <f t="shared" si="0"/>
        <v>17916</v>
      </c>
      <c r="H22" s="518">
        <v>255</v>
      </c>
      <c r="I22" s="519">
        <f t="shared" si="1"/>
        <v>685.2869999999999</v>
      </c>
      <c r="J22" s="519">
        <f t="shared" si="2"/>
        <v>342.64349999999996</v>
      </c>
      <c r="K22" s="519">
        <f t="shared" si="3"/>
        <v>342.64349999999996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</row>
    <row r="23" spans="1:18" ht="15">
      <c r="A23" s="198">
        <v>13</v>
      </c>
      <c r="B23" s="310" t="s">
        <v>845</v>
      </c>
      <c r="C23" s="965">
        <v>58872</v>
      </c>
      <c r="D23" s="965"/>
      <c r="E23" s="198">
        <v>0</v>
      </c>
      <c r="F23" s="198">
        <v>0</v>
      </c>
      <c r="G23" s="198">
        <f t="shared" si="0"/>
        <v>58872</v>
      </c>
      <c r="H23" s="518">
        <v>255</v>
      </c>
      <c r="I23" s="519">
        <f t="shared" si="1"/>
        <v>2251.854</v>
      </c>
      <c r="J23" s="519">
        <f t="shared" si="2"/>
        <v>1125.927</v>
      </c>
      <c r="K23" s="519">
        <f t="shared" si="3"/>
        <v>1125.927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</row>
    <row r="24" spans="1:18" ht="15">
      <c r="A24" s="198">
        <v>14</v>
      </c>
      <c r="B24" s="310" t="s">
        <v>846</v>
      </c>
      <c r="C24" s="965">
        <v>23452</v>
      </c>
      <c r="D24" s="965"/>
      <c r="E24" s="198">
        <v>0</v>
      </c>
      <c r="F24" s="198">
        <v>0</v>
      </c>
      <c r="G24" s="198">
        <f t="shared" si="0"/>
        <v>23452</v>
      </c>
      <c r="H24" s="518">
        <v>255</v>
      </c>
      <c r="I24" s="519">
        <f t="shared" si="1"/>
        <v>897.0389999999999</v>
      </c>
      <c r="J24" s="519">
        <f t="shared" si="2"/>
        <v>448.51949999999994</v>
      </c>
      <c r="K24" s="519">
        <f t="shared" si="3"/>
        <v>448.51949999999994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</row>
    <row r="25" spans="1:18" ht="15">
      <c r="A25" s="198">
        <v>15</v>
      </c>
      <c r="B25" s="310" t="s">
        <v>847</v>
      </c>
      <c r="C25" s="965">
        <v>26030</v>
      </c>
      <c r="D25" s="965"/>
      <c r="E25" s="198">
        <v>0</v>
      </c>
      <c r="F25" s="198">
        <v>0</v>
      </c>
      <c r="G25" s="198">
        <f t="shared" si="0"/>
        <v>26030</v>
      </c>
      <c r="H25" s="518">
        <v>255</v>
      </c>
      <c r="I25" s="519">
        <f t="shared" si="1"/>
        <v>995.6474999999999</v>
      </c>
      <c r="J25" s="519">
        <f t="shared" si="2"/>
        <v>497.82374999999996</v>
      </c>
      <c r="K25" s="519">
        <f t="shared" si="3"/>
        <v>497.82374999999996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</row>
    <row r="26" spans="1:18" ht="15">
      <c r="A26" s="198">
        <v>16</v>
      </c>
      <c r="B26" s="310" t="s">
        <v>848</v>
      </c>
      <c r="C26" s="965">
        <v>22616</v>
      </c>
      <c r="D26" s="965"/>
      <c r="E26" s="198">
        <v>0</v>
      </c>
      <c r="F26" s="198">
        <v>0</v>
      </c>
      <c r="G26" s="198">
        <f t="shared" si="0"/>
        <v>22616</v>
      </c>
      <c r="H26" s="518">
        <v>255</v>
      </c>
      <c r="I26" s="519">
        <f t="shared" si="1"/>
        <v>865.0619999999999</v>
      </c>
      <c r="J26" s="519">
        <f t="shared" si="2"/>
        <v>432.53099999999995</v>
      </c>
      <c r="K26" s="519">
        <f t="shared" si="3"/>
        <v>432.53099999999995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</row>
    <row r="27" spans="1:18" ht="15">
      <c r="A27" s="198">
        <v>17</v>
      </c>
      <c r="B27" s="310" t="s">
        <v>854</v>
      </c>
      <c r="C27" s="965">
        <v>15500</v>
      </c>
      <c r="D27" s="965"/>
      <c r="E27" s="198">
        <v>0</v>
      </c>
      <c r="F27" s="198">
        <v>0</v>
      </c>
      <c r="G27" s="198">
        <f t="shared" si="0"/>
        <v>15500</v>
      </c>
      <c r="H27" s="518">
        <v>255</v>
      </c>
      <c r="I27" s="519">
        <f t="shared" si="1"/>
        <v>592.875</v>
      </c>
      <c r="J27" s="519">
        <f t="shared" si="2"/>
        <v>296.4375</v>
      </c>
      <c r="K27" s="519">
        <f t="shared" si="3"/>
        <v>296.4375</v>
      </c>
      <c r="L27" s="198">
        <v>0</v>
      </c>
      <c r="M27" s="198">
        <v>0</v>
      </c>
      <c r="N27" s="198">
        <v>0</v>
      </c>
      <c r="O27" s="198">
        <v>0</v>
      </c>
      <c r="P27" s="198">
        <v>0</v>
      </c>
      <c r="Q27" s="198">
        <v>0</v>
      </c>
      <c r="R27" s="198">
        <v>0</v>
      </c>
    </row>
    <row r="28" spans="1:18" ht="15">
      <c r="A28" s="198">
        <v>18</v>
      </c>
      <c r="B28" s="310" t="s">
        <v>849</v>
      </c>
      <c r="C28" s="965">
        <v>41977</v>
      </c>
      <c r="D28" s="965"/>
      <c r="E28" s="198">
        <v>0</v>
      </c>
      <c r="F28" s="198">
        <v>0</v>
      </c>
      <c r="G28" s="198">
        <f t="shared" si="0"/>
        <v>41977</v>
      </c>
      <c r="H28" s="518">
        <v>255</v>
      </c>
      <c r="I28" s="519">
        <f t="shared" si="1"/>
        <v>1605.62025</v>
      </c>
      <c r="J28" s="519">
        <f t="shared" si="2"/>
        <v>802.810125</v>
      </c>
      <c r="K28" s="519">
        <f t="shared" si="3"/>
        <v>802.810125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  <c r="R28" s="198">
        <v>0</v>
      </c>
    </row>
    <row r="29" spans="1:18" ht="15">
      <c r="A29" s="198">
        <v>19</v>
      </c>
      <c r="B29" s="310" t="s">
        <v>850</v>
      </c>
      <c r="C29" s="965">
        <v>16793</v>
      </c>
      <c r="D29" s="965"/>
      <c r="E29" s="198">
        <v>0</v>
      </c>
      <c r="F29" s="198">
        <v>0</v>
      </c>
      <c r="G29" s="198">
        <f t="shared" si="0"/>
        <v>16793</v>
      </c>
      <c r="H29" s="518">
        <v>255</v>
      </c>
      <c r="I29" s="519">
        <f t="shared" si="1"/>
        <v>642.3322499999999</v>
      </c>
      <c r="J29" s="519">
        <f t="shared" si="2"/>
        <v>321.16612499999997</v>
      </c>
      <c r="K29" s="519">
        <f t="shared" si="3"/>
        <v>321.16612499999997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  <c r="R29" s="198">
        <v>0</v>
      </c>
    </row>
    <row r="30" spans="1:18" ht="15">
      <c r="A30" s="198">
        <v>20</v>
      </c>
      <c r="B30" s="310" t="s">
        <v>851</v>
      </c>
      <c r="C30" s="965">
        <v>39212</v>
      </c>
      <c r="D30" s="965"/>
      <c r="E30" s="198">
        <v>0</v>
      </c>
      <c r="F30" s="198">
        <v>0</v>
      </c>
      <c r="G30" s="198">
        <f t="shared" si="0"/>
        <v>39212</v>
      </c>
      <c r="H30" s="518">
        <v>255</v>
      </c>
      <c r="I30" s="519">
        <f t="shared" si="1"/>
        <v>1499.859</v>
      </c>
      <c r="J30" s="519">
        <f t="shared" si="2"/>
        <v>749.9295</v>
      </c>
      <c r="K30" s="519">
        <f t="shared" si="3"/>
        <v>749.9295</v>
      </c>
      <c r="L30" s="198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198">
        <v>0</v>
      </c>
    </row>
    <row r="31" spans="1:18" ht="15">
      <c r="A31" s="198">
        <v>21</v>
      </c>
      <c r="B31" s="310" t="s">
        <v>852</v>
      </c>
      <c r="C31" s="965">
        <v>18170</v>
      </c>
      <c r="D31" s="965"/>
      <c r="E31" s="198">
        <v>0</v>
      </c>
      <c r="F31" s="198">
        <v>0</v>
      </c>
      <c r="G31" s="198">
        <f t="shared" si="0"/>
        <v>18170</v>
      </c>
      <c r="H31" s="518">
        <v>255</v>
      </c>
      <c r="I31" s="519">
        <f t="shared" si="1"/>
        <v>695.0024999999999</v>
      </c>
      <c r="J31" s="519">
        <f t="shared" si="2"/>
        <v>347.50124999999997</v>
      </c>
      <c r="K31" s="519">
        <f t="shared" si="3"/>
        <v>347.50124999999997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0</v>
      </c>
    </row>
    <row r="32" spans="1:18" ht="15">
      <c r="A32" s="198">
        <v>22</v>
      </c>
      <c r="B32" s="310" t="s">
        <v>853</v>
      </c>
      <c r="C32" s="965">
        <v>29584</v>
      </c>
      <c r="D32" s="965"/>
      <c r="E32" s="198">
        <v>0</v>
      </c>
      <c r="F32" s="198">
        <v>0</v>
      </c>
      <c r="G32" s="198">
        <f t="shared" si="0"/>
        <v>29584</v>
      </c>
      <c r="H32" s="518">
        <v>255</v>
      </c>
      <c r="I32" s="519">
        <f t="shared" si="1"/>
        <v>1131.588</v>
      </c>
      <c r="J32" s="519">
        <f t="shared" si="2"/>
        <v>565.794</v>
      </c>
      <c r="K32" s="519">
        <f t="shared" si="3"/>
        <v>565.794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198">
        <v>0</v>
      </c>
      <c r="R32" s="198">
        <v>0</v>
      </c>
    </row>
    <row r="33" spans="1:18" ht="12.75">
      <c r="A33" s="199" t="s">
        <v>7</v>
      </c>
      <c r="B33" s="507"/>
      <c r="C33" s="966">
        <f>SUM(C11:D32)</f>
        <v>626047</v>
      </c>
      <c r="D33" s="967"/>
      <c r="E33" s="239">
        <f>SUM(E11:E32)</f>
        <v>0</v>
      </c>
      <c r="F33" s="239">
        <f>SUM(F11:F32)</f>
        <v>0</v>
      </c>
      <c r="G33" s="239">
        <f>SUM(G11:G32)</f>
        <v>626047</v>
      </c>
      <c r="H33" s="239"/>
      <c r="I33" s="520">
        <f aca="true" t="shared" si="4" ref="I33:R33">SUM(I11:I32)</f>
        <v>23946.29775</v>
      </c>
      <c r="J33" s="520">
        <f t="shared" si="4"/>
        <v>11973.148875</v>
      </c>
      <c r="K33" s="520">
        <f t="shared" si="4"/>
        <v>11973.148875</v>
      </c>
      <c r="L33" s="239">
        <f t="shared" si="4"/>
        <v>0</v>
      </c>
      <c r="M33" s="239">
        <f t="shared" si="4"/>
        <v>0</v>
      </c>
      <c r="N33" s="239">
        <f t="shared" si="4"/>
        <v>0</v>
      </c>
      <c r="O33" s="239">
        <f t="shared" si="4"/>
        <v>0</v>
      </c>
      <c r="P33" s="239">
        <f t="shared" si="4"/>
        <v>0</v>
      </c>
      <c r="Q33" s="239">
        <f t="shared" si="4"/>
        <v>0</v>
      </c>
      <c r="R33" s="239">
        <f t="shared" si="4"/>
        <v>0</v>
      </c>
    </row>
    <row r="34" spans="1:18" ht="12.75">
      <c r="A34" s="200"/>
      <c r="B34" s="508"/>
      <c r="C34" s="473"/>
      <c r="D34" s="473"/>
      <c r="E34" s="473"/>
      <c r="F34" s="473"/>
      <c r="G34" s="473"/>
      <c r="H34" s="473"/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8" ht="12.75">
      <c r="A35" s="201" t="s">
        <v>8</v>
      </c>
      <c r="B35" s="201"/>
      <c r="C35" s="521"/>
      <c r="D35" s="473"/>
      <c r="E35" s="473"/>
      <c r="F35" s="473"/>
      <c r="G35" s="473"/>
      <c r="H35" s="473"/>
      <c r="I35" s="454"/>
      <c r="J35" s="454"/>
      <c r="K35" s="454"/>
      <c r="L35" s="454"/>
      <c r="M35" s="454"/>
      <c r="N35" s="454"/>
      <c r="O35" s="454"/>
      <c r="P35" s="454"/>
      <c r="Q35" s="454"/>
      <c r="R35" s="454"/>
    </row>
    <row r="36" spans="1:18" ht="12.75">
      <c r="A36" s="203" t="s">
        <v>9</v>
      </c>
      <c r="B36" s="509"/>
      <c r="C36" s="453"/>
      <c r="I36" s="454"/>
      <c r="J36" s="454"/>
      <c r="K36" s="454"/>
      <c r="L36" s="454"/>
      <c r="M36" s="454"/>
      <c r="N36" s="454"/>
      <c r="O36" s="454"/>
      <c r="P36" s="454"/>
      <c r="Q36" s="454"/>
      <c r="R36" s="454"/>
    </row>
    <row r="37" spans="1:18" ht="12.75">
      <c r="A37" s="203" t="s">
        <v>10</v>
      </c>
      <c r="B37" s="509"/>
      <c r="C37" s="453"/>
      <c r="I37" s="454"/>
      <c r="J37" s="454"/>
      <c r="K37" s="454"/>
      <c r="L37" s="454"/>
      <c r="M37" s="454"/>
      <c r="N37" s="454"/>
      <c r="O37" s="454"/>
      <c r="P37" s="454"/>
      <c r="Q37" s="454"/>
      <c r="R37" s="454"/>
    </row>
    <row r="38" spans="1:18" ht="12.75">
      <c r="A38" s="203"/>
      <c r="B38" s="509"/>
      <c r="C38" s="453"/>
      <c r="I38" s="454"/>
      <c r="J38" s="454"/>
      <c r="K38" s="454"/>
      <c r="L38" s="454"/>
      <c r="M38" s="454"/>
      <c r="N38" s="454"/>
      <c r="O38" s="454"/>
      <c r="P38" s="454"/>
      <c r="Q38" s="454"/>
      <c r="R38" s="454"/>
    </row>
    <row r="39" spans="1:10" s="43" customFormat="1" ht="15">
      <c r="A39" s="47" t="s">
        <v>947</v>
      </c>
      <c r="B39" s="47"/>
      <c r="C39" s="47"/>
      <c r="D39" s="47"/>
      <c r="E39" s="47"/>
      <c r="F39" s="47"/>
      <c r="G39" s="47"/>
      <c r="H39" s="47"/>
      <c r="I39" s="47"/>
      <c r="J39" s="138"/>
    </row>
    <row r="40" spans="1:10" s="43" customFormat="1" ht="15">
      <c r="A40" s="249"/>
      <c r="B40" s="249"/>
      <c r="C40" s="249"/>
      <c r="D40" s="249"/>
      <c r="E40" s="249"/>
      <c r="F40" s="249"/>
      <c r="G40" s="249"/>
      <c r="H40" s="249"/>
      <c r="I40" s="249"/>
      <c r="J40" s="249"/>
    </row>
    <row r="41" spans="1:16" s="43" customFormat="1" ht="15.75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639" t="s">
        <v>944</v>
      </c>
      <c r="M41" s="639"/>
      <c r="N41" s="639"/>
      <c r="O41" s="639"/>
      <c r="P41" s="639"/>
    </row>
    <row r="42" spans="1:16" s="43" customFormat="1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949" t="s">
        <v>860</v>
      </c>
      <c r="M42" s="949"/>
      <c r="N42" s="949"/>
      <c r="O42" s="949"/>
      <c r="P42" s="949"/>
    </row>
    <row r="43" spans="1:18" ht="12.75">
      <c r="A43" s="203"/>
      <c r="B43" s="509"/>
      <c r="I43" s="454"/>
      <c r="J43" s="453"/>
      <c r="K43" s="453"/>
      <c r="L43" s="453"/>
      <c r="M43" s="453"/>
      <c r="N43" s="453"/>
      <c r="O43" s="453"/>
      <c r="P43" s="453"/>
      <c r="Q43" s="453"/>
      <c r="R43" s="453"/>
    </row>
    <row r="45" spans="1:18" ht="12.75">
      <c r="A45" s="959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</row>
  </sheetData>
  <sheetProtection/>
  <mergeCells count="40">
    <mergeCell ref="C28:D28"/>
    <mergeCell ref="L42:P42"/>
    <mergeCell ref="C29:D29"/>
    <mergeCell ref="C30:D30"/>
    <mergeCell ref="C31:D31"/>
    <mergeCell ref="C32:D32"/>
    <mergeCell ref="C33:D33"/>
    <mergeCell ref="L41:P41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Q1:R1"/>
    <mergeCell ref="A8:A9"/>
    <mergeCell ref="B8:B9"/>
    <mergeCell ref="C8:G8"/>
    <mergeCell ref="H8:H9"/>
    <mergeCell ref="I8:L8"/>
    <mergeCell ref="M8:R8"/>
    <mergeCell ref="G1:I1"/>
    <mergeCell ref="A2:R2"/>
    <mergeCell ref="A3:R3"/>
    <mergeCell ref="A4:R5"/>
    <mergeCell ref="A6:R6"/>
    <mergeCell ref="A7:B7"/>
    <mergeCell ref="L7:R7"/>
    <mergeCell ref="A45:R45"/>
    <mergeCell ref="C11:D11"/>
    <mergeCell ref="C12:D12"/>
    <mergeCell ref="C13:D13"/>
    <mergeCell ref="C14:D14"/>
    <mergeCell ref="C15:D1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8"/>
  <sheetViews>
    <sheetView zoomScale="70" zoomScaleNormal="70" zoomScaleSheetLayoutView="80" zoomScalePageLayoutView="0" workbookViewId="0" topLeftCell="A1">
      <selection activeCell="G7" sqref="G7:N7"/>
    </sheetView>
  </sheetViews>
  <sheetFormatPr defaultColWidth="9.140625" defaultRowHeight="12.75"/>
  <cols>
    <col min="1" max="1" width="7.28125" style="146" customWidth="1"/>
    <col min="2" max="2" width="29.7109375" style="146" bestFit="1" customWidth="1"/>
    <col min="3" max="5" width="10.57421875" style="146" customWidth="1"/>
    <col min="6" max="6" width="13.57421875" style="146" customWidth="1"/>
    <col min="7" max="22" width="10.57421875" style="146" customWidth="1"/>
    <col min="23" max="16384" width="9.140625" style="146" customWidth="1"/>
  </cols>
  <sheetData>
    <row r="1" ht="27" customHeight="1">
      <c r="V1" s="147" t="s">
        <v>538</v>
      </c>
    </row>
    <row r="2" spans="1:22" ht="16.5">
      <c r="A2" s="694" t="s">
        <v>0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</row>
    <row r="3" spans="1:24" ht="20.25">
      <c r="A3" s="693" t="s">
        <v>633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118"/>
      <c r="X3" s="118"/>
    </row>
    <row r="4" spans="1:22" ht="15.75">
      <c r="A4" s="692" t="s">
        <v>636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2"/>
    </row>
    <row r="5" spans="11:22" ht="15">
      <c r="K5" s="78"/>
      <c r="L5" s="78"/>
      <c r="M5" s="78"/>
      <c r="N5" s="78"/>
      <c r="O5" s="78"/>
      <c r="P5" s="78"/>
      <c r="Q5" s="78"/>
      <c r="R5" s="78"/>
      <c r="U5" s="696" t="s">
        <v>248</v>
      </c>
      <c r="V5" s="697"/>
    </row>
    <row r="6" spans="1:22" s="298" customFormat="1" ht="23.25" customHeight="1">
      <c r="A6" s="698" t="s">
        <v>862</v>
      </c>
      <c r="B6" s="698"/>
      <c r="O6" s="699" t="s">
        <v>793</v>
      </c>
      <c r="P6" s="699"/>
      <c r="Q6" s="699"/>
      <c r="R6" s="699"/>
      <c r="S6" s="699"/>
      <c r="T6" s="699"/>
      <c r="U6" s="699"/>
      <c r="V6" s="699"/>
    </row>
    <row r="7" spans="1:22" ht="35.25" customHeight="1">
      <c r="A7" s="691" t="s">
        <v>2</v>
      </c>
      <c r="B7" s="691" t="s">
        <v>138</v>
      </c>
      <c r="C7" s="695" t="s">
        <v>139</v>
      </c>
      <c r="D7" s="695"/>
      <c r="E7" s="695"/>
      <c r="F7" s="695" t="s">
        <v>140</v>
      </c>
      <c r="G7" s="691" t="s">
        <v>169</v>
      </c>
      <c r="H7" s="691"/>
      <c r="I7" s="691"/>
      <c r="J7" s="691"/>
      <c r="K7" s="691"/>
      <c r="L7" s="691"/>
      <c r="M7" s="691"/>
      <c r="N7" s="691"/>
      <c r="O7" s="691" t="s">
        <v>170</v>
      </c>
      <c r="P7" s="691"/>
      <c r="Q7" s="691"/>
      <c r="R7" s="691"/>
      <c r="S7" s="691"/>
      <c r="T7" s="691"/>
      <c r="U7" s="691"/>
      <c r="V7" s="691"/>
    </row>
    <row r="8" spans="1:22" ht="15.75">
      <c r="A8" s="691"/>
      <c r="B8" s="691"/>
      <c r="C8" s="695" t="s">
        <v>249</v>
      </c>
      <c r="D8" s="695" t="s">
        <v>39</v>
      </c>
      <c r="E8" s="695" t="s">
        <v>40</v>
      </c>
      <c r="F8" s="695"/>
      <c r="G8" s="691" t="s">
        <v>171</v>
      </c>
      <c r="H8" s="691"/>
      <c r="I8" s="691"/>
      <c r="J8" s="691"/>
      <c r="K8" s="691" t="s">
        <v>156</v>
      </c>
      <c r="L8" s="691"/>
      <c r="M8" s="691"/>
      <c r="N8" s="691"/>
      <c r="O8" s="691" t="s">
        <v>141</v>
      </c>
      <c r="P8" s="691"/>
      <c r="Q8" s="691"/>
      <c r="R8" s="691"/>
      <c r="S8" s="691" t="s">
        <v>155</v>
      </c>
      <c r="T8" s="691"/>
      <c r="U8" s="691"/>
      <c r="V8" s="691"/>
    </row>
    <row r="9" spans="1:22" ht="12.75">
      <c r="A9" s="691"/>
      <c r="B9" s="691"/>
      <c r="C9" s="695"/>
      <c r="D9" s="695"/>
      <c r="E9" s="695"/>
      <c r="F9" s="695"/>
      <c r="G9" s="705" t="s">
        <v>142</v>
      </c>
      <c r="H9" s="706"/>
      <c r="I9" s="707"/>
      <c r="J9" s="682" t="s">
        <v>143</v>
      </c>
      <c r="K9" s="685" t="s">
        <v>142</v>
      </c>
      <c r="L9" s="686"/>
      <c r="M9" s="687"/>
      <c r="N9" s="682" t="s">
        <v>143</v>
      </c>
      <c r="O9" s="685" t="s">
        <v>142</v>
      </c>
      <c r="P9" s="686"/>
      <c r="Q9" s="687"/>
      <c r="R9" s="682" t="s">
        <v>143</v>
      </c>
      <c r="S9" s="685" t="s">
        <v>142</v>
      </c>
      <c r="T9" s="686"/>
      <c r="U9" s="687"/>
      <c r="V9" s="682" t="s">
        <v>143</v>
      </c>
    </row>
    <row r="10" spans="1:22" ht="15" customHeight="1">
      <c r="A10" s="691"/>
      <c r="B10" s="691"/>
      <c r="C10" s="695"/>
      <c r="D10" s="695"/>
      <c r="E10" s="695"/>
      <c r="F10" s="695"/>
      <c r="G10" s="708"/>
      <c r="H10" s="709"/>
      <c r="I10" s="710"/>
      <c r="J10" s="683"/>
      <c r="K10" s="688"/>
      <c r="L10" s="689"/>
      <c r="M10" s="690"/>
      <c r="N10" s="683"/>
      <c r="O10" s="688"/>
      <c r="P10" s="689"/>
      <c r="Q10" s="690"/>
      <c r="R10" s="683"/>
      <c r="S10" s="688"/>
      <c r="T10" s="689"/>
      <c r="U10" s="690"/>
      <c r="V10" s="683"/>
    </row>
    <row r="11" spans="1:22" ht="15.75">
      <c r="A11" s="691"/>
      <c r="B11" s="691"/>
      <c r="C11" s="695"/>
      <c r="D11" s="695"/>
      <c r="E11" s="695"/>
      <c r="F11" s="695"/>
      <c r="G11" s="300" t="s">
        <v>249</v>
      </c>
      <c r="H11" s="300" t="s">
        <v>39</v>
      </c>
      <c r="I11" s="301" t="s">
        <v>40</v>
      </c>
      <c r="J11" s="684"/>
      <c r="K11" s="299" t="s">
        <v>249</v>
      </c>
      <c r="L11" s="299" t="s">
        <v>39</v>
      </c>
      <c r="M11" s="299" t="s">
        <v>40</v>
      </c>
      <c r="N11" s="684"/>
      <c r="O11" s="299" t="s">
        <v>249</v>
      </c>
      <c r="P11" s="299" t="s">
        <v>39</v>
      </c>
      <c r="Q11" s="299" t="s">
        <v>40</v>
      </c>
      <c r="R11" s="684"/>
      <c r="S11" s="299" t="s">
        <v>249</v>
      </c>
      <c r="T11" s="299" t="s">
        <v>39</v>
      </c>
      <c r="U11" s="299" t="s">
        <v>40</v>
      </c>
      <c r="V11" s="684"/>
    </row>
    <row r="12" spans="1:22" ht="15.75">
      <c r="A12" s="299">
        <v>1</v>
      </c>
      <c r="B12" s="299">
        <v>2</v>
      </c>
      <c r="C12" s="299">
        <v>3</v>
      </c>
      <c r="D12" s="299">
        <v>4</v>
      </c>
      <c r="E12" s="299">
        <v>5</v>
      </c>
      <c r="F12" s="299">
        <v>6</v>
      </c>
      <c r="G12" s="299">
        <v>7</v>
      </c>
      <c r="H12" s="299">
        <v>8</v>
      </c>
      <c r="I12" s="299">
        <v>9</v>
      </c>
      <c r="J12" s="299">
        <v>10</v>
      </c>
      <c r="K12" s="299">
        <v>11</v>
      </c>
      <c r="L12" s="299">
        <v>12</v>
      </c>
      <c r="M12" s="299">
        <v>13</v>
      </c>
      <c r="N12" s="299">
        <v>14</v>
      </c>
      <c r="O12" s="299">
        <v>15</v>
      </c>
      <c r="P12" s="299">
        <v>16</v>
      </c>
      <c r="Q12" s="299">
        <v>17</v>
      </c>
      <c r="R12" s="299">
        <v>18</v>
      </c>
      <c r="S12" s="299">
        <v>19</v>
      </c>
      <c r="T12" s="299">
        <v>20</v>
      </c>
      <c r="U12" s="299">
        <v>21</v>
      </c>
      <c r="V12" s="299">
        <v>22</v>
      </c>
    </row>
    <row r="13" spans="1:22" s="295" customFormat="1" ht="30" customHeight="1">
      <c r="A13" s="700" t="s">
        <v>202</v>
      </c>
      <c r="B13" s="701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:22" s="295" customFormat="1" ht="30" customHeight="1">
      <c r="A14" s="148">
        <v>1</v>
      </c>
      <c r="B14" s="296" t="s">
        <v>201</v>
      </c>
      <c r="C14" s="303">
        <v>1526.49</v>
      </c>
      <c r="D14" s="303">
        <v>2490.58</v>
      </c>
      <c r="E14" s="297">
        <v>0</v>
      </c>
      <c r="F14" s="304">
        <v>42856</v>
      </c>
      <c r="G14" s="303">
        <v>1526.49</v>
      </c>
      <c r="H14" s="303">
        <v>2490.58</v>
      </c>
      <c r="I14" s="297">
        <v>0</v>
      </c>
      <c r="J14" s="304">
        <v>42934</v>
      </c>
      <c r="K14" s="303">
        <v>1526.49</v>
      </c>
      <c r="L14" s="303">
        <v>2490.58</v>
      </c>
      <c r="M14" s="297">
        <v>0</v>
      </c>
      <c r="N14" s="304">
        <v>42935</v>
      </c>
      <c r="O14" s="303">
        <v>1526.49</v>
      </c>
      <c r="P14" s="303">
        <v>2490.58</v>
      </c>
      <c r="Q14" s="297">
        <v>0</v>
      </c>
      <c r="R14" s="304">
        <v>42936</v>
      </c>
      <c r="S14" s="303">
        <v>1526.49</v>
      </c>
      <c r="T14" s="303">
        <v>2490.58</v>
      </c>
      <c r="U14" s="297">
        <v>0</v>
      </c>
      <c r="V14" s="304">
        <v>42937</v>
      </c>
    </row>
    <row r="15" spans="1:22" s="295" customFormat="1" ht="30" customHeight="1">
      <c r="A15" s="148">
        <v>2</v>
      </c>
      <c r="B15" s="296" t="s">
        <v>144</v>
      </c>
      <c r="C15" s="303">
        <v>1500.31</v>
      </c>
      <c r="D15" s="303">
        <v>2447.88</v>
      </c>
      <c r="E15" s="297">
        <v>0</v>
      </c>
      <c r="F15" s="304">
        <v>43097</v>
      </c>
      <c r="G15" s="303">
        <v>1500.31</v>
      </c>
      <c r="H15" s="303">
        <v>2447.88</v>
      </c>
      <c r="I15" s="297">
        <v>0</v>
      </c>
      <c r="J15" s="304">
        <v>43108</v>
      </c>
      <c r="K15" s="303">
        <v>1500.31</v>
      </c>
      <c r="L15" s="303">
        <v>2447.88</v>
      </c>
      <c r="M15" s="297">
        <v>0</v>
      </c>
      <c r="N15" s="304">
        <v>43109</v>
      </c>
      <c r="O15" s="303">
        <v>1500.31</v>
      </c>
      <c r="P15" s="303">
        <v>2447.88</v>
      </c>
      <c r="Q15" s="297">
        <v>0</v>
      </c>
      <c r="R15" s="304">
        <v>43110</v>
      </c>
      <c r="S15" s="303">
        <v>1500.31</v>
      </c>
      <c r="T15" s="303">
        <v>2447.88</v>
      </c>
      <c r="U15" s="297">
        <v>0</v>
      </c>
      <c r="V15" s="304">
        <v>43112</v>
      </c>
    </row>
    <row r="16" spans="1:22" s="295" customFormat="1" ht="30" customHeight="1">
      <c r="A16" s="148">
        <v>3</v>
      </c>
      <c r="B16" s="296" t="s">
        <v>145</v>
      </c>
      <c r="C16" s="303">
        <v>2418.83</v>
      </c>
      <c r="D16" s="303">
        <v>3946.5</v>
      </c>
      <c r="E16" s="297">
        <v>0</v>
      </c>
      <c r="F16" s="304">
        <v>43153</v>
      </c>
      <c r="G16" s="303">
        <v>493.75</v>
      </c>
      <c r="H16" s="303">
        <v>805.58</v>
      </c>
      <c r="I16" s="297">
        <v>0</v>
      </c>
      <c r="J16" s="304">
        <v>43181</v>
      </c>
      <c r="K16" s="303">
        <v>493.75</v>
      </c>
      <c r="L16" s="303">
        <v>805.58</v>
      </c>
      <c r="M16" s="297">
        <v>0</v>
      </c>
      <c r="N16" s="304">
        <v>43182</v>
      </c>
      <c r="O16" s="303">
        <v>493.75</v>
      </c>
      <c r="P16" s="303">
        <v>805.58</v>
      </c>
      <c r="Q16" s="297">
        <v>0</v>
      </c>
      <c r="R16" s="304">
        <v>43186</v>
      </c>
      <c r="S16" s="303">
        <v>493.75</v>
      </c>
      <c r="T16" s="303">
        <v>805.58</v>
      </c>
      <c r="U16" s="297">
        <v>0</v>
      </c>
      <c r="V16" s="304">
        <v>43189</v>
      </c>
    </row>
    <row r="17" spans="1:22" s="295" customFormat="1" ht="30" customHeight="1">
      <c r="A17" s="702" t="s">
        <v>203</v>
      </c>
      <c r="B17" s="703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</row>
    <row r="18" spans="1:22" s="295" customFormat="1" ht="30" customHeight="1">
      <c r="A18" s="148">
        <v>4</v>
      </c>
      <c r="B18" s="296" t="s">
        <v>191</v>
      </c>
      <c r="C18" s="297">
        <v>0</v>
      </c>
      <c r="D18" s="297">
        <v>0</v>
      </c>
      <c r="E18" s="297">
        <v>0</v>
      </c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</row>
    <row r="19" spans="1:22" s="295" customFormat="1" ht="30" customHeight="1">
      <c r="A19" s="148">
        <v>5</v>
      </c>
      <c r="B19" s="296" t="s">
        <v>123</v>
      </c>
      <c r="C19" s="297">
        <v>0</v>
      </c>
      <c r="D19" s="297">
        <v>0</v>
      </c>
      <c r="E19" s="297">
        <v>0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</row>
    <row r="22" spans="1:22" ht="14.25">
      <c r="A22" s="704" t="s">
        <v>157</v>
      </c>
      <c r="B22" s="704"/>
      <c r="C22" s="704"/>
      <c r="D22" s="704"/>
      <c r="E22" s="704"/>
      <c r="F22" s="704"/>
      <c r="G22" s="704"/>
      <c r="H22" s="704"/>
      <c r="I22" s="704"/>
      <c r="J22" s="704"/>
      <c r="K22" s="704"/>
      <c r="L22" s="704"/>
      <c r="M22" s="704"/>
      <c r="N22" s="704"/>
      <c r="O22" s="704"/>
      <c r="P22" s="704"/>
      <c r="Q22" s="704"/>
      <c r="R22" s="704"/>
      <c r="S22" s="704"/>
      <c r="T22" s="704"/>
      <c r="U22" s="704"/>
      <c r="V22" s="704"/>
    </row>
    <row r="23" spans="1:22" ht="14.2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1:18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22" ht="15.75">
      <c r="A25" s="89" t="s">
        <v>947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2" ht="18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654" t="s">
        <v>944</v>
      </c>
      <c r="R26" s="654"/>
      <c r="S26" s="654"/>
      <c r="T26" s="654"/>
      <c r="U26" s="654"/>
      <c r="V26" s="122"/>
    </row>
    <row r="27" spans="1:22" ht="18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654" t="s">
        <v>860</v>
      </c>
      <c r="R27" s="654"/>
      <c r="S27" s="654"/>
      <c r="T27" s="654"/>
      <c r="U27" s="654"/>
      <c r="V27" s="122"/>
    </row>
    <row r="28" spans="1:24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V28" s="302"/>
      <c r="W28" s="302"/>
      <c r="X28" s="302"/>
    </row>
  </sheetData>
  <sheetProtection/>
  <mergeCells count="32">
    <mergeCell ref="A13:B13"/>
    <mergeCell ref="A17:B17"/>
    <mergeCell ref="A22:V22"/>
    <mergeCell ref="G7:N7"/>
    <mergeCell ref="G9:I10"/>
    <mergeCell ref="J9:J11"/>
    <mergeCell ref="K9:M10"/>
    <mergeCell ref="N9:N11"/>
    <mergeCell ref="C8:C11"/>
    <mergeCell ref="D8:D11"/>
    <mergeCell ref="O6:V6"/>
    <mergeCell ref="O7:V7"/>
    <mergeCell ref="A7:A11"/>
    <mergeCell ref="B7:B11"/>
    <mergeCell ref="C7:E7"/>
    <mergeCell ref="F7:F11"/>
    <mergeCell ref="A4:V4"/>
    <mergeCell ref="A3:V3"/>
    <mergeCell ref="A2:V2"/>
    <mergeCell ref="Q26:U26"/>
    <mergeCell ref="E8:E11"/>
    <mergeCell ref="G8:J8"/>
    <mergeCell ref="R9:R11"/>
    <mergeCell ref="O9:Q10"/>
    <mergeCell ref="U5:V5"/>
    <mergeCell ref="A6:B6"/>
    <mergeCell ref="Q27:U27"/>
    <mergeCell ref="V9:V11"/>
    <mergeCell ref="S9:U10"/>
    <mergeCell ref="K8:N8"/>
    <mergeCell ref="O8:R8"/>
    <mergeCell ref="S8:V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3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2"/>
  <sheetViews>
    <sheetView view="pageBreakPreview" zoomScaleNormal="70" zoomScaleSheetLayoutView="100" zoomScalePageLayoutView="0" workbookViewId="0" topLeftCell="A8">
      <selection activeCell="A37" sqref="A37"/>
    </sheetView>
  </sheetViews>
  <sheetFormatPr defaultColWidth="9.140625" defaultRowHeight="12.75"/>
  <cols>
    <col min="1" max="1" width="5.57421875" style="194" customWidth="1"/>
    <col min="2" max="2" width="21.7109375" style="505" customWidth="1"/>
    <col min="3" max="3" width="10.28125" style="454" customWidth="1"/>
    <col min="4" max="4" width="12.8515625" style="454" customWidth="1"/>
    <col min="5" max="5" width="8.7109375" style="451" customWidth="1"/>
    <col min="6" max="7" width="8.00390625" style="451" customWidth="1"/>
    <col min="8" max="10" width="8.140625" style="451" customWidth="1"/>
    <col min="11" max="11" width="8.421875" style="451" customWidth="1"/>
    <col min="12" max="12" width="8.140625" style="451" customWidth="1"/>
    <col min="13" max="13" width="8.8515625" style="451" customWidth="1"/>
    <col min="14" max="14" width="8.140625" style="451" customWidth="1"/>
    <col min="15" max="16384" width="9.140625" style="184" customWidth="1"/>
  </cols>
  <sheetData>
    <row r="1" spans="4:14" ht="12.75" customHeight="1">
      <c r="D1" s="956"/>
      <c r="E1" s="956"/>
      <c r="F1" s="454"/>
      <c r="G1" s="454"/>
      <c r="H1" s="454"/>
      <c r="I1" s="454"/>
      <c r="J1" s="454"/>
      <c r="K1" s="454"/>
      <c r="L1" s="454"/>
      <c r="M1" s="969" t="s">
        <v>533</v>
      </c>
      <c r="N1" s="969"/>
    </row>
    <row r="2" spans="1:14" ht="15.75">
      <c r="A2" s="954" t="s">
        <v>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</row>
    <row r="3" spans="1:14" ht="18">
      <c r="A3" s="955" t="s">
        <v>633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</row>
    <row r="4" spans="1:14" ht="12.75" customHeight="1">
      <c r="A4" s="953" t="s">
        <v>717</v>
      </c>
      <c r="B4" s="953"/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  <c r="N4" s="953"/>
    </row>
    <row r="5" spans="1:14" s="185" customFormat="1" ht="7.5" customHeight="1">
      <c r="A5" s="953"/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</row>
    <row r="6" spans="1:14" ht="12.75">
      <c r="A6" s="957"/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</row>
    <row r="7" spans="1:14" ht="12.75">
      <c r="A7" s="636" t="s">
        <v>862</v>
      </c>
      <c r="B7" s="636"/>
      <c r="D7" s="521"/>
      <c r="E7" s="454"/>
      <c r="F7" s="454"/>
      <c r="G7" s="454"/>
      <c r="H7" s="968"/>
      <c r="I7" s="968"/>
      <c r="J7" s="968"/>
      <c r="K7" s="968"/>
      <c r="L7" s="968"/>
      <c r="M7" s="968"/>
      <c r="N7" s="968"/>
    </row>
    <row r="8" spans="1:14" ht="30.75" customHeight="1">
      <c r="A8" s="872" t="s">
        <v>2</v>
      </c>
      <c r="B8" s="970" t="s">
        <v>3</v>
      </c>
      <c r="C8" s="971" t="s">
        <v>483</v>
      </c>
      <c r="D8" s="963" t="s">
        <v>80</v>
      </c>
      <c r="E8" s="951" t="s">
        <v>81</v>
      </c>
      <c r="F8" s="952"/>
      <c r="G8" s="952"/>
      <c r="H8" s="962"/>
      <c r="I8" s="951" t="s">
        <v>708</v>
      </c>
      <c r="J8" s="952"/>
      <c r="K8" s="952"/>
      <c r="L8" s="952"/>
      <c r="M8" s="952"/>
      <c r="N8" s="952"/>
    </row>
    <row r="9" spans="1:14" ht="44.25" customHeight="1">
      <c r="A9" s="872"/>
      <c r="B9" s="970"/>
      <c r="C9" s="972"/>
      <c r="D9" s="964"/>
      <c r="E9" s="449" t="s">
        <v>85</v>
      </c>
      <c r="F9" s="449" t="s">
        <v>18</v>
      </c>
      <c r="G9" s="449" t="s">
        <v>38</v>
      </c>
      <c r="H9" s="449" t="s">
        <v>808</v>
      </c>
      <c r="I9" s="449" t="s">
        <v>16</v>
      </c>
      <c r="J9" s="449" t="s">
        <v>709</v>
      </c>
      <c r="K9" s="449" t="s">
        <v>710</v>
      </c>
      <c r="L9" s="449" t="s">
        <v>711</v>
      </c>
      <c r="M9" s="449" t="s">
        <v>712</v>
      </c>
      <c r="N9" s="449" t="s">
        <v>713</v>
      </c>
    </row>
    <row r="10" spans="1:14" s="186" customFormat="1" ht="12.75">
      <c r="A10" s="222">
        <v>1</v>
      </c>
      <c r="B10" s="506">
        <v>2</v>
      </c>
      <c r="C10" s="449">
        <v>3</v>
      </c>
      <c r="D10" s="449">
        <v>8</v>
      </c>
      <c r="E10" s="449">
        <v>9</v>
      </c>
      <c r="F10" s="449">
        <v>10</v>
      </c>
      <c r="G10" s="449">
        <v>11</v>
      </c>
      <c r="H10" s="449">
        <v>12</v>
      </c>
      <c r="I10" s="449">
        <v>13</v>
      </c>
      <c r="J10" s="449">
        <v>14</v>
      </c>
      <c r="K10" s="449">
        <v>15</v>
      </c>
      <c r="L10" s="449">
        <v>16</v>
      </c>
      <c r="M10" s="449">
        <v>17</v>
      </c>
      <c r="N10" s="449">
        <v>18</v>
      </c>
    </row>
    <row r="11" spans="1:14" ht="15">
      <c r="A11" s="198">
        <v>1</v>
      </c>
      <c r="B11" s="310" t="s">
        <v>833</v>
      </c>
      <c r="C11" s="198">
        <v>1900</v>
      </c>
      <c r="D11" s="518">
        <v>300</v>
      </c>
      <c r="E11" s="519">
        <f>C11*D11*0.00015</f>
        <v>85.49999999999999</v>
      </c>
      <c r="F11" s="519">
        <f>E11/2</f>
        <v>42.74999999999999</v>
      </c>
      <c r="G11" s="519">
        <f>F11</f>
        <v>42.74999999999999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198">
        <v>0</v>
      </c>
    </row>
    <row r="12" spans="1:14" ht="15">
      <c r="A12" s="198">
        <v>2</v>
      </c>
      <c r="B12" s="310" t="s">
        <v>945</v>
      </c>
      <c r="C12" s="198">
        <v>0</v>
      </c>
      <c r="D12" s="518">
        <v>0</v>
      </c>
      <c r="E12" s="519">
        <f aca="true" t="shared" si="0" ref="E12:E32">C12*D12*0.00015</f>
        <v>0</v>
      </c>
      <c r="F12" s="519">
        <f aca="true" t="shared" si="1" ref="F12:F32">E12/2</f>
        <v>0</v>
      </c>
      <c r="G12" s="519">
        <f aca="true" t="shared" si="2" ref="G12:G32">F12</f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</row>
    <row r="13" spans="1:14" ht="15">
      <c r="A13" s="198">
        <v>3</v>
      </c>
      <c r="B13" s="310" t="s">
        <v>835</v>
      </c>
      <c r="C13" s="198">
        <v>0</v>
      </c>
      <c r="D13" s="518">
        <v>0</v>
      </c>
      <c r="E13" s="519">
        <f t="shared" si="0"/>
        <v>0</v>
      </c>
      <c r="F13" s="519">
        <f t="shared" si="1"/>
        <v>0</v>
      </c>
      <c r="G13" s="519">
        <f t="shared" si="2"/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</row>
    <row r="14" spans="1:14" ht="15">
      <c r="A14" s="198">
        <v>4</v>
      </c>
      <c r="B14" s="310" t="s">
        <v>836</v>
      </c>
      <c r="C14" s="198">
        <v>0</v>
      </c>
      <c r="D14" s="518">
        <v>0</v>
      </c>
      <c r="E14" s="519">
        <f t="shared" si="0"/>
        <v>0</v>
      </c>
      <c r="F14" s="519">
        <f t="shared" si="1"/>
        <v>0</v>
      </c>
      <c r="G14" s="519">
        <f t="shared" si="2"/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</row>
    <row r="15" spans="1:14" ht="15">
      <c r="A15" s="198">
        <v>5</v>
      </c>
      <c r="B15" s="310" t="s">
        <v>837</v>
      </c>
      <c r="C15" s="198">
        <v>0</v>
      </c>
      <c r="D15" s="518">
        <v>0</v>
      </c>
      <c r="E15" s="519">
        <f t="shared" si="0"/>
        <v>0</v>
      </c>
      <c r="F15" s="519">
        <f t="shared" si="1"/>
        <v>0</v>
      </c>
      <c r="G15" s="519">
        <f t="shared" si="2"/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</row>
    <row r="16" spans="1:14" ht="15">
      <c r="A16" s="198">
        <v>6</v>
      </c>
      <c r="B16" s="310" t="s">
        <v>838</v>
      </c>
      <c r="C16" s="198">
        <v>0</v>
      </c>
      <c r="D16" s="518">
        <v>0</v>
      </c>
      <c r="E16" s="519">
        <f t="shared" si="0"/>
        <v>0</v>
      </c>
      <c r="F16" s="519">
        <f t="shared" si="1"/>
        <v>0</v>
      </c>
      <c r="G16" s="519">
        <f t="shared" si="2"/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</row>
    <row r="17" spans="1:14" ht="15">
      <c r="A17" s="198">
        <v>7</v>
      </c>
      <c r="B17" s="310" t="s">
        <v>839</v>
      </c>
      <c r="C17" s="198">
        <v>0</v>
      </c>
      <c r="D17" s="518">
        <v>0</v>
      </c>
      <c r="E17" s="519">
        <f t="shared" si="0"/>
        <v>0</v>
      </c>
      <c r="F17" s="519">
        <f t="shared" si="1"/>
        <v>0</v>
      </c>
      <c r="G17" s="519">
        <f t="shared" si="2"/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</row>
    <row r="18" spans="1:14" ht="15">
      <c r="A18" s="198">
        <v>8</v>
      </c>
      <c r="B18" s="310" t="s">
        <v>840</v>
      </c>
      <c r="C18" s="198">
        <v>0</v>
      </c>
      <c r="D18" s="518">
        <v>0</v>
      </c>
      <c r="E18" s="519">
        <f t="shared" si="0"/>
        <v>0</v>
      </c>
      <c r="F18" s="519">
        <f t="shared" si="1"/>
        <v>0</v>
      </c>
      <c r="G18" s="519">
        <f t="shared" si="2"/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</row>
    <row r="19" spans="1:14" ht="15">
      <c r="A19" s="198">
        <v>9</v>
      </c>
      <c r="B19" s="310" t="s">
        <v>841</v>
      </c>
      <c r="C19" s="198">
        <v>0</v>
      </c>
      <c r="D19" s="518">
        <v>0</v>
      </c>
      <c r="E19" s="519">
        <f t="shared" si="0"/>
        <v>0</v>
      </c>
      <c r="F19" s="519">
        <f t="shared" si="1"/>
        <v>0</v>
      </c>
      <c r="G19" s="519">
        <f t="shared" si="2"/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</row>
    <row r="20" spans="1:14" ht="15">
      <c r="A20" s="198">
        <v>10</v>
      </c>
      <c r="B20" s="310" t="s">
        <v>842</v>
      </c>
      <c r="C20" s="198">
        <v>0</v>
      </c>
      <c r="D20" s="518">
        <v>0</v>
      </c>
      <c r="E20" s="519">
        <f t="shared" si="0"/>
        <v>0</v>
      </c>
      <c r="F20" s="519">
        <f t="shared" si="1"/>
        <v>0</v>
      </c>
      <c r="G20" s="519">
        <f t="shared" si="2"/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</row>
    <row r="21" spans="1:14" ht="15">
      <c r="A21" s="198">
        <v>11</v>
      </c>
      <c r="B21" s="310" t="s">
        <v>843</v>
      </c>
      <c r="C21" s="198">
        <v>1350</v>
      </c>
      <c r="D21" s="518">
        <v>300</v>
      </c>
      <c r="E21" s="519">
        <f t="shared" si="0"/>
        <v>60.74999999999999</v>
      </c>
      <c r="F21" s="519">
        <f t="shared" si="1"/>
        <v>30.374999999999996</v>
      </c>
      <c r="G21" s="519">
        <f t="shared" si="2"/>
        <v>30.374999999999996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</row>
    <row r="22" spans="1:14" ht="15">
      <c r="A22" s="198">
        <v>12</v>
      </c>
      <c r="B22" s="310" t="s">
        <v>844</v>
      </c>
      <c r="C22" s="198">
        <v>0</v>
      </c>
      <c r="D22" s="518">
        <v>0</v>
      </c>
      <c r="E22" s="519">
        <f t="shared" si="0"/>
        <v>0</v>
      </c>
      <c r="F22" s="519">
        <f t="shared" si="1"/>
        <v>0</v>
      </c>
      <c r="G22" s="519">
        <f t="shared" si="2"/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</row>
    <row r="23" spans="1:14" ht="15">
      <c r="A23" s="198">
        <v>13</v>
      </c>
      <c r="B23" s="310" t="s">
        <v>845</v>
      </c>
      <c r="C23" s="198">
        <v>1550</v>
      </c>
      <c r="D23" s="518">
        <v>300</v>
      </c>
      <c r="E23" s="519">
        <f t="shared" si="0"/>
        <v>69.75</v>
      </c>
      <c r="F23" s="519">
        <f t="shared" si="1"/>
        <v>34.875</v>
      </c>
      <c r="G23" s="519">
        <f t="shared" si="2"/>
        <v>34.875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</row>
    <row r="24" spans="1:14" ht="15">
      <c r="A24" s="198">
        <v>14</v>
      </c>
      <c r="B24" s="310" t="s">
        <v>846</v>
      </c>
      <c r="C24" s="198">
        <v>0</v>
      </c>
      <c r="D24" s="518">
        <v>0</v>
      </c>
      <c r="E24" s="519">
        <f t="shared" si="0"/>
        <v>0</v>
      </c>
      <c r="F24" s="519">
        <f t="shared" si="1"/>
        <v>0</v>
      </c>
      <c r="G24" s="519">
        <f t="shared" si="2"/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</row>
    <row r="25" spans="1:14" ht="15">
      <c r="A25" s="198">
        <v>15</v>
      </c>
      <c r="B25" s="310" t="s">
        <v>847</v>
      </c>
      <c r="C25" s="198">
        <v>0</v>
      </c>
      <c r="D25" s="518">
        <v>0</v>
      </c>
      <c r="E25" s="519">
        <f t="shared" si="0"/>
        <v>0</v>
      </c>
      <c r="F25" s="519">
        <f t="shared" si="1"/>
        <v>0</v>
      </c>
      <c r="G25" s="519">
        <f t="shared" si="2"/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</row>
    <row r="26" spans="1:14" ht="15">
      <c r="A26" s="198">
        <v>16</v>
      </c>
      <c r="B26" s="310" t="s">
        <v>848</v>
      </c>
      <c r="C26" s="198">
        <v>0</v>
      </c>
      <c r="D26" s="518">
        <v>0</v>
      </c>
      <c r="E26" s="519">
        <f t="shared" si="0"/>
        <v>0</v>
      </c>
      <c r="F26" s="519">
        <f t="shared" si="1"/>
        <v>0</v>
      </c>
      <c r="G26" s="519">
        <f t="shared" si="2"/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</row>
    <row r="27" spans="1:14" ht="15">
      <c r="A27" s="198">
        <v>17</v>
      </c>
      <c r="B27" s="310" t="s">
        <v>854</v>
      </c>
      <c r="C27" s="198">
        <v>0</v>
      </c>
      <c r="D27" s="518">
        <v>0</v>
      </c>
      <c r="E27" s="519">
        <f t="shared" si="0"/>
        <v>0</v>
      </c>
      <c r="F27" s="519">
        <f t="shared" si="1"/>
        <v>0</v>
      </c>
      <c r="G27" s="519">
        <f t="shared" si="2"/>
        <v>0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</row>
    <row r="28" spans="1:14" ht="15">
      <c r="A28" s="198">
        <v>18</v>
      </c>
      <c r="B28" s="310" t="s">
        <v>849</v>
      </c>
      <c r="C28" s="198">
        <v>0</v>
      </c>
      <c r="D28" s="518">
        <v>0</v>
      </c>
      <c r="E28" s="519">
        <f t="shared" si="0"/>
        <v>0</v>
      </c>
      <c r="F28" s="519">
        <f t="shared" si="1"/>
        <v>0</v>
      </c>
      <c r="G28" s="519">
        <f t="shared" si="2"/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</row>
    <row r="29" spans="1:14" ht="15">
      <c r="A29" s="198">
        <v>19</v>
      </c>
      <c r="B29" s="310" t="s">
        <v>850</v>
      </c>
      <c r="C29" s="198">
        <v>0</v>
      </c>
      <c r="D29" s="518">
        <v>0</v>
      </c>
      <c r="E29" s="519">
        <f t="shared" si="0"/>
        <v>0</v>
      </c>
      <c r="F29" s="519">
        <f t="shared" si="1"/>
        <v>0</v>
      </c>
      <c r="G29" s="519">
        <f t="shared" si="2"/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</row>
    <row r="30" spans="1:14" ht="15">
      <c r="A30" s="198">
        <v>20</v>
      </c>
      <c r="B30" s="310" t="s">
        <v>851</v>
      </c>
      <c r="C30" s="198">
        <v>0</v>
      </c>
      <c r="D30" s="518">
        <v>0</v>
      </c>
      <c r="E30" s="519">
        <f t="shared" si="0"/>
        <v>0</v>
      </c>
      <c r="F30" s="519">
        <f t="shared" si="1"/>
        <v>0</v>
      </c>
      <c r="G30" s="519">
        <f t="shared" si="2"/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</row>
    <row r="31" spans="1:14" ht="15">
      <c r="A31" s="198">
        <v>21</v>
      </c>
      <c r="B31" s="310" t="s">
        <v>852</v>
      </c>
      <c r="C31" s="198">
        <v>0</v>
      </c>
      <c r="D31" s="518">
        <v>0</v>
      </c>
      <c r="E31" s="519">
        <f t="shared" si="0"/>
        <v>0</v>
      </c>
      <c r="F31" s="519">
        <f t="shared" si="1"/>
        <v>0</v>
      </c>
      <c r="G31" s="519">
        <f t="shared" si="2"/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</row>
    <row r="32" spans="1:14" ht="15">
      <c r="A32" s="198">
        <v>22</v>
      </c>
      <c r="B32" s="310" t="s">
        <v>853</v>
      </c>
      <c r="C32" s="198">
        <v>0</v>
      </c>
      <c r="D32" s="518">
        <v>0</v>
      </c>
      <c r="E32" s="519">
        <f t="shared" si="0"/>
        <v>0</v>
      </c>
      <c r="F32" s="519">
        <f t="shared" si="1"/>
        <v>0</v>
      </c>
      <c r="G32" s="519">
        <f t="shared" si="2"/>
        <v>0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</row>
    <row r="33" spans="1:14" ht="12.75">
      <c r="A33" s="199" t="s">
        <v>7</v>
      </c>
      <c r="B33" s="507" t="s">
        <v>16</v>
      </c>
      <c r="C33" s="198">
        <f>SUM(C11:C32)</f>
        <v>4800</v>
      </c>
      <c r="D33" s="198"/>
      <c r="E33" s="519">
        <f aca="true" t="shared" si="3" ref="E33:N33">SUM(E11:E32)</f>
        <v>215.99999999999997</v>
      </c>
      <c r="F33" s="519">
        <f t="shared" si="3"/>
        <v>107.99999999999999</v>
      </c>
      <c r="G33" s="519">
        <f t="shared" si="3"/>
        <v>107.99999999999999</v>
      </c>
      <c r="H33" s="198">
        <f t="shared" si="3"/>
        <v>0</v>
      </c>
      <c r="I33" s="198">
        <f t="shared" si="3"/>
        <v>0</v>
      </c>
      <c r="J33" s="198">
        <f t="shared" si="3"/>
        <v>0</v>
      </c>
      <c r="K33" s="198">
        <f t="shared" si="3"/>
        <v>0</v>
      </c>
      <c r="L33" s="198">
        <f t="shared" si="3"/>
        <v>0</v>
      </c>
      <c r="M33" s="198">
        <f t="shared" si="3"/>
        <v>0</v>
      </c>
      <c r="N33" s="198">
        <f t="shared" si="3"/>
        <v>0</v>
      </c>
    </row>
    <row r="34" spans="1:14" ht="12.75">
      <c r="A34" s="200"/>
      <c r="B34" s="508"/>
      <c r="C34" s="473"/>
      <c r="D34" s="473"/>
      <c r="E34" s="454"/>
      <c r="F34" s="454"/>
      <c r="G34" s="454"/>
      <c r="H34" s="454"/>
      <c r="I34" s="454"/>
      <c r="J34" s="454"/>
      <c r="K34" s="454"/>
      <c r="L34" s="454"/>
      <c r="M34" s="454"/>
      <c r="N34" s="454"/>
    </row>
    <row r="35" spans="1:14" ht="12.75">
      <c r="A35" s="201"/>
      <c r="B35" s="201"/>
      <c r="C35" s="521"/>
      <c r="D35" s="473"/>
      <c r="E35" s="454"/>
      <c r="F35" s="454"/>
      <c r="G35" s="454"/>
      <c r="H35" s="454"/>
      <c r="I35" s="454"/>
      <c r="J35" s="454"/>
      <c r="K35" s="454"/>
      <c r="L35" s="454"/>
      <c r="M35" s="454"/>
      <c r="N35" s="454"/>
    </row>
    <row r="36" spans="1:14" ht="12.75">
      <c r="A36" s="203"/>
      <c r="B36" s="509"/>
      <c r="C36" s="453"/>
      <c r="E36" s="454"/>
      <c r="F36" s="454"/>
      <c r="G36" s="454"/>
      <c r="H36" s="454"/>
      <c r="I36" s="454"/>
      <c r="J36" s="454"/>
      <c r="K36" s="454"/>
      <c r="L36" s="454"/>
      <c r="M36" s="454"/>
      <c r="N36" s="454"/>
    </row>
    <row r="37" spans="1:10" s="43" customFormat="1" ht="15">
      <c r="A37" s="47" t="s">
        <v>947</v>
      </c>
      <c r="B37" s="47"/>
      <c r="C37" s="47"/>
      <c r="D37" s="47"/>
      <c r="E37" s="47"/>
      <c r="F37" s="47"/>
      <c r="G37" s="47"/>
      <c r="H37" s="47"/>
      <c r="I37" s="47"/>
      <c r="J37" s="138"/>
    </row>
    <row r="38" spans="1:10" s="43" customFormat="1" ht="15">
      <c r="A38" s="249"/>
      <c r="B38" s="249"/>
      <c r="C38" s="249"/>
      <c r="D38" s="249"/>
      <c r="E38" s="249"/>
      <c r="F38" s="249"/>
      <c r="G38" s="249"/>
      <c r="H38" s="249"/>
      <c r="I38" s="249"/>
      <c r="J38" s="249"/>
    </row>
    <row r="39" spans="1:14" s="43" customFormat="1" ht="15.75">
      <c r="A39" s="249"/>
      <c r="B39" s="249"/>
      <c r="C39" s="249"/>
      <c r="D39" s="249"/>
      <c r="E39" s="249"/>
      <c r="F39" s="249"/>
      <c r="G39" s="249"/>
      <c r="H39" s="249"/>
      <c r="I39" s="249"/>
      <c r="J39" s="639" t="s">
        <v>944</v>
      </c>
      <c r="K39" s="639"/>
      <c r="L39" s="639"/>
      <c r="M39" s="639"/>
      <c r="N39" s="639"/>
    </row>
    <row r="40" spans="1:14" s="43" customFormat="1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949" t="s">
        <v>860</v>
      </c>
      <c r="K40" s="949"/>
      <c r="L40" s="949"/>
      <c r="M40" s="949"/>
      <c r="N40" s="949"/>
    </row>
    <row r="42" spans="1:14" ht="12.75">
      <c r="A42" s="959"/>
      <c r="B42" s="959"/>
      <c r="C42" s="959"/>
      <c r="D42" s="959"/>
      <c r="E42" s="959"/>
      <c r="F42" s="959"/>
      <c r="G42" s="959"/>
      <c r="H42" s="959"/>
      <c r="I42" s="959"/>
      <c r="J42" s="959"/>
      <c r="K42" s="959"/>
      <c r="L42" s="959"/>
      <c r="M42" s="959"/>
      <c r="N42" s="959"/>
    </row>
  </sheetData>
  <sheetProtection/>
  <mergeCells count="17">
    <mergeCell ref="J39:N39"/>
    <mergeCell ref="J40:N40"/>
    <mergeCell ref="A42:N42"/>
    <mergeCell ref="C8:C9"/>
    <mergeCell ref="A7:B7"/>
    <mergeCell ref="H7:N7"/>
    <mergeCell ref="A8:A9"/>
    <mergeCell ref="B8:B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1"/>
  <sheetViews>
    <sheetView view="pageBreakPreview" zoomScaleNormal="70" zoomScaleSheetLayoutView="100" zoomScalePageLayoutView="0" workbookViewId="0" topLeftCell="A4">
      <selection activeCell="A36" sqref="A36"/>
    </sheetView>
  </sheetViews>
  <sheetFormatPr defaultColWidth="9.140625" defaultRowHeight="12.75"/>
  <cols>
    <col min="1" max="1" width="5.57421875" style="194" customWidth="1"/>
    <col min="2" max="2" width="14.7109375" style="194" customWidth="1"/>
    <col min="3" max="3" width="10.28125" style="194" customWidth="1"/>
    <col min="4" max="4" width="12.8515625" style="194" customWidth="1"/>
    <col min="5" max="5" width="8.7109375" style="184" customWidth="1"/>
    <col min="6" max="7" width="8.00390625" style="184" customWidth="1"/>
    <col min="8" max="10" width="8.140625" style="184" customWidth="1"/>
    <col min="11" max="11" width="8.421875" style="184" customWidth="1"/>
    <col min="12" max="12" width="8.140625" style="184" customWidth="1"/>
    <col min="13" max="13" width="11.28125" style="184" customWidth="1"/>
    <col min="14" max="14" width="11.8515625" style="184" customWidth="1"/>
    <col min="15" max="16384" width="9.140625" style="184" customWidth="1"/>
  </cols>
  <sheetData>
    <row r="1" spans="4:14" ht="12.75" customHeight="1">
      <c r="D1" s="956"/>
      <c r="E1" s="956"/>
      <c r="F1" s="194"/>
      <c r="G1" s="194"/>
      <c r="H1" s="194"/>
      <c r="I1" s="194"/>
      <c r="J1" s="194"/>
      <c r="K1" s="194"/>
      <c r="L1" s="194"/>
      <c r="M1" s="958" t="s">
        <v>718</v>
      </c>
      <c r="N1" s="958"/>
    </row>
    <row r="2" spans="1:14" ht="15.75">
      <c r="A2" s="954" t="s">
        <v>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</row>
    <row r="3" spans="1:14" ht="18">
      <c r="A3" s="955" t="s">
        <v>633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</row>
    <row r="4" spans="1:14" ht="9.75" customHeight="1">
      <c r="A4" s="973" t="s">
        <v>715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</row>
    <row r="5" spans="1:14" s="185" customFormat="1" ht="18.75" customHeight="1">
      <c r="A5" s="973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</row>
    <row r="6" spans="1:14" ht="12.75">
      <c r="A6" s="957"/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</row>
    <row r="7" spans="1:14" ht="12.75">
      <c r="A7" s="636" t="s">
        <v>862</v>
      </c>
      <c r="B7" s="636"/>
      <c r="D7" s="221"/>
      <c r="E7" s="194"/>
      <c r="F7" s="194"/>
      <c r="G7" s="194"/>
      <c r="H7" s="960"/>
      <c r="I7" s="960"/>
      <c r="J7" s="960"/>
      <c r="K7" s="960"/>
      <c r="L7" s="960"/>
      <c r="M7" s="960"/>
      <c r="N7" s="960"/>
    </row>
    <row r="8" spans="1:14" ht="24.75" customHeight="1">
      <c r="A8" s="872" t="s">
        <v>2</v>
      </c>
      <c r="B8" s="872" t="s">
        <v>3</v>
      </c>
      <c r="C8" s="971" t="s">
        <v>483</v>
      </c>
      <c r="D8" s="963" t="s">
        <v>80</v>
      </c>
      <c r="E8" s="951" t="s">
        <v>81</v>
      </c>
      <c r="F8" s="952"/>
      <c r="G8" s="952"/>
      <c r="H8" s="962"/>
      <c r="I8" s="951" t="s">
        <v>708</v>
      </c>
      <c r="J8" s="952"/>
      <c r="K8" s="952"/>
      <c r="L8" s="952"/>
      <c r="M8" s="952"/>
      <c r="N8" s="952"/>
    </row>
    <row r="9" spans="1:14" ht="44.25" customHeight="1">
      <c r="A9" s="872"/>
      <c r="B9" s="872"/>
      <c r="C9" s="972"/>
      <c r="D9" s="964"/>
      <c r="E9" s="235" t="s">
        <v>85</v>
      </c>
      <c r="F9" s="235" t="s">
        <v>18</v>
      </c>
      <c r="G9" s="235" t="s">
        <v>38</v>
      </c>
      <c r="H9" s="235" t="s">
        <v>808</v>
      </c>
      <c r="I9" s="222" t="s">
        <v>16</v>
      </c>
      <c r="J9" s="222" t="s">
        <v>709</v>
      </c>
      <c r="K9" s="222" t="s">
        <v>710</v>
      </c>
      <c r="L9" s="222" t="s">
        <v>711</v>
      </c>
      <c r="M9" s="222" t="s">
        <v>712</v>
      </c>
      <c r="N9" s="222" t="s">
        <v>713</v>
      </c>
    </row>
    <row r="10" spans="1:14" s="186" customFormat="1" ht="12.75">
      <c r="A10" s="222">
        <v>1</v>
      </c>
      <c r="B10" s="222">
        <v>2</v>
      </c>
      <c r="C10" s="222">
        <v>3</v>
      </c>
      <c r="D10" s="222">
        <v>8</v>
      </c>
      <c r="E10" s="222">
        <v>9</v>
      </c>
      <c r="F10" s="222">
        <v>10</v>
      </c>
      <c r="G10" s="222">
        <v>11</v>
      </c>
      <c r="H10" s="222">
        <v>12</v>
      </c>
      <c r="I10" s="222">
        <v>13</v>
      </c>
      <c r="J10" s="222">
        <v>14</v>
      </c>
      <c r="K10" s="222">
        <v>15</v>
      </c>
      <c r="L10" s="222">
        <v>16</v>
      </c>
      <c r="M10" s="222">
        <v>17</v>
      </c>
      <c r="N10" s="222">
        <v>18</v>
      </c>
    </row>
    <row r="11" spans="1:14" ht="15">
      <c r="A11" s="198">
        <v>1</v>
      </c>
      <c r="B11" s="310" t="s">
        <v>833</v>
      </c>
      <c r="C11" s="974" t="s">
        <v>873</v>
      </c>
      <c r="D11" s="975"/>
      <c r="E11" s="975"/>
      <c r="F11" s="975"/>
      <c r="G11" s="975"/>
      <c r="H11" s="975"/>
      <c r="I11" s="975"/>
      <c r="J11" s="975"/>
      <c r="K11" s="975"/>
      <c r="L11" s="975"/>
      <c r="M11" s="975"/>
      <c r="N11" s="976"/>
    </row>
    <row r="12" spans="1:14" ht="15">
      <c r="A12" s="198">
        <v>2</v>
      </c>
      <c r="B12" s="310" t="s">
        <v>945</v>
      </c>
      <c r="C12" s="977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9"/>
    </row>
    <row r="13" spans="1:14" ht="15">
      <c r="A13" s="198">
        <v>3</v>
      </c>
      <c r="B13" s="310" t="s">
        <v>835</v>
      </c>
      <c r="C13" s="977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9"/>
    </row>
    <row r="14" spans="1:14" ht="15">
      <c r="A14" s="198">
        <v>4</v>
      </c>
      <c r="B14" s="310" t="s">
        <v>836</v>
      </c>
      <c r="C14" s="977"/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9"/>
    </row>
    <row r="15" spans="1:14" ht="30">
      <c r="A15" s="198">
        <v>5</v>
      </c>
      <c r="B15" s="310" t="s">
        <v>837</v>
      </c>
      <c r="C15" s="977"/>
      <c r="D15" s="978"/>
      <c r="E15" s="978"/>
      <c r="F15" s="978"/>
      <c r="G15" s="978"/>
      <c r="H15" s="978"/>
      <c r="I15" s="978"/>
      <c r="J15" s="978"/>
      <c r="K15" s="978"/>
      <c r="L15" s="978"/>
      <c r="M15" s="978"/>
      <c r="N15" s="979"/>
    </row>
    <row r="16" spans="1:14" ht="15">
      <c r="A16" s="198">
        <v>6</v>
      </c>
      <c r="B16" s="310" t="s">
        <v>838</v>
      </c>
      <c r="C16" s="977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9"/>
    </row>
    <row r="17" spans="1:14" ht="15">
      <c r="A17" s="198">
        <v>7</v>
      </c>
      <c r="B17" s="310" t="s">
        <v>839</v>
      </c>
      <c r="C17" s="977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9"/>
    </row>
    <row r="18" spans="1:14" ht="15">
      <c r="A18" s="198">
        <v>8</v>
      </c>
      <c r="B18" s="310" t="s">
        <v>840</v>
      </c>
      <c r="C18" s="977"/>
      <c r="D18" s="978"/>
      <c r="E18" s="978"/>
      <c r="F18" s="978"/>
      <c r="G18" s="978"/>
      <c r="H18" s="978"/>
      <c r="I18" s="978"/>
      <c r="J18" s="978"/>
      <c r="K18" s="978"/>
      <c r="L18" s="978"/>
      <c r="M18" s="978"/>
      <c r="N18" s="979"/>
    </row>
    <row r="19" spans="1:14" ht="15">
      <c r="A19" s="198">
        <v>9</v>
      </c>
      <c r="B19" s="310" t="s">
        <v>841</v>
      </c>
      <c r="C19" s="977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9"/>
    </row>
    <row r="20" spans="1:14" ht="15">
      <c r="A20" s="198">
        <v>10</v>
      </c>
      <c r="B20" s="310" t="s">
        <v>842</v>
      </c>
      <c r="C20" s="977"/>
      <c r="D20" s="978"/>
      <c r="E20" s="978"/>
      <c r="F20" s="978"/>
      <c r="G20" s="978"/>
      <c r="H20" s="978"/>
      <c r="I20" s="978"/>
      <c r="J20" s="978"/>
      <c r="K20" s="978"/>
      <c r="L20" s="978"/>
      <c r="M20" s="978"/>
      <c r="N20" s="979"/>
    </row>
    <row r="21" spans="1:14" ht="15">
      <c r="A21" s="198">
        <v>11</v>
      </c>
      <c r="B21" s="310" t="s">
        <v>843</v>
      </c>
      <c r="C21" s="977"/>
      <c r="D21" s="978"/>
      <c r="E21" s="978"/>
      <c r="F21" s="978"/>
      <c r="G21" s="978"/>
      <c r="H21" s="978"/>
      <c r="I21" s="978"/>
      <c r="J21" s="978"/>
      <c r="K21" s="978"/>
      <c r="L21" s="978"/>
      <c r="M21" s="978"/>
      <c r="N21" s="979"/>
    </row>
    <row r="22" spans="1:14" ht="15">
      <c r="A22" s="198">
        <v>12</v>
      </c>
      <c r="B22" s="310" t="s">
        <v>844</v>
      </c>
      <c r="C22" s="977"/>
      <c r="D22" s="978"/>
      <c r="E22" s="978"/>
      <c r="F22" s="978"/>
      <c r="G22" s="978"/>
      <c r="H22" s="978"/>
      <c r="I22" s="978"/>
      <c r="J22" s="978"/>
      <c r="K22" s="978"/>
      <c r="L22" s="978"/>
      <c r="M22" s="978"/>
      <c r="N22" s="979"/>
    </row>
    <row r="23" spans="1:14" ht="15">
      <c r="A23" s="198">
        <v>13</v>
      </c>
      <c r="B23" s="310" t="s">
        <v>845</v>
      </c>
      <c r="C23" s="977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9"/>
    </row>
    <row r="24" spans="1:14" ht="15">
      <c r="A24" s="198">
        <v>14</v>
      </c>
      <c r="B24" s="310" t="s">
        <v>846</v>
      </c>
      <c r="C24" s="977"/>
      <c r="D24" s="978"/>
      <c r="E24" s="978"/>
      <c r="F24" s="978"/>
      <c r="G24" s="978"/>
      <c r="H24" s="978"/>
      <c r="I24" s="978"/>
      <c r="J24" s="978"/>
      <c r="K24" s="978"/>
      <c r="L24" s="978"/>
      <c r="M24" s="978"/>
      <c r="N24" s="979"/>
    </row>
    <row r="25" spans="1:14" ht="15">
      <c r="A25" s="198">
        <v>15</v>
      </c>
      <c r="B25" s="310" t="s">
        <v>847</v>
      </c>
      <c r="C25" s="977"/>
      <c r="D25" s="978"/>
      <c r="E25" s="978"/>
      <c r="F25" s="978"/>
      <c r="G25" s="978"/>
      <c r="H25" s="978"/>
      <c r="I25" s="978"/>
      <c r="J25" s="978"/>
      <c r="K25" s="978"/>
      <c r="L25" s="978"/>
      <c r="M25" s="978"/>
      <c r="N25" s="979"/>
    </row>
    <row r="26" spans="1:14" ht="15">
      <c r="A26" s="198">
        <v>16</v>
      </c>
      <c r="B26" s="310" t="s">
        <v>848</v>
      </c>
      <c r="C26" s="977"/>
      <c r="D26" s="978"/>
      <c r="E26" s="978"/>
      <c r="F26" s="978"/>
      <c r="G26" s="978"/>
      <c r="H26" s="978"/>
      <c r="I26" s="978"/>
      <c r="J26" s="978"/>
      <c r="K26" s="978"/>
      <c r="L26" s="978"/>
      <c r="M26" s="978"/>
      <c r="N26" s="979"/>
    </row>
    <row r="27" spans="1:14" ht="15">
      <c r="A27" s="198">
        <v>17</v>
      </c>
      <c r="B27" s="310" t="s">
        <v>854</v>
      </c>
      <c r="C27" s="977"/>
      <c r="D27" s="978"/>
      <c r="E27" s="978"/>
      <c r="F27" s="978"/>
      <c r="G27" s="978"/>
      <c r="H27" s="978"/>
      <c r="I27" s="978"/>
      <c r="J27" s="978"/>
      <c r="K27" s="978"/>
      <c r="L27" s="978"/>
      <c r="M27" s="978"/>
      <c r="N27" s="979"/>
    </row>
    <row r="28" spans="1:14" ht="15">
      <c r="A28" s="198">
        <v>18</v>
      </c>
      <c r="B28" s="310" t="s">
        <v>849</v>
      </c>
      <c r="C28" s="977"/>
      <c r="D28" s="978"/>
      <c r="E28" s="978"/>
      <c r="F28" s="978"/>
      <c r="G28" s="978"/>
      <c r="H28" s="978"/>
      <c r="I28" s="978"/>
      <c r="J28" s="978"/>
      <c r="K28" s="978"/>
      <c r="L28" s="978"/>
      <c r="M28" s="978"/>
      <c r="N28" s="979"/>
    </row>
    <row r="29" spans="1:14" ht="15">
      <c r="A29" s="198">
        <v>19</v>
      </c>
      <c r="B29" s="310" t="s">
        <v>850</v>
      </c>
      <c r="C29" s="977"/>
      <c r="D29" s="978"/>
      <c r="E29" s="978"/>
      <c r="F29" s="978"/>
      <c r="G29" s="978"/>
      <c r="H29" s="978"/>
      <c r="I29" s="978"/>
      <c r="J29" s="978"/>
      <c r="K29" s="978"/>
      <c r="L29" s="978"/>
      <c r="M29" s="978"/>
      <c r="N29" s="979"/>
    </row>
    <row r="30" spans="1:14" ht="15">
      <c r="A30" s="198">
        <v>20</v>
      </c>
      <c r="B30" s="310" t="s">
        <v>851</v>
      </c>
      <c r="C30" s="977"/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9"/>
    </row>
    <row r="31" spans="1:14" ht="15">
      <c r="A31" s="198">
        <v>21</v>
      </c>
      <c r="B31" s="310" t="s">
        <v>852</v>
      </c>
      <c r="C31" s="977"/>
      <c r="D31" s="978"/>
      <c r="E31" s="978"/>
      <c r="F31" s="978"/>
      <c r="G31" s="978"/>
      <c r="H31" s="978"/>
      <c r="I31" s="978"/>
      <c r="J31" s="978"/>
      <c r="K31" s="978"/>
      <c r="L31" s="978"/>
      <c r="M31" s="978"/>
      <c r="N31" s="979"/>
    </row>
    <row r="32" spans="1:14" ht="15">
      <c r="A32" s="198">
        <v>22</v>
      </c>
      <c r="B32" s="310" t="s">
        <v>853</v>
      </c>
      <c r="C32" s="977"/>
      <c r="D32" s="978"/>
      <c r="E32" s="978"/>
      <c r="F32" s="978"/>
      <c r="G32" s="978"/>
      <c r="H32" s="978"/>
      <c r="I32" s="978"/>
      <c r="J32" s="978"/>
      <c r="K32" s="978"/>
      <c r="L32" s="978"/>
      <c r="M32" s="978"/>
      <c r="N32" s="979"/>
    </row>
    <row r="33" spans="1:14" ht="12.75">
      <c r="A33" s="199" t="s">
        <v>7</v>
      </c>
      <c r="B33" s="507" t="s">
        <v>16</v>
      </c>
      <c r="C33" s="980"/>
      <c r="D33" s="981"/>
      <c r="E33" s="981"/>
      <c r="F33" s="981"/>
      <c r="G33" s="981"/>
      <c r="H33" s="981"/>
      <c r="I33" s="981"/>
      <c r="J33" s="981"/>
      <c r="K33" s="981"/>
      <c r="L33" s="981"/>
      <c r="M33" s="981"/>
      <c r="N33" s="982"/>
    </row>
    <row r="34" spans="1:14" ht="12.75">
      <c r="A34" s="200"/>
      <c r="B34" s="200"/>
      <c r="C34" s="200"/>
      <c r="D34" s="200"/>
      <c r="E34" s="194"/>
      <c r="F34" s="194"/>
      <c r="G34" s="194"/>
      <c r="H34" s="194"/>
      <c r="I34" s="194"/>
      <c r="J34" s="194"/>
      <c r="K34" s="194"/>
      <c r="L34" s="194"/>
      <c r="M34" s="194"/>
      <c r="N34" s="194"/>
    </row>
    <row r="35" spans="1:14" ht="12.75">
      <c r="A35" s="201"/>
      <c r="B35" s="202"/>
      <c r="C35" s="202"/>
      <c r="D35" s="200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0" s="43" customFormat="1" ht="15">
      <c r="A36" s="47" t="s">
        <v>947</v>
      </c>
      <c r="B36" s="47"/>
      <c r="C36" s="47"/>
      <c r="D36" s="47"/>
      <c r="E36" s="47"/>
      <c r="F36" s="47"/>
      <c r="G36" s="47"/>
      <c r="H36" s="47"/>
      <c r="I36" s="47"/>
      <c r="J36" s="138"/>
    </row>
    <row r="37" spans="1:10" s="43" customFormat="1" ht="15">
      <c r="A37" s="249"/>
      <c r="B37" s="249"/>
      <c r="C37" s="249"/>
      <c r="D37" s="249"/>
      <c r="E37" s="249"/>
      <c r="F37" s="249"/>
      <c r="G37" s="249"/>
      <c r="H37" s="249"/>
      <c r="I37" s="249"/>
      <c r="J37" s="249"/>
    </row>
    <row r="38" spans="1:14" s="43" customFormat="1" ht="15.75">
      <c r="A38" s="249"/>
      <c r="B38" s="249"/>
      <c r="C38" s="249"/>
      <c r="D38" s="249"/>
      <c r="E38" s="249"/>
      <c r="F38" s="249"/>
      <c r="G38" s="249"/>
      <c r="H38" s="249"/>
      <c r="I38" s="249"/>
      <c r="J38" s="639" t="s">
        <v>944</v>
      </c>
      <c r="K38" s="639"/>
      <c r="L38" s="639"/>
      <c r="M38" s="639"/>
      <c r="N38" s="639"/>
    </row>
    <row r="39" spans="1:14" s="43" customFormat="1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949" t="s">
        <v>860</v>
      </c>
      <c r="K39" s="949"/>
      <c r="L39" s="949"/>
      <c r="M39" s="949"/>
      <c r="N39" s="949"/>
    </row>
    <row r="41" spans="1:14" ht="12.75">
      <c r="A41" s="959"/>
      <c r="B41" s="959"/>
      <c r="C41" s="959"/>
      <c r="D41" s="959"/>
      <c r="E41" s="959"/>
      <c r="F41" s="959"/>
      <c r="G41" s="959"/>
      <c r="H41" s="959"/>
      <c r="I41" s="959"/>
      <c r="J41" s="959"/>
      <c r="K41" s="959"/>
      <c r="L41" s="959"/>
      <c r="M41" s="959"/>
      <c r="N41" s="959"/>
    </row>
  </sheetData>
  <sheetProtection/>
  <mergeCells count="18">
    <mergeCell ref="C11:N33"/>
    <mergeCell ref="J38:N38"/>
    <mergeCell ref="J39:N39"/>
    <mergeCell ref="A41:N41"/>
    <mergeCell ref="C8:C9"/>
    <mergeCell ref="A7:B7"/>
    <mergeCell ref="H7:N7"/>
    <mergeCell ref="A8:A9"/>
    <mergeCell ref="B8:B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1"/>
  <sheetViews>
    <sheetView view="pageBreakPreview" zoomScaleNormal="70" zoomScaleSheetLayoutView="100" zoomScalePageLayoutView="0" workbookViewId="0" topLeftCell="A11">
      <selection activeCell="A36" sqref="A36"/>
    </sheetView>
  </sheetViews>
  <sheetFormatPr defaultColWidth="9.140625" defaultRowHeight="12.75"/>
  <cols>
    <col min="1" max="1" width="5.57421875" style="194" customWidth="1"/>
    <col min="2" max="2" width="16.57421875" style="194" customWidth="1"/>
    <col min="3" max="3" width="10.28125" style="194" customWidth="1"/>
    <col min="4" max="4" width="12.8515625" style="194" customWidth="1"/>
    <col min="5" max="5" width="8.7109375" style="184" customWidth="1"/>
    <col min="6" max="7" width="8.00390625" style="184" customWidth="1"/>
    <col min="8" max="10" width="8.140625" style="184" customWidth="1"/>
    <col min="11" max="11" width="8.421875" style="184" customWidth="1"/>
    <col min="12" max="12" width="8.140625" style="184" customWidth="1"/>
    <col min="13" max="13" width="11.28125" style="184" customWidth="1"/>
    <col min="14" max="14" width="11.8515625" style="184" customWidth="1"/>
    <col min="15" max="16384" width="9.140625" style="184" customWidth="1"/>
  </cols>
  <sheetData>
    <row r="1" spans="4:14" ht="12.75" customHeight="1">
      <c r="D1" s="956"/>
      <c r="E1" s="956"/>
      <c r="F1" s="194"/>
      <c r="G1" s="194"/>
      <c r="H1" s="194"/>
      <c r="I1" s="194"/>
      <c r="J1" s="194"/>
      <c r="K1" s="194"/>
      <c r="L1" s="194"/>
      <c r="M1" s="958" t="s">
        <v>737</v>
      </c>
      <c r="N1" s="958"/>
    </row>
    <row r="2" spans="1:14" ht="15.75">
      <c r="A2" s="954" t="s">
        <v>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</row>
    <row r="3" spans="1:14" ht="18">
      <c r="A3" s="955" t="s">
        <v>633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</row>
    <row r="4" spans="1:14" ht="9.75" customHeight="1">
      <c r="A4" s="973" t="s">
        <v>736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</row>
    <row r="5" spans="1:14" s="185" customFormat="1" ht="18.75" customHeight="1">
      <c r="A5" s="973"/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</row>
    <row r="6" spans="1:14" ht="12.75">
      <c r="A6" s="957"/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</row>
    <row r="7" spans="1:14" ht="12.75">
      <c r="A7" s="636" t="s">
        <v>862</v>
      </c>
      <c r="B7" s="636"/>
      <c r="D7" s="221"/>
      <c r="E7" s="194"/>
      <c r="F7" s="194"/>
      <c r="G7" s="194"/>
      <c r="H7" s="960"/>
      <c r="I7" s="960"/>
      <c r="J7" s="960"/>
      <c r="K7" s="960"/>
      <c r="L7" s="960"/>
      <c r="M7" s="960"/>
      <c r="N7" s="960"/>
    </row>
    <row r="8" spans="1:14" ht="24.75" customHeight="1">
      <c r="A8" s="872" t="s">
        <v>2</v>
      </c>
      <c r="B8" s="872" t="s">
        <v>3</v>
      </c>
      <c r="C8" s="971" t="s">
        <v>483</v>
      </c>
      <c r="D8" s="963" t="s">
        <v>80</v>
      </c>
      <c r="E8" s="951" t="s">
        <v>81</v>
      </c>
      <c r="F8" s="952"/>
      <c r="G8" s="952"/>
      <c r="H8" s="962"/>
      <c r="I8" s="951" t="s">
        <v>708</v>
      </c>
      <c r="J8" s="952"/>
      <c r="K8" s="952"/>
      <c r="L8" s="952"/>
      <c r="M8" s="952"/>
      <c r="N8" s="952"/>
    </row>
    <row r="9" spans="1:14" ht="44.25" customHeight="1">
      <c r="A9" s="872"/>
      <c r="B9" s="872"/>
      <c r="C9" s="972"/>
      <c r="D9" s="964"/>
      <c r="E9" s="236" t="s">
        <v>85</v>
      </c>
      <c r="F9" s="236" t="s">
        <v>18</v>
      </c>
      <c r="G9" s="236" t="s">
        <v>38</v>
      </c>
      <c r="H9" s="236" t="s">
        <v>808</v>
      </c>
      <c r="I9" s="222" t="s">
        <v>16</v>
      </c>
      <c r="J9" s="222" t="s">
        <v>709</v>
      </c>
      <c r="K9" s="222" t="s">
        <v>710</v>
      </c>
      <c r="L9" s="222" t="s">
        <v>711</v>
      </c>
      <c r="M9" s="222" t="s">
        <v>712</v>
      </c>
      <c r="N9" s="222" t="s">
        <v>713</v>
      </c>
    </row>
    <row r="10" spans="1:14" s="186" customFormat="1" ht="12.75">
      <c r="A10" s="222">
        <v>1</v>
      </c>
      <c r="B10" s="222">
        <v>2</v>
      </c>
      <c r="C10" s="222">
        <v>3</v>
      </c>
      <c r="D10" s="222">
        <v>8</v>
      </c>
      <c r="E10" s="222">
        <v>9</v>
      </c>
      <c r="F10" s="222">
        <v>10</v>
      </c>
      <c r="G10" s="222">
        <v>11</v>
      </c>
      <c r="H10" s="222">
        <v>12</v>
      </c>
      <c r="I10" s="222">
        <v>13</v>
      </c>
      <c r="J10" s="222">
        <v>14</v>
      </c>
      <c r="K10" s="222">
        <v>15</v>
      </c>
      <c r="L10" s="222">
        <v>16</v>
      </c>
      <c r="M10" s="222">
        <v>17</v>
      </c>
      <c r="N10" s="222">
        <v>18</v>
      </c>
    </row>
    <row r="11" spans="1:14" ht="15">
      <c r="A11" s="198">
        <v>1</v>
      </c>
      <c r="B11" s="310" t="s">
        <v>833</v>
      </c>
      <c r="C11" s="974" t="s">
        <v>873</v>
      </c>
      <c r="D11" s="975"/>
      <c r="E11" s="975"/>
      <c r="F11" s="975"/>
      <c r="G11" s="975"/>
      <c r="H11" s="975"/>
      <c r="I11" s="975"/>
      <c r="J11" s="975"/>
      <c r="K11" s="975"/>
      <c r="L11" s="975"/>
      <c r="M11" s="975"/>
      <c r="N11" s="976"/>
    </row>
    <row r="12" spans="1:14" ht="15">
      <c r="A12" s="198">
        <v>2</v>
      </c>
      <c r="B12" s="310" t="s">
        <v>945</v>
      </c>
      <c r="C12" s="977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9"/>
    </row>
    <row r="13" spans="1:14" ht="15">
      <c r="A13" s="198">
        <v>3</v>
      </c>
      <c r="B13" s="310" t="s">
        <v>835</v>
      </c>
      <c r="C13" s="977"/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9"/>
    </row>
    <row r="14" spans="1:14" ht="15">
      <c r="A14" s="198">
        <v>4</v>
      </c>
      <c r="B14" s="310" t="s">
        <v>836</v>
      </c>
      <c r="C14" s="977"/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9"/>
    </row>
    <row r="15" spans="1:14" ht="15">
      <c r="A15" s="198">
        <v>5</v>
      </c>
      <c r="B15" s="310" t="s">
        <v>837</v>
      </c>
      <c r="C15" s="977"/>
      <c r="D15" s="978"/>
      <c r="E15" s="978"/>
      <c r="F15" s="978"/>
      <c r="G15" s="978"/>
      <c r="H15" s="978"/>
      <c r="I15" s="978"/>
      <c r="J15" s="978"/>
      <c r="K15" s="978"/>
      <c r="L15" s="978"/>
      <c r="M15" s="978"/>
      <c r="N15" s="979"/>
    </row>
    <row r="16" spans="1:14" ht="15">
      <c r="A16" s="198">
        <v>6</v>
      </c>
      <c r="B16" s="310" t="s">
        <v>838</v>
      </c>
      <c r="C16" s="977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9"/>
    </row>
    <row r="17" spans="1:14" ht="15">
      <c r="A17" s="198">
        <v>7</v>
      </c>
      <c r="B17" s="310" t="s">
        <v>839</v>
      </c>
      <c r="C17" s="977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9"/>
    </row>
    <row r="18" spans="1:14" ht="15">
      <c r="A18" s="198">
        <v>8</v>
      </c>
      <c r="B18" s="310" t="s">
        <v>840</v>
      </c>
      <c r="C18" s="977"/>
      <c r="D18" s="978"/>
      <c r="E18" s="978"/>
      <c r="F18" s="978"/>
      <c r="G18" s="978"/>
      <c r="H18" s="978"/>
      <c r="I18" s="978"/>
      <c r="J18" s="978"/>
      <c r="K18" s="978"/>
      <c r="L18" s="978"/>
      <c r="M18" s="978"/>
      <c r="N18" s="979"/>
    </row>
    <row r="19" spans="1:14" ht="15">
      <c r="A19" s="198">
        <v>9</v>
      </c>
      <c r="B19" s="310" t="s">
        <v>841</v>
      </c>
      <c r="C19" s="977"/>
      <c r="D19" s="978"/>
      <c r="E19" s="978"/>
      <c r="F19" s="978"/>
      <c r="G19" s="978"/>
      <c r="H19" s="978"/>
      <c r="I19" s="978"/>
      <c r="J19" s="978"/>
      <c r="K19" s="978"/>
      <c r="L19" s="978"/>
      <c r="M19" s="978"/>
      <c r="N19" s="979"/>
    </row>
    <row r="20" spans="1:14" ht="15">
      <c r="A20" s="198">
        <v>10</v>
      </c>
      <c r="B20" s="310" t="s">
        <v>842</v>
      </c>
      <c r="C20" s="977"/>
      <c r="D20" s="978"/>
      <c r="E20" s="978"/>
      <c r="F20" s="978"/>
      <c r="G20" s="978"/>
      <c r="H20" s="978"/>
      <c r="I20" s="978"/>
      <c r="J20" s="978"/>
      <c r="K20" s="978"/>
      <c r="L20" s="978"/>
      <c r="M20" s="978"/>
      <c r="N20" s="979"/>
    </row>
    <row r="21" spans="1:14" ht="15">
      <c r="A21" s="198">
        <v>11</v>
      </c>
      <c r="B21" s="310" t="s">
        <v>843</v>
      </c>
      <c r="C21" s="977"/>
      <c r="D21" s="978"/>
      <c r="E21" s="978"/>
      <c r="F21" s="978"/>
      <c r="G21" s="978"/>
      <c r="H21" s="978"/>
      <c r="I21" s="978"/>
      <c r="J21" s="978"/>
      <c r="K21" s="978"/>
      <c r="L21" s="978"/>
      <c r="M21" s="978"/>
      <c r="N21" s="979"/>
    </row>
    <row r="22" spans="1:14" ht="15">
      <c r="A22" s="198">
        <v>12</v>
      </c>
      <c r="B22" s="310" t="s">
        <v>844</v>
      </c>
      <c r="C22" s="977"/>
      <c r="D22" s="978"/>
      <c r="E22" s="978"/>
      <c r="F22" s="978"/>
      <c r="G22" s="978"/>
      <c r="H22" s="978"/>
      <c r="I22" s="978"/>
      <c r="J22" s="978"/>
      <c r="K22" s="978"/>
      <c r="L22" s="978"/>
      <c r="M22" s="978"/>
      <c r="N22" s="979"/>
    </row>
    <row r="23" spans="1:14" ht="15">
      <c r="A23" s="198">
        <v>13</v>
      </c>
      <c r="B23" s="310" t="s">
        <v>845</v>
      </c>
      <c r="C23" s="977"/>
      <c r="D23" s="978"/>
      <c r="E23" s="978"/>
      <c r="F23" s="978"/>
      <c r="G23" s="978"/>
      <c r="H23" s="978"/>
      <c r="I23" s="978"/>
      <c r="J23" s="978"/>
      <c r="K23" s="978"/>
      <c r="L23" s="978"/>
      <c r="M23" s="978"/>
      <c r="N23" s="979"/>
    </row>
    <row r="24" spans="1:14" ht="15">
      <c r="A24" s="198">
        <v>14</v>
      </c>
      <c r="B24" s="310" t="s">
        <v>846</v>
      </c>
      <c r="C24" s="977"/>
      <c r="D24" s="978"/>
      <c r="E24" s="978"/>
      <c r="F24" s="978"/>
      <c r="G24" s="978"/>
      <c r="H24" s="978"/>
      <c r="I24" s="978"/>
      <c r="J24" s="978"/>
      <c r="K24" s="978"/>
      <c r="L24" s="978"/>
      <c r="M24" s="978"/>
      <c r="N24" s="979"/>
    </row>
    <row r="25" spans="1:14" ht="15">
      <c r="A25" s="198">
        <v>15</v>
      </c>
      <c r="B25" s="310" t="s">
        <v>847</v>
      </c>
      <c r="C25" s="977"/>
      <c r="D25" s="978"/>
      <c r="E25" s="978"/>
      <c r="F25" s="978"/>
      <c r="G25" s="978"/>
      <c r="H25" s="978"/>
      <c r="I25" s="978"/>
      <c r="J25" s="978"/>
      <c r="K25" s="978"/>
      <c r="L25" s="978"/>
      <c r="M25" s="978"/>
      <c r="N25" s="979"/>
    </row>
    <row r="26" spans="1:14" ht="15">
      <c r="A26" s="198">
        <v>16</v>
      </c>
      <c r="B26" s="310" t="s">
        <v>848</v>
      </c>
      <c r="C26" s="977"/>
      <c r="D26" s="978"/>
      <c r="E26" s="978"/>
      <c r="F26" s="978"/>
      <c r="G26" s="978"/>
      <c r="H26" s="978"/>
      <c r="I26" s="978"/>
      <c r="J26" s="978"/>
      <c r="K26" s="978"/>
      <c r="L26" s="978"/>
      <c r="M26" s="978"/>
      <c r="N26" s="979"/>
    </row>
    <row r="27" spans="1:14" ht="15">
      <c r="A27" s="198">
        <v>17</v>
      </c>
      <c r="B27" s="310" t="s">
        <v>854</v>
      </c>
      <c r="C27" s="977"/>
      <c r="D27" s="978"/>
      <c r="E27" s="978"/>
      <c r="F27" s="978"/>
      <c r="G27" s="978"/>
      <c r="H27" s="978"/>
      <c r="I27" s="978"/>
      <c r="J27" s="978"/>
      <c r="K27" s="978"/>
      <c r="L27" s="978"/>
      <c r="M27" s="978"/>
      <c r="N27" s="979"/>
    </row>
    <row r="28" spans="1:14" ht="15">
      <c r="A28" s="198">
        <v>18</v>
      </c>
      <c r="B28" s="310" t="s">
        <v>849</v>
      </c>
      <c r="C28" s="977"/>
      <c r="D28" s="978"/>
      <c r="E28" s="978"/>
      <c r="F28" s="978"/>
      <c r="G28" s="978"/>
      <c r="H28" s="978"/>
      <c r="I28" s="978"/>
      <c r="J28" s="978"/>
      <c r="K28" s="978"/>
      <c r="L28" s="978"/>
      <c r="M28" s="978"/>
      <c r="N28" s="979"/>
    </row>
    <row r="29" spans="1:14" ht="15">
      <c r="A29" s="198">
        <v>19</v>
      </c>
      <c r="B29" s="310" t="s">
        <v>850</v>
      </c>
      <c r="C29" s="977"/>
      <c r="D29" s="978"/>
      <c r="E29" s="978"/>
      <c r="F29" s="978"/>
      <c r="G29" s="978"/>
      <c r="H29" s="978"/>
      <c r="I29" s="978"/>
      <c r="J29" s="978"/>
      <c r="K29" s="978"/>
      <c r="L29" s="978"/>
      <c r="M29" s="978"/>
      <c r="N29" s="979"/>
    </row>
    <row r="30" spans="1:14" ht="15">
      <c r="A30" s="198">
        <v>20</v>
      </c>
      <c r="B30" s="310" t="s">
        <v>851</v>
      </c>
      <c r="C30" s="977"/>
      <c r="D30" s="978"/>
      <c r="E30" s="978"/>
      <c r="F30" s="978"/>
      <c r="G30" s="978"/>
      <c r="H30" s="978"/>
      <c r="I30" s="978"/>
      <c r="J30" s="978"/>
      <c r="K30" s="978"/>
      <c r="L30" s="978"/>
      <c r="M30" s="978"/>
      <c r="N30" s="979"/>
    </row>
    <row r="31" spans="1:14" ht="15">
      <c r="A31" s="198">
        <v>21</v>
      </c>
      <c r="B31" s="310" t="s">
        <v>852</v>
      </c>
      <c r="C31" s="977"/>
      <c r="D31" s="978"/>
      <c r="E31" s="978"/>
      <c r="F31" s="978"/>
      <c r="G31" s="978"/>
      <c r="H31" s="978"/>
      <c r="I31" s="978"/>
      <c r="J31" s="978"/>
      <c r="K31" s="978"/>
      <c r="L31" s="978"/>
      <c r="M31" s="978"/>
      <c r="N31" s="979"/>
    </row>
    <row r="32" spans="1:14" ht="15">
      <c r="A32" s="198">
        <v>22</v>
      </c>
      <c r="B32" s="310" t="s">
        <v>853</v>
      </c>
      <c r="C32" s="977"/>
      <c r="D32" s="978"/>
      <c r="E32" s="978"/>
      <c r="F32" s="978"/>
      <c r="G32" s="978"/>
      <c r="H32" s="978"/>
      <c r="I32" s="978"/>
      <c r="J32" s="978"/>
      <c r="K32" s="978"/>
      <c r="L32" s="978"/>
      <c r="M32" s="978"/>
      <c r="N32" s="979"/>
    </row>
    <row r="33" spans="1:14" ht="12.75">
      <c r="A33" s="199" t="s">
        <v>7</v>
      </c>
      <c r="B33" s="507" t="s">
        <v>16</v>
      </c>
      <c r="C33" s="980"/>
      <c r="D33" s="981"/>
      <c r="E33" s="981"/>
      <c r="F33" s="981"/>
      <c r="G33" s="981"/>
      <c r="H33" s="981"/>
      <c r="I33" s="981"/>
      <c r="J33" s="981"/>
      <c r="K33" s="981"/>
      <c r="L33" s="981"/>
      <c r="M33" s="981"/>
      <c r="N33" s="982"/>
    </row>
    <row r="34" spans="1:14" ht="12.75">
      <c r="A34" s="200"/>
      <c r="B34" s="200"/>
      <c r="C34" s="200"/>
      <c r="D34" s="200"/>
      <c r="E34" s="194"/>
      <c r="F34" s="194"/>
      <c r="G34" s="194"/>
      <c r="H34" s="194"/>
      <c r="I34" s="194"/>
      <c r="J34" s="194"/>
      <c r="K34" s="194"/>
      <c r="L34" s="194"/>
      <c r="M34" s="194"/>
      <c r="N34" s="194"/>
    </row>
    <row r="35" spans="1:14" ht="12.75">
      <c r="A35" s="201"/>
      <c r="B35" s="202"/>
      <c r="C35" s="202"/>
      <c r="D35" s="200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5">
      <c r="A36" s="47" t="s">
        <v>947</v>
      </c>
      <c r="B36" s="47"/>
      <c r="C36" s="47"/>
      <c r="D36" s="47"/>
      <c r="E36" s="47"/>
      <c r="F36" s="47"/>
      <c r="G36" s="47"/>
      <c r="H36" s="47"/>
      <c r="I36" s="47"/>
      <c r="J36" s="138"/>
      <c r="K36" s="43"/>
      <c r="L36" s="43"/>
      <c r="M36" s="43"/>
      <c r="N36" s="43"/>
    </row>
    <row r="37" spans="1:14" ht="15">
      <c r="A37" s="249"/>
      <c r="B37" s="249"/>
      <c r="C37" s="249"/>
      <c r="D37" s="249"/>
      <c r="E37" s="249"/>
      <c r="F37" s="249"/>
      <c r="G37" s="249"/>
      <c r="H37" s="249"/>
      <c r="I37" s="249"/>
      <c r="J37" s="249"/>
      <c r="K37" s="43"/>
      <c r="L37" s="43"/>
      <c r="M37" s="43"/>
      <c r="N37" s="43"/>
    </row>
    <row r="38" spans="1:14" ht="15.75">
      <c r="A38" s="249"/>
      <c r="B38" s="249"/>
      <c r="C38" s="249"/>
      <c r="D38" s="249"/>
      <c r="E38" s="249"/>
      <c r="F38" s="249"/>
      <c r="G38" s="249"/>
      <c r="H38" s="249"/>
      <c r="I38" s="249"/>
      <c r="J38" s="639" t="s">
        <v>944</v>
      </c>
      <c r="K38" s="639"/>
      <c r="L38" s="639"/>
      <c r="M38" s="639"/>
      <c r="N38" s="639"/>
    </row>
    <row r="39" spans="1:14" ht="15.75">
      <c r="A39" s="47"/>
      <c r="B39" s="47"/>
      <c r="C39" s="47"/>
      <c r="D39" s="47"/>
      <c r="E39" s="47"/>
      <c r="F39" s="47"/>
      <c r="G39" s="47"/>
      <c r="H39" s="47"/>
      <c r="I39" s="47"/>
      <c r="J39" s="949" t="s">
        <v>860</v>
      </c>
      <c r="K39" s="949"/>
      <c r="L39" s="949"/>
      <c r="M39" s="949"/>
      <c r="N39" s="949"/>
    </row>
    <row r="41" spans="1:14" ht="12.75">
      <c r="A41" s="959"/>
      <c r="B41" s="959"/>
      <c r="C41" s="959"/>
      <c r="D41" s="959"/>
      <c r="E41" s="959"/>
      <c r="F41" s="959"/>
      <c r="G41" s="959"/>
      <c r="H41" s="959"/>
      <c r="I41" s="959"/>
      <c r="J41" s="959"/>
      <c r="K41" s="959"/>
      <c r="L41" s="959"/>
      <c r="M41" s="959"/>
      <c r="N41" s="959"/>
    </row>
  </sheetData>
  <sheetProtection/>
  <mergeCells count="18">
    <mergeCell ref="C11:N33"/>
    <mergeCell ref="J38:N38"/>
    <mergeCell ref="J39:N39"/>
    <mergeCell ref="A41:N41"/>
    <mergeCell ref="A7:B7"/>
    <mergeCell ref="H7:N7"/>
    <mergeCell ref="A8:A9"/>
    <mergeCell ref="B8:B9"/>
    <mergeCell ref="C8:C9"/>
    <mergeCell ref="D8:D9"/>
    <mergeCell ref="E8:H8"/>
    <mergeCell ref="I8:N8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T39"/>
  <sheetViews>
    <sheetView zoomScale="90" zoomScaleNormal="90" zoomScaleSheetLayoutView="115" zoomScalePageLayoutView="0" workbookViewId="0" topLeftCell="A5">
      <selection activeCell="A36" sqref="A36"/>
    </sheetView>
  </sheetViews>
  <sheetFormatPr defaultColWidth="9.140625" defaultRowHeight="12.75"/>
  <cols>
    <col min="1" max="1" width="9.140625" style="66" customWidth="1"/>
    <col min="2" max="2" width="17.57421875" style="524" customWidth="1"/>
    <col min="3" max="4" width="8.57421875" style="66" customWidth="1"/>
    <col min="5" max="5" width="8.7109375" style="66" customWidth="1"/>
    <col min="6" max="6" width="8.57421875" style="66" customWidth="1"/>
    <col min="7" max="7" width="9.7109375" style="66" customWidth="1"/>
    <col min="8" max="8" width="10.28125" style="66" customWidth="1"/>
    <col min="9" max="9" width="9.7109375" style="66" customWidth="1"/>
    <col min="10" max="10" width="9.28125" style="66" customWidth="1"/>
    <col min="11" max="11" width="7.00390625" style="66" customWidth="1"/>
    <col min="12" max="12" width="7.28125" style="66" customWidth="1"/>
    <col min="13" max="13" width="7.421875" style="66" customWidth="1"/>
    <col min="14" max="14" width="7.8515625" style="66" customWidth="1"/>
    <col min="15" max="15" width="11.421875" style="66" customWidth="1"/>
    <col min="16" max="16" width="12.28125" style="66" customWidth="1"/>
    <col min="17" max="17" width="11.57421875" style="66" customWidth="1"/>
    <col min="18" max="18" width="16.00390625" style="66" customWidth="1"/>
    <col min="19" max="19" width="9.00390625" style="66" customWidth="1"/>
    <col min="20" max="20" width="9.140625" style="66" hidden="1" customWidth="1"/>
    <col min="21" max="16384" width="9.140625" style="66" customWidth="1"/>
  </cols>
  <sheetData>
    <row r="3" spans="2:17" s="14" customFormat="1" ht="15.75">
      <c r="B3" s="329"/>
      <c r="G3" s="639" t="s">
        <v>0</v>
      </c>
      <c r="H3" s="639"/>
      <c r="I3" s="639"/>
      <c r="J3" s="639"/>
      <c r="K3" s="639"/>
      <c r="L3" s="639"/>
      <c r="M3" s="639"/>
      <c r="N3" s="35"/>
      <c r="O3" s="35"/>
      <c r="P3" s="638" t="s">
        <v>534</v>
      </c>
      <c r="Q3" s="638"/>
    </row>
    <row r="4" spans="2:15" s="14" customFormat="1" ht="20.25">
      <c r="B4" s="329"/>
      <c r="E4" s="640" t="s">
        <v>633</v>
      </c>
      <c r="F4" s="640"/>
      <c r="G4" s="640"/>
      <c r="H4" s="640"/>
      <c r="I4" s="640"/>
      <c r="J4" s="640"/>
      <c r="K4" s="640"/>
      <c r="L4" s="640"/>
      <c r="M4" s="640"/>
      <c r="N4" s="640"/>
      <c r="O4" s="640"/>
    </row>
    <row r="5" spans="2:20" ht="18">
      <c r="B5" s="997" t="s">
        <v>719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</row>
    <row r="6" spans="1:2" ht="15">
      <c r="A6" s="636" t="s">
        <v>862</v>
      </c>
      <c r="B6" s="636"/>
    </row>
    <row r="7" ht="15">
      <c r="B7" s="525"/>
    </row>
    <row r="8" spans="1:18" s="69" customFormat="1" ht="42" customHeight="1">
      <c r="A8" s="603" t="s">
        <v>2</v>
      </c>
      <c r="B8" s="998" t="s">
        <v>3</v>
      </c>
      <c r="C8" s="1001" t="s">
        <v>238</v>
      </c>
      <c r="D8" s="1001"/>
      <c r="E8" s="1001"/>
      <c r="F8" s="1001"/>
      <c r="G8" s="983" t="s">
        <v>738</v>
      </c>
      <c r="H8" s="984"/>
      <c r="I8" s="984"/>
      <c r="J8" s="985"/>
      <c r="K8" s="983" t="s">
        <v>200</v>
      </c>
      <c r="L8" s="984"/>
      <c r="M8" s="984"/>
      <c r="N8" s="985"/>
      <c r="O8" s="983" t="s">
        <v>102</v>
      </c>
      <c r="P8" s="984"/>
      <c r="Q8" s="984"/>
      <c r="R8" s="1000"/>
    </row>
    <row r="9" spans="1:19" s="70" customFormat="1" ht="62.25" customHeight="1">
      <c r="A9" s="603"/>
      <c r="B9" s="999"/>
      <c r="C9" s="76" t="s">
        <v>88</v>
      </c>
      <c r="D9" s="76" t="s">
        <v>92</v>
      </c>
      <c r="E9" s="76" t="s">
        <v>93</v>
      </c>
      <c r="F9" s="76" t="s">
        <v>16</v>
      </c>
      <c r="G9" s="76" t="s">
        <v>88</v>
      </c>
      <c r="H9" s="76" t="s">
        <v>92</v>
      </c>
      <c r="I9" s="76" t="s">
        <v>93</v>
      </c>
      <c r="J9" s="76" t="s">
        <v>16</v>
      </c>
      <c r="K9" s="76" t="s">
        <v>88</v>
      </c>
      <c r="L9" s="76" t="s">
        <v>92</v>
      </c>
      <c r="M9" s="76" t="s">
        <v>93</v>
      </c>
      <c r="N9" s="76" t="s">
        <v>16</v>
      </c>
      <c r="O9" s="76" t="s">
        <v>133</v>
      </c>
      <c r="P9" s="76" t="s">
        <v>134</v>
      </c>
      <c r="Q9" s="141" t="s">
        <v>135</v>
      </c>
      <c r="R9" s="76" t="s">
        <v>136</v>
      </c>
      <c r="S9" s="109"/>
    </row>
    <row r="10" spans="1:18" s="143" customFormat="1" ht="15.75" customHeight="1">
      <c r="A10" s="5">
        <v>1</v>
      </c>
      <c r="B10" s="523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5">
        <v>18</v>
      </c>
    </row>
    <row r="11" spans="1:18" s="143" customFormat="1" ht="15.75" customHeight="1">
      <c r="A11" s="5">
        <v>1</v>
      </c>
      <c r="B11" s="310" t="s">
        <v>833</v>
      </c>
      <c r="C11" s="988" t="s">
        <v>873</v>
      </c>
      <c r="D11" s="989"/>
      <c r="E11" s="989"/>
      <c r="F11" s="989"/>
      <c r="G11" s="989"/>
      <c r="H11" s="989"/>
      <c r="I11" s="989"/>
      <c r="J11" s="989"/>
      <c r="K11" s="989"/>
      <c r="L11" s="989"/>
      <c r="M11" s="989"/>
      <c r="N11" s="989"/>
      <c r="O11" s="989"/>
      <c r="P11" s="989"/>
      <c r="Q11" s="989"/>
      <c r="R11" s="990"/>
    </row>
    <row r="12" spans="1:18" s="143" customFormat="1" ht="15.75" customHeight="1">
      <c r="A12" s="5">
        <v>2</v>
      </c>
      <c r="B12" s="310" t="s">
        <v>945</v>
      </c>
      <c r="C12" s="991"/>
      <c r="D12" s="992"/>
      <c r="E12" s="992"/>
      <c r="F12" s="992"/>
      <c r="G12" s="992"/>
      <c r="H12" s="992"/>
      <c r="I12" s="992"/>
      <c r="J12" s="992"/>
      <c r="K12" s="992"/>
      <c r="L12" s="992"/>
      <c r="M12" s="992"/>
      <c r="N12" s="992"/>
      <c r="O12" s="992"/>
      <c r="P12" s="992"/>
      <c r="Q12" s="992"/>
      <c r="R12" s="993"/>
    </row>
    <row r="13" spans="1:18" s="143" customFormat="1" ht="15.75" customHeight="1">
      <c r="A13" s="5">
        <v>3</v>
      </c>
      <c r="B13" s="310" t="s">
        <v>835</v>
      </c>
      <c r="C13" s="991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3"/>
    </row>
    <row r="14" spans="1:18" s="143" customFormat="1" ht="15.75" customHeight="1">
      <c r="A14" s="5">
        <v>4</v>
      </c>
      <c r="B14" s="310" t="s">
        <v>836</v>
      </c>
      <c r="C14" s="991"/>
      <c r="D14" s="992"/>
      <c r="E14" s="992"/>
      <c r="F14" s="992"/>
      <c r="G14" s="992"/>
      <c r="H14" s="992"/>
      <c r="I14" s="992"/>
      <c r="J14" s="992"/>
      <c r="K14" s="992"/>
      <c r="L14" s="992"/>
      <c r="M14" s="992"/>
      <c r="N14" s="992"/>
      <c r="O14" s="992"/>
      <c r="P14" s="992"/>
      <c r="Q14" s="992"/>
      <c r="R14" s="993"/>
    </row>
    <row r="15" spans="1:18" s="143" customFormat="1" ht="15.75" customHeight="1">
      <c r="A15" s="5">
        <v>5</v>
      </c>
      <c r="B15" s="310" t="s">
        <v>837</v>
      </c>
      <c r="C15" s="991"/>
      <c r="D15" s="992"/>
      <c r="E15" s="992"/>
      <c r="F15" s="992"/>
      <c r="G15" s="992"/>
      <c r="H15" s="992"/>
      <c r="I15" s="992"/>
      <c r="J15" s="992"/>
      <c r="K15" s="992"/>
      <c r="L15" s="992"/>
      <c r="M15" s="992"/>
      <c r="N15" s="992"/>
      <c r="O15" s="992"/>
      <c r="P15" s="992"/>
      <c r="Q15" s="992"/>
      <c r="R15" s="993"/>
    </row>
    <row r="16" spans="1:18" s="143" customFormat="1" ht="15.75" customHeight="1">
      <c r="A16" s="5">
        <v>6</v>
      </c>
      <c r="B16" s="310" t="s">
        <v>838</v>
      </c>
      <c r="C16" s="991"/>
      <c r="D16" s="992"/>
      <c r="E16" s="992"/>
      <c r="F16" s="992"/>
      <c r="G16" s="992"/>
      <c r="H16" s="992"/>
      <c r="I16" s="992"/>
      <c r="J16" s="992"/>
      <c r="K16" s="992"/>
      <c r="L16" s="992"/>
      <c r="M16" s="992"/>
      <c r="N16" s="992"/>
      <c r="O16" s="992"/>
      <c r="P16" s="992"/>
      <c r="Q16" s="992"/>
      <c r="R16" s="993"/>
    </row>
    <row r="17" spans="1:18" s="143" customFormat="1" ht="15.75" customHeight="1">
      <c r="A17" s="5">
        <v>7</v>
      </c>
      <c r="B17" s="310" t="s">
        <v>839</v>
      </c>
      <c r="C17" s="991"/>
      <c r="D17" s="992"/>
      <c r="E17" s="992"/>
      <c r="F17" s="992"/>
      <c r="G17" s="992"/>
      <c r="H17" s="992"/>
      <c r="I17" s="992"/>
      <c r="J17" s="992"/>
      <c r="K17" s="992"/>
      <c r="L17" s="992"/>
      <c r="M17" s="992"/>
      <c r="N17" s="992"/>
      <c r="O17" s="992"/>
      <c r="P17" s="992"/>
      <c r="Q17" s="992"/>
      <c r="R17" s="993"/>
    </row>
    <row r="18" spans="1:18" s="143" customFormat="1" ht="15.75" customHeight="1">
      <c r="A18" s="5">
        <v>8</v>
      </c>
      <c r="B18" s="310" t="s">
        <v>840</v>
      </c>
      <c r="C18" s="991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3"/>
    </row>
    <row r="19" spans="1:18" s="143" customFormat="1" ht="15.75" customHeight="1">
      <c r="A19" s="5">
        <v>9</v>
      </c>
      <c r="B19" s="310" t="s">
        <v>841</v>
      </c>
      <c r="C19" s="991"/>
      <c r="D19" s="992"/>
      <c r="E19" s="992"/>
      <c r="F19" s="992"/>
      <c r="G19" s="992"/>
      <c r="H19" s="992"/>
      <c r="I19" s="992"/>
      <c r="J19" s="992"/>
      <c r="K19" s="992"/>
      <c r="L19" s="992"/>
      <c r="M19" s="992"/>
      <c r="N19" s="992"/>
      <c r="O19" s="992"/>
      <c r="P19" s="992"/>
      <c r="Q19" s="992"/>
      <c r="R19" s="993"/>
    </row>
    <row r="20" spans="1:18" s="143" customFormat="1" ht="15.75" customHeight="1">
      <c r="A20" s="5">
        <v>10</v>
      </c>
      <c r="B20" s="310" t="s">
        <v>842</v>
      </c>
      <c r="C20" s="991"/>
      <c r="D20" s="992"/>
      <c r="E20" s="992"/>
      <c r="F20" s="992"/>
      <c r="G20" s="992"/>
      <c r="H20" s="992"/>
      <c r="I20" s="992"/>
      <c r="J20" s="992"/>
      <c r="K20" s="992"/>
      <c r="L20" s="992"/>
      <c r="M20" s="992"/>
      <c r="N20" s="992"/>
      <c r="O20" s="992"/>
      <c r="P20" s="992"/>
      <c r="Q20" s="992"/>
      <c r="R20" s="993"/>
    </row>
    <row r="21" spans="1:18" s="143" customFormat="1" ht="15.75" customHeight="1">
      <c r="A21" s="5">
        <v>11</v>
      </c>
      <c r="B21" s="310" t="s">
        <v>843</v>
      </c>
      <c r="C21" s="991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3"/>
    </row>
    <row r="22" spans="1:18" s="143" customFormat="1" ht="15.75" customHeight="1">
      <c r="A22" s="5">
        <v>12</v>
      </c>
      <c r="B22" s="310" t="s">
        <v>844</v>
      </c>
      <c r="C22" s="991"/>
      <c r="D22" s="992"/>
      <c r="E22" s="992"/>
      <c r="F22" s="992"/>
      <c r="G22" s="992"/>
      <c r="H22" s="992"/>
      <c r="I22" s="992"/>
      <c r="J22" s="992"/>
      <c r="K22" s="992"/>
      <c r="L22" s="992"/>
      <c r="M22" s="992"/>
      <c r="N22" s="992"/>
      <c r="O22" s="992"/>
      <c r="P22" s="992"/>
      <c r="Q22" s="992"/>
      <c r="R22" s="993"/>
    </row>
    <row r="23" spans="1:18" s="143" customFormat="1" ht="15.75" customHeight="1">
      <c r="A23" s="5">
        <v>13</v>
      </c>
      <c r="B23" s="310" t="s">
        <v>845</v>
      </c>
      <c r="C23" s="991"/>
      <c r="D23" s="992"/>
      <c r="E23" s="992"/>
      <c r="F23" s="992"/>
      <c r="G23" s="992"/>
      <c r="H23" s="992"/>
      <c r="I23" s="992"/>
      <c r="J23" s="992"/>
      <c r="K23" s="992"/>
      <c r="L23" s="992"/>
      <c r="M23" s="992"/>
      <c r="N23" s="992"/>
      <c r="O23" s="992"/>
      <c r="P23" s="992"/>
      <c r="Q23" s="992"/>
      <c r="R23" s="993"/>
    </row>
    <row r="24" spans="1:18" s="143" customFormat="1" ht="15.75" customHeight="1">
      <c r="A24" s="5">
        <v>14</v>
      </c>
      <c r="B24" s="310" t="s">
        <v>846</v>
      </c>
      <c r="C24" s="991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3"/>
    </row>
    <row r="25" spans="1:18" s="143" customFormat="1" ht="15.75" customHeight="1">
      <c r="A25" s="5">
        <v>15</v>
      </c>
      <c r="B25" s="310" t="s">
        <v>847</v>
      </c>
      <c r="C25" s="991"/>
      <c r="D25" s="992"/>
      <c r="E25" s="992"/>
      <c r="F25" s="992"/>
      <c r="G25" s="992"/>
      <c r="H25" s="992"/>
      <c r="I25" s="992"/>
      <c r="J25" s="992"/>
      <c r="K25" s="992"/>
      <c r="L25" s="992"/>
      <c r="M25" s="992"/>
      <c r="N25" s="992"/>
      <c r="O25" s="992"/>
      <c r="P25" s="992"/>
      <c r="Q25" s="992"/>
      <c r="R25" s="993"/>
    </row>
    <row r="26" spans="1:18" s="143" customFormat="1" ht="15.75" customHeight="1">
      <c r="A26" s="5">
        <v>16</v>
      </c>
      <c r="B26" s="310" t="s">
        <v>848</v>
      </c>
      <c r="C26" s="991"/>
      <c r="D26" s="992"/>
      <c r="E26" s="992"/>
      <c r="F26" s="992"/>
      <c r="G26" s="992"/>
      <c r="H26" s="992"/>
      <c r="I26" s="992"/>
      <c r="J26" s="992"/>
      <c r="K26" s="992"/>
      <c r="L26" s="992"/>
      <c r="M26" s="992"/>
      <c r="N26" s="992"/>
      <c r="O26" s="992"/>
      <c r="P26" s="992"/>
      <c r="Q26" s="992"/>
      <c r="R26" s="993"/>
    </row>
    <row r="27" spans="1:18" s="143" customFormat="1" ht="15.75" customHeight="1">
      <c r="A27" s="5">
        <v>17</v>
      </c>
      <c r="B27" s="310" t="s">
        <v>854</v>
      </c>
      <c r="C27" s="991"/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3"/>
    </row>
    <row r="28" spans="1:18" s="143" customFormat="1" ht="15.75" customHeight="1">
      <c r="A28" s="5">
        <v>18</v>
      </c>
      <c r="B28" s="310" t="s">
        <v>849</v>
      </c>
      <c r="C28" s="991"/>
      <c r="D28" s="992"/>
      <c r="E28" s="992"/>
      <c r="F28" s="992"/>
      <c r="G28" s="992"/>
      <c r="H28" s="992"/>
      <c r="I28" s="992"/>
      <c r="J28" s="992"/>
      <c r="K28" s="992"/>
      <c r="L28" s="992"/>
      <c r="M28" s="992"/>
      <c r="N28" s="992"/>
      <c r="O28" s="992"/>
      <c r="P28" s="992"/>
      <c r="Q28" s="992"/>
      <c r="R28" s="993"/>
    </row>
    <row r="29" spans="1:18" s="143" customFormat="1" ht="15.75" customHeight="1">
      <c r="A29" s="5">
        <v>19</v>
      </c>
      <c r="B29" s="310" t="s">
        <v>850</v>
      </c>
      <c r="C29" s="991"/>
      <c r="D29" s="992"/>
      <c r="E29" s="992"/>
      <c r="F29" s="992"/>
      <c r="G29" s="992"/>
      <c r="H29" s="992"/>
      <c r="I29" s="992"/>
      <c r="J29" s="992"/>
      <c r="K29" s="992"/>
      <c r="L29" s="992"/>
      <c r="M29" s="992"/>
      <c r="N29" s="992"/>
      <c r="O29" s="992"/>
      <c r="P29" s="992"/>
      <c r="Q29" s="992"/>
      <c r="R29" s="993"/>
    </row>
    <row r="30" spans="1:18" s="143" customFormat="1" ht="15.75" customHeight="1">
      <c r="A30" s="5">
        <v>20</v>
      </c>
      <c r="B30" s="310" t="s">
        <v>851</v>
      </c>
      <c r="C30" s="991"/>
      <c r="D30" s="992"/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3"/>
    </row>
    <row r="31" spans="1:18" s="143" customFormat="1" ht="15.75" customHeight="1">
      <c r="A31" s="5">
        <v>21</v>
      </c>
      <c r="B31" s="310" t="s">
        <v>852</v>
      </c>
      <c r="C31" s="991"/>
      <c r="D31" s="992"/>
      <c r="E31" s="992"/>
      <c r="F31" s="992"/>
      <c r="G31" s="992"/>
      <c r="H31" s="992"/>
      <c r="I31" s="992"/>
      <c r="J31" s="992"/>
      <c r="K31" s="992"/>
      <c r="L31" s="992"/>
      <c r="M31" s="992"/>
      <c r="N31" s="992"/>
      <c r="O31" s="992"/>
      <c r="P31" s="992"/>
      <c r="Q31" s="992"/>
      <c r="R31" s="993"/>
    </row>
    <row r="32" spans="1:18" ht="15">
      <c r="A32" s="5">
        <v>22</v>
      </c>
      <c r="B32" s="310" t="s">
        <v>853</v>
      </c>
      <c r="C32" s="991"/>
      <c r="D32" s="992"/>
      <c r="E32" s="992"/>
      <c r="F32" s="992"/>
      <c r="G32" s="992"/>
      <c r="H32" s="992"/>
      <c r="I32" s="992"/>
      <c r="J32" s="992"/>
      <c r="K32" s="992"/>
      <c r="L32" s="992"/>
      <c r="M32" s="992"/>
      <c r="N32" s="992"/>
      <c r="O32" s="992"/>
      <c r="P32" s="992"/>
      <c r="Q32" s="992"/>
      <c r="R32" s="993"/>
    </row>
    <row r="33" spans="1:18" ht="15.75">
      <c r="A33" s="206" t="s">
        <v>16</v>
      </c>
      <c r="B33" s="526"/>
      <c r="C33" s="994"/>
      <c r="D33" s="995"/>
      <c r="E33" s="995"/>
      <c r="F33" s="995"/>
      <c r="G33" s="995"/>
      <c r="H33" s="995"/>
      <c r="I33" s="995"/>
      <c r="J33" s="995"/>
      <c r="K33" s="995"/>
      <c r="L33" s="995"/>
      <c r="M33" s="995"/>
      <c r="N33" s="995"/>
      <c r="O33" s="995"/>
      <c r="P33" s="995"/>
      <c r="Q33" s="995"/>
      <c r="R33" s="996"/>
    </row>
    <row r="36" spans="1:14" s="386" customFormat="1" ht="15">
      <c r="A36" s="47" t="s">
        <v>947</v>
      </c>
      <c r="B36" s="47"/>
      <c r="C36" s="47"/>
      <c r="D36" s="47"/>
      <c r="E36" s="47"/>
      <c r="F36" s="47"/>
      <c r="G36" s="47"/>
      <c r="H36" s="47"/>
      <c r="I36" s="47"/>
      <c r="J36" s="138"/>
      <c r="K36" s="43"/>
      <c r="L36" s="43"/>
      <c r="M36" s="43"/>
      <c r="N36" s="43"/>
    </row>
    <row r="37" spans="1:14" s="386" customFormat="1" ht="15">
      <c r="A37" s="249"/>
      <c r="B37" s="249"/>
      <c r="C37" s="249"/>
      <c r="D37" s="249"/>
      <c r="E37" s="249"/>
      <c r="F37" s="249"/>
      <c r="G37" s="249"/>
      <c r="H37" s="249"/>
      <c r="I37" s="249"/>
      <c r="J37" s="249"/>
      <c r="K37" s="43"/>
      <c r="L37" s="43"/>
      <c r="M37" s="43"/>
      <c r="N37" s="43"/>
    </row>
    <row r="38" spans="1:18" s="386" customFormat="1" ht="16.5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986" t="s">
        <v>944</v>
      </c>
      <c r="O38" s="986"/>
      <c r="P38" s="986"/>
      <c r="Q38" s="986"/>
      <c r="R38" s="986"/>
    </row>
    <row r="39" spans="1:18" s="386" customFormat="1" ht="16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87" t="s">
        <v>860</v>
      </c>
      <c r="O39" s="987"/>
      <c r="P39" s="987"/>
      <c r="Q39" s="987"/>
      <c r="R39" s="987"/>
    </row>
  </sheetData>
  <sheetProtection/>
  <mergeCells count="14">
    <mergeCell ref="E4:O4"/>
    <mergeCell ref="O8:R8"/>
    <mergeCell ref="C8:F8"/>
    <mergeCell ref="K8:N8"/>
    <mergeCell ref="G8:J8"/>
    <mergeCell ref="N38:R38"/>
    <mergeCell ref="N39:R39"/>
    <mergeCell ref="C11:R33"/>
    <mergeCell ref="P3:Q3"/>
    <mergeCell ref="B5:T5"/>
    <mergeCell ref="A6:B6"/>
    <mergeCell ref="A8:A9"/>
    <mergeCell ref="B8:B9"/>
    <mergeCell ref="G3:M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0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5:AS44"/>
  <sheetViews>
    <sheetView view="pageBreakPreview" zoomScale="85" zoomScaleNormal="80" zoomScaleSheetLayoutView="85" zoomScalePageLayoutView="0" workbookViewId="0" topLeftCell="A13">
      <selection activeCell="A41" sqref="A41"/>
    </sheetView>
  </sheetViews>
  <sheetFormatPr defaultColWidth="9.140625" defaultRowHeight="12.75"/>
  <cols>
    <col min="1" max="1" width="9.140625" style="66" customWidth="1"/>
    <col min="2" max="2" width="21.28125" style="524" customWidth="1"/>
    <col min="3" max="3" width="15.421875" style="66" customWidth="1"/>
    <col min="4" max="4" width="14.8515625" style="66" customWidth="1"/>
    <col min="5" max="5" width="11.8515625" style="66" customWidth="1"/>
    <col min="6" max="6" width="9.8515625" style="66" customWidth="1"/>
    <col min="7" max="7" width="12.7109375" style="66" customWidth="1"/>
    <col min="8" max="9" width="11.00390625" style="66" customWidth="1"/>
    <col min="10" max="10" width="14.140625" style="66" customWidth="1"/>
    <col min="11" max="11" width="12.28125" style="66" customWidth="1"/>
    <col min="12" max="12" width="13.140625" style="66" customWidth="1"/>
    <col min="13" max="13" width="9.7109375" style="66" customWidth="1"/>
    <col min="14" max="14" width="9.57421875" style="66" customWidth="1"/>
    <col min="15" max="15" width="12.7109375" style="66" customWidth="1"/>
    <col min="16" max="16" width="13.28125" style="66" customWidth="1"/>
    <col min="17" max="17" width="11.28125" style="66" customWidth="1"/>
    <col min="18" max="18" width="9.28125" style="66" customWidth="1"/>
    <col min="19" max="19" width="9.140625" style="66" customWidth="1"/>
    <col min="20" max="20" width="12.28125" style="66" customWidth="1"/>
    <col min="21" max="16384" width="9.140625" style="66" customWidth="1"/>
  </cols>
  <sheetData>
    <row r="5" spans="2:18" s="14" customFormat="1" ht="15.75">
      <c r="B5" s="329"/>
      <c r="C5" s="40"/>
      <c r="D5" s="40"/>
      <c r="E5" s="40"/>
      <c r="F5" s="40"/>
      <c r="G5" s="40"/>
      <c r="H5" s="40"/>
      <c r="I5" s="97" t="s">
        <v>0</v>
      </c>
      <c r="J5" s="40"/>
      <c r="Q5" s="638" t="s">
        <v>535</v>
      </c>
      <c r="R5" s="638"/>
    </row>
    <row r="6" spans="2:17" s="14" customFormat="1" ht="20.25">
      <c r="B6" s="329"/>
      <c r="G6" s="640" t="s">
        <v>633</v>
      </c>
      <c r="H6" s="640"/>
      <c r="I6" s="640"/>
      <c r="J6" s="640"/>
      <c r="K6" s="640"/>
      <c r="L6" s="640"/>
      <c r="M6" s="640"/>
      <c r="N6" s="39"/>
      <c r="O6" s="39"/>
      <c r="P6" s="39"/>
      <c r="Q6" s="39"/>
    </row>
    <row r="7" spans="2:20" ht="18">
      <c r="B7" s="997" t="s">
        <v>720</v>
      </c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7"/>
    </row>
    <row r="8" spans="3:20" ht="15.75">
      <c r="C8" s="67"/>
      <c r="D8" s="68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" ht="15">
      <c r="A9" s="636" t="s">
        <v>862</v>
      </c>
      <c r="B9" s="636"/>
    </row>
    <row r="10" spans="2:17" ht="15">
      <c r="B10" s="525"/>
      <c r="Q10" s="103" t="s">
        <v>130</v>
      </c>
    </row>
    <row r="11" spans="1:19" s="69" customFormat="1" ht="32.25" customHeight="1">
      <c r="A11" s="603" t="s">
        <v>2</v>
      </c>
      <c r="B11" s="998" t="s">
        <v>3</v>
      </c>
      <c r="C11" s="1001" t="s">
        <v>447</v>
      </c>
      <c r="D11" s="1001"/>
      <c r="E11" s="1001"/>
      <c r="F11" s="1001"/>
      <c r="G11" s="1001" t="s">
        <v>448</v>
      </c>
      <c r="H11" s="1001"/>
      <c r="I11" s="1001"/>
      <c r="J11" s="1001"/>
      <c r="K11" s="1001" t="s">
        <v>449</v>
      </c>
      <c r="L11" s="1001"/>
      <c r="M11" s="1001"/>
      <c r="N11" s="1001"/>
      <c r="O11" s="1001" t="s">
        <v>450</v>
      </c>
      <c r="P11" s="1001"/>
      <c r="Q11" s="1001"/>
      <c r="R11" s="1004"/>
      <c r="S11" s="1003" t="s">
        <v>153</v>
      </c>
    </row>
    <row r="12" spans="1:19" s="70" customFormat="1" ht="75" customHeight="1">
      <c r="A12" s="603"/>
      <c r="B12" s="999"/>
      <c r="C12" s="76" t="s">
        <v>150</v>
      </c>
      <c r="D12" s="116" t="s">
        <v>152</v>
      </c>
      <c r="E12" s="76" t="s">
        <v>129</v>
      </c>
      <c r="F12" s="116" t="s">
        <v>151</v>
      </c>
      <c r="G12" s="76" t="s">
        <v>239</v>
      </c>
      <c r="H12" s="116" t="s">
        <v>152</v>
      </c>
      <c r="I12" s="76" t="s">
        <v>129</v>
      </c>
      <c r="J12" s="116" t="s">
        <v>151</v>
      </c>
      <c r="K12" s="76" t="s">
        <v>239</v>
      </c>
      <c r="L12" s="116" t="s">
        <v>152</v>
      </c>
      <c r="M12" s="76" t="s">
        <v>129</v>
      </c>
      <c r="N12" s="116" t="s">
        <v>151</v>
      </c>
      <c r="O12" s="76" t="s">
        <v>239</v>
      </c>
      <c r="P12" s="116" t="s">
        <v>152</v>
      </c>
      <c r="Q12" s="76" t="s">
        <v>129</v>
      </c>
      <c r="R12" s="117" t="s">
        <v>151</v>
      </c>
      <c r="S12" s="1003"/>
    </row>
    <row r="13" spans="1:19" s="70" customFormat="1" ht="15.75" customHeight="1">
      <c r="A13" s="5">
        <v>1</v>
      </c>
      <c r="B13" s="523">
        <v>2</v>
      </c>
      <c r="C13" s="65">
        <v>3</v>
      </c>
      <c r="D13" s="65">
        <v>4</v>
      </c>
      <c r="E13" s="65">
        <v>5</v>
      </c>
      <c r="F13" s="65">
        <v>6</v>
      </c>
      <c r="G13" s="65">
        <v>7</v>
      </c>
      <c r="H13" s="65">
        <v>8</v>
      </c>
      <c r="I13" s="65">
        <v>9</v>
      </c>
      <c r="J13" s="65">
        <v>10</v>
      </c>
      <c r="K13" s="65">
        <v>11</v>
      </c>
      <c r="L13" s="65">
        <v>12</v>
      </c>
      <c r="M13" s="65">
        <v>13</v>
      </c>
      <c r="N13" s="65">
        <v>14</v>
      </c>
      <c r="O13" s="65">
        <v>15</v>
      </c>
      <c r="P13" s="65">
        <v>16</v>
      </c>
      <c r="Q13" s="65">
        <v>17</v>
      </c>
      <c r="R13" s="110">
        <v>18</v>
      </c>
      <c r="S13" s="115">
        <v>19</v>
      </c>
    </row>
    <row r="14" spans="1:19" s="70" customFormat="1" ht="15.75" customHeight="1">
      <c r="A14" s="5">
        <v>1</v>
      </c>
      <c r="B14" s="310" t="s">
        <v>833</v>
      </c>
      <c r="C14" s="1002" t="s">
        <v>873</v>
      </c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</row>
    <row r="15" spans="1:19" s="70" customFormat="1" ht="15.75" customHeight="1">
      <c r="A15" s="5">
        <v>2</v>
      </c>
      <c r="B15" s="310" t="s">
        <v>945</v>
      </c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2"/>
      <c r="N15" s="1002"/>
      <c r="O15" s="1002"/>
      <c r="P15" s="1002"/>
      <c r="Q15" s="1002"/>
      <c r="R15" s="1002"/>
      <c r="S15" s="1002"/>
    </row>
    <row r="16" spans="1:19" s="70" customFormat="1" ht="15.75" customHeight="1">
      <c r="A16" s="5">
        <v>3</v>
      </c>
      <c r="B16" s="310" t="s">
        <v>835</v>
      </c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  <c r="R16" s="1002"/>
      <c r="S16" s="1002"/>
    </row>
    <row r="17" spans="1:19" s="70" customFormat="1" ht="15.75" customHeight="1">
      <c r="A17" s="5">
        <v>4</v>
      </c>
      <c r="B17" s="310" t="s">
        <v>836</v>
      </c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</row>
    <row r="18" spans="1:19" s="70" customFormat="1" ht="15.75" customHeight="1">
      <c r="A18" s="5">
        <v>5</v>
      </c>
      <c r="B18" s="310" t="s">
        <v>837</v>
      </c>
      <c r="C18" s="1002"/>
      <c r="D18" s="1002"/>
      <c r="E18" s="1002"/>
      <c r="F18" s="1002"/>
      <c r="G18" s="1002"/>
      <c r="H18" s="1002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02"/>
    </row>
    <row r="19" spans="1:19" s="70" customFormat="1" ht="15.75" customHeight="1">
      <c r="A19" s="5">
        <v>6</v>
      </c>
      <c r="B19" s="310" t="s">
        <v>838</v>
      </c>
      <c r="C19" s="1002"/>
      <c r="D19" s="1002"/>
      <c r="E19" s="1002"/>
      <c r="F19" s="1002"/>
      <c r="G19" s="1002"/>
      <c r="H19" s="1002"/>
      <c r="I19" s="1002"/>
      <c r="J19" s="1002"/>
      <c r="K19" s="1002"/>
      <c r="L19" s="1002"/>
      <c r="M19" s="1002"/>
      <c r="N19" s="1002"/>
      <c r="O19" s="1002"/>
      <c r="P19" s="1002"/>
      <c r="Q19" s="1002"/>
      <c r="R19" s="1002"/>
      <c r="S19" s="1002"/>
    </row>
    <row r="20" spans="1:19" s="70" customFormat="1" ht="15.75" customHeight="1">
      <c r="A20" s="5">
        <v>7</v>
      </c>
      <c r="B20" s="310" t="s">
        <v>839</v>
      </c>
      <c r="C20" s="1002"/>
      <c r="D20" s="1002"/>
      <c r="E20" s="1002"/>
      <c r="F20" s="1002"/>
      <c r="G20" s="1002"/>
      <c r="H20" s="1002"/>
      <c r="I20" s="1002"/>
      <c r="J20" s="1002"/>
      <c r="K20" s="1002"/>
      <c r="L20" s="1002"/>
      <c r="M20" s="1002"/>
      <c r="N20" s="1002"/>
      <c r="O20" s="1002"/>
      <c r="P20" s="1002"/>
      <c r="Q20" s="1002"/>
      <c r="R20" s="1002"/>
      <c r="S20" s="1002"/>
    </row>
    <row r="21" spans="1:19" s="70" customFormat="1" ht="15.75" customHeight="1">
      <c r="A21" s="5">
        <v>8</v>
      </c>
      <c r="B21" s="310" t="s">
        <v>840</v>
      </c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</row>
    <row r="22" spans="1:19" s="70" customFormat="1" ht="15.75" customHeight="1">
      <c r="A22" s="5">
        <v>9</v>
      </c>
      <c r="B22" s="310" t="s">
        <v>841</v>
      </c>
      <c r="C22" s="1002"/>
      <c r="D22" s="1002"/>
      <c r="E22" s="1002"/>
      <c r="F22" s="1002"/>
      <c r="G22" s="1002"/>
      <c r="H22" s="1002"/>
      <c r="I22" s="1002"/>
      <c r="J22" s="1002"/>
      <c r="K22" s="1002"/>
      <c r="L22" s="1002"/>
      <c r="M22" s="1002"/>
      <c r="N22" s="1002"/>
      <c r="O22" s="1002"/>
      <c r="P22" s="1002"/>
      <c r="Q22" s="1002"/>
      <c r="R22" s="1002"/>
      <c r="S22" s="1002"/>
    </row>
    <row r="23" spans="1:19" s="70" customFormat="1" ht="15.75" customHeight="1">
      <c r="A23" s="5">
        <v>10</v>
      </c>
      <c r="B23" s="310" t="s">
        <v>842</v>
      </c>
      <c r="C23" s="1002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</row>
    <row r="24" spans="1:19" s="70" customFormat="1" ht="15.75" customHeight="1">
      <c r="A24" s="5">
        <v>11</v>
      </c>
      <c r="B24" s="310" t="s">
        <v>843</v>
      </c>
      <c r="C24" s="1002"/>
      <c r="D24" s="1002"/>
      <c r="E24" s="1002"/>
      <c r="F24" s="1002"/>
      <c r="G24" s="1002"/>
      <c r="H24" s="1002"/>
      <c r="I24" s="1002"/>
      <c r="J24" s="1002"/>
      <c r="K24" s="1002"/>
      <c r="L24" s="1002"/>
      <c r="M24" s="1002"/>
      <c r="N24" s="1002"/>
      <c r="O24" s="1002"/>
      <c r="P24" s="1002"/>
      <c r="Q24" s="1002"/>
      <c r="R24" s="1002"/>
      <c r="S24" s="1002"/>
    </row>
    <row r="25" spans="1:19" s="70" customFormat="1" ht="15.75" customHeight="1">
      <c r="A25" s="5">
        <v>12</v>
      </c>
      <c r="B25" s="310" t="s">
        <v>844</v>
      </c>
      <c r="C25" s="1002"/>
      <c r="D25" s="1002"/>
      <c r="E25" s="1002"/>
      <c r="F25" s="1002"/>
      <c r="G25" s="1002"/>
      <c r="H25" s="1002"/>
      <c r="I25" s="1002"/>
      <c r="J25" s="1002"/>
      <c r="K25" s="1002"/>
      <c r="L25" s="1002"/>
      <c r="M25" s="1002"/>
      <c r="N25" s="1002"/>
      <c r="O25" s="1002"/>
      <c r="P25" s="1002"/>
      <c r="Q25" s="1002"/>
      <c r="R25" s="1002"/>
      <c r="S25" s="1002"/>
    </row>
    <row r="26" spans="1:19" s="70" customFormat="1" ht="15.75" customHeight="1">
      <c r="A26" s="5">
        <v>13</v>
      </c>
      <c r="B26" s="310" t="s">
        <v>845</v>
      </c>
      <c r="C26" s="1002"/>
      <c r="D26" s="1002"/>
      <c r="E26" s="1002"/>
      <c r="F26" s="1002"/>
      <c r="G26" s="1002"/>
      <c r="H26" s="1002"/>
      <c r="I26" s="1002"/>
      <c r="J26" s="1002"/>
      <c r="K26" s="1002"/>
      <c r="L26" s="1002"/>
      <c r="M26" s="1002"/>
      <c r="N26" s="1002"/>
      <c r="O26" s="1002"/>
      <c r="P26" s="1002"/>
      <c r="Q26" s="1002"/>
      <c r="R26" s="1002"/>
      <c r="S26" s="1002"/>
    </row>
    <row r="27" spans="1:19" s="70" customFormat="1" ht="15.75" customHeight="1">
      <c r="A27" s="5">
        <v>14</v>
      </c>
      <c r="B27" s="310" t="s">
        <v>846</v>
      </c>
      <c r="C27" s="1002"/>
      <c r="D27" s="1002"/>
      <c r="E27" s="1002"/>
      <c r="F27" s="1002"/>
      <c r="G27" s="1002"/>
      <c r="H27" s="1002"/>
      <c r="I27" s="1002"/>
      <c r="J27" s="1002"/>
      <c r="K27" s="1002"/>
      <c r="L27" s="1002"/>
      <c r="M27" s="1002"/>
      <c r="N27" s="1002"/>
      <c r="O27" s="1002"/>
      <c r="P27" s="1002"/>
      <c r="Q27" s="1002"/>
      <c r="R27" s="1002"/>
      <c r="S27" s="1002"/>
    </row>
    <row r="28" spans="1:19" s="70" customFormat="1" ht="15.75" customHeight="1">
      <c r="A28" s="5">
        <v>15</v>
      </c>
      <c r="B28" s="310" t="s">
        <v>847</v>
      </c>
      <c r="C28" s="1002"/>
      <c r="D28" s="1002"/>
      <c r="E28" s="1002"/>
      <c r="F28" s="1002"/>
      <c r="G28" s="1002"/>
      <c r="H28" s="1002"/>
      <c r="I28" s="1002"/>
      <c r="J28" s="1002"/>
      <c r="K28" s="1002"/>
      <c r="L28" s="1002"/>
      <c r="M28" s="1002"/>
      <c r="N28" s="1002"/>
      <c r="O28" s="1002"/>
      <c r="P28" s="1002"/>
      <c r="Q28" s="1002"/>
      <c r="R28" s="1002"/>
      <c r="S28" s="1002"/>
    </row>
    <row r="29" spans="1:19" s="70" customFormat="1" ht="15.75" customHeight="1">
      <c r="A29" s="5">
        <v>16</v>
      </c>
      <c r="B29" s="310" t="s">
        <v>848</v>
      </c>
      <c r="C29" s="1002"/>
      <c r="D29" s="1002"/>
      <c r="E29" s="1002"/>
      <c r="F29" s="1002"/>
      <c r="G29" s="1002"/>
      <c r="H29" s="1002"/>
      <c r="I29" s="1002"/>
      <c r="J29" s="1002"/>
      <c r="K29" s="1002"/>
      <c r="L29" s="1002"/>
      <c r="M29" s="1002"/>
      <c r="N29" s="1002"/>
      <c r="O29" s="1002"/>
      <c r="P29" s="1002"/>
      <c r="Q29" s="1002"/>
      <c r="R29" s="1002"/>
      <c r="S29" s="1002"/>
    </row>
    <row r="30" spans="1:19" s="70" customFormat="1" ht="15.75" customHeight="1">
      <c r="A30" s="5">
        <v>17</v>
      </c>
      <c r="B30" s="310" t="s">
        <v>854</v>
      </c>
      <c r="C30" s="1002"/>
      <c r="D30" s="1002"/>
      <c r="E30" s="1002"/>
      <c r="F30" s="1002"/>
      <c r="G30" s="1002"/>
      <c r="H30" s="1002"/>
      <c r="I30" s="1002"/>
      <c r="J30" s="1002"/>
      <c r="K30" s="1002"/>
      <c r="L30" s="1002"/>
      <c r="M30" s="1002"/>
      <c r="N30" s="1002"/>
      <c r="O30" s="1002"/>
      <c r="P30" s="1002"/>
      <c r="Q30" s="1002"/>
      <c r="R30" s="1002"/>
      <c r="S30" s="1002"/>
    </row>
    <row r="31" spans="1:19" ht="15">
      <c r="A31" s="5">
        <v>18</v>
      </c>
      <c r="B31" s="310" t="s">
        <v>849</v>
      </c>
      <c r="C31" s="1002"/>
      <c r="D31" s="1002"/>
      <c r="E31" s="1002"/>
      <c r="F31" s="1002"/>
      <c r="G31" s="1002"/>
      <c r="H31" s="1002"/>
      <c r="I31" s="1002"/>
      <c r="J31" s="1002"/>
      <c r="K31" s="1002"/>
      <c r="L31" s="1002"/>
      <c r="M31" s="1002"/>
      <c r="N31" s="1002"/>
      <c r="O31" s="1002"/>
      <c r="P31" s="1002"/>
      <c r="Q31" s="1002"/>
      <c r="R31" s="1002"/>
      <c r="S31" s="1002"/>
    </row>
    <row r="32" spans="1:19" ht="15">
      <c r="A32" s="5">
        <v>19</v>
      </c>
      <c r="B32" s="310" t="s">
        <v>850</v>
      </c>
      <c r="C32" s="1002"/>
      <c r="D32" s="1002"/>
      <c r="E32" s="1002"/>
      <c r="F32" s="1002"/>
      <c r="G32" s="1002"/>
      <c r="H32" s="1002"/>
      <c r="I32" s="1002"/>
      <c r="J32" s="1002"/>
      <c r="K32" s="1002"/>
      <c r="L32" s="1002"/>
      <c r="M32" s="1002"/>
      <c r="N32" s="1002"/>
      <c r="O32" s="1002"/>
      <c r="P32" s="1002"/>
      <c r="Q32" s="1002"/>
      <c r="R32" s="1002"/>
      <c r="S32" s="1002"/>
    </row>
    <row r="33" spans="1:19" ht="15">
      <c r="A33" s="5">
        <v>20</v>
      </c>
      <c r="B33" s="310" t="s">
        <v>851</v>
      </c>
      <c r="C33" s="1002"/>
      <c r="D33" s="1002"/>
      <c r="E33" s="1002"/>
      <c r="F33" s="1002"/>
      <c r="G33" s="1002"/>
      <c r="H33" s="1002"/>
      <c r="I33" s="1002"/>
      <c r="J33" s="1002"/>
      <c r="K33" s="1002"/>
      <c r="L33" s="1002"/>
      <c r="M33" s="1002"/>
      <c r="N33" s="1002"/>
      <c r="O33" s="1002"/>
      <c r="P33" s="1002"/>
      <c r="Q33" s="1002"/>
      <c r="R33" s="1002"/>
      <c r="S33" s="1002"/>
    </row>
    <row r="34" spans="1:19" ht="15">
      <c r="A34" s="5">
        <v>21</v>
      </c>
      <c r="B34" s="310" t="s">
        <v>852</v>
      </c>
      <c r="C34" s="1002"/>
      <c r="D34" s="1002"/>
      <c r="E34" s="1002"/>
      <c r="F34" s="1002"/>
      <c r="G34" s="1002"/>
      <c r="H34" s="1002"/>
      <c r="I34" s="1002"/>
      <c r="J34" s="1002"/>
      <c r="K34" s="1002"/>
      <c r="L34" s="1002"/>
      <c r="M34" s="1002"/>
      <c r="N34" s="1002"/>
      <c r="O34" s="1002"/>
      <c r="P34" s="1002"/>
      <c r="Q34" s="1002"/>
      <c r="R34" s="1002"/>
      <c r="S34" s="1002"/>
    </row>
    <row r="35" spans="1:45" s="71" customFormat="1" ht="15">
      <c r="A35" s="5">
        <v>22</v>
      </c>
      <c r="B35" s="310" t="s">
        <v>853</v>
      </c>
      <c r="C35" s="1002"/>
      <c r="D35" s="1002"/>
      <c r="E35" s="1002"/>
      <c r="F35" s="1002"/>
      <c r="G35" s="1002"/>
      <c r="H35" s="1002"/>
      <c r="I35" s="1002"/>
      <c r="J35" s="1002"/>
      <c r="K35" s="1002"/>
      <c r="L35" s="1002"/>
      <c r="M35" s="1002"/>
      <c r="N35" s="1002"/>
      <c r="O35" s="1002"/>
      <c r="P35" s="1002"/>
      <c r="Q35" s="1002"/>
      <c r="R35" s="1002"/>
      <c r="S35" s="100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</row>
    <row r="36" spans="1:19" ht="15">
      <c r="A36" s="205" t="s">
        <v>16</v>
      </c>
      <c r="B36" s="526"/>
      <c r="C36" s="1002"/>
      <c r="D36" s="1002"/>
      <c r="E36" s="1002"/>
      <c r="F36" s="1002"/>
      <c r="G36" s="1002"/>
      <c r="H36" s="1002"/>
      <c r="I36" s="1002"/>
      <c r="J36" s="1002"/>
      <c r="K36" s="1002"/>
      <c r="L36" s="1002"/>
      <c r="M36" s="1002"/>
      <c r="N36" s="1002"/>
      <c r="O36" s="1002"/>
      <c r="P36" s="1002"/>
      <c r="Q36" s="1002"/>
      <c r="R36" s="1002"/>
      <c r="S36" s="1002"/>
    </row>
    <row r="37" spans="1:19" ht="15">
      <c r="A37" s="207" t="s">
        <v>484</v>
      </c>
      <c r="B37" s="527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s="14" customFormat="1" ht="12.75">
      <c r="A38" s="13"/>
      <c r="B38" s="329"/>
      <c r="G38" s="13"/>
      <c r="H38" s="13"/>
      <c r="K38" s="13"/>
      <c r="L38" s="13"/>
      <c r="M38" s="13"/>
      <c r="N38" s="13"/>
      <c r="O38" s="13"/>
      <c r="P38" s="13"/>
      <c r="Q38" s="13"/>
      <c r="R38" s="861"/>
      <c r="S38" s="861"/>
    </row>
    <row r="39" spans="1:19" s="14" customFormat="1" ht="12.75">
      <c r="A39" s="13"/>
      <c r="B39" s="329"/>
      <c r="G39" s="13"/>
      <c r="H39" s="13"/>
      <c r="K39" s="13"/>
      <c r="L39" s="13"/>
      <c r="M39" s="13"/>
      <c r="N39" s="13"/>
      <c r="O39" s="13"/>
      <c r="P39" s="13"/>
      <c r="Q39" s="13"/>
      <c r="R39" s="448"/>
      <c r="S39" s="448"/>
    </row>
    <row r="40" spans="1:19" s="14" customFormat="1" ht="12.75">
      <c r="A40" s="13"/>
      <c r="B40" s="329"/>
      <c r="G40" s="13"/>
      <c r="H40" s="13"/>
      <c r="K40" s="13"/>
      <c r="L40" s="13"/>
      <c r="M40" s="13"/>
      <c r="N40" s="13"/>
      <c r="O40" s="13"/>
      <c r="P40" s="13"/>
      <c r="Q40" s="13"/>
      <c r="R40" s="448"/>
      <c r="S40" s="448"/>
    </row>
    <row r="41" spans="1:14" s="386" customFormat="1" ht="15">
      <c r="A41" s="47" t="s">
        <v>947</v>
      </c>
      <c r="B41" s="47"/>
      <c r="C41" s="47"/>
      <c r="D41" s="47"/>
      <c r="E41" s="47"/>
      <c r="F41" s="47"/>
      <c r="G41" s="47"/>
      <c r="H41" s="47"/>
      <c r="I41" s="47"/>
      <c r="J41" s="138"/>
      <c r="K41" s="43"/>
      <c r="L41" s="43"/>
      <c r="M41" s="43"/>
      <c r="N41" s="43"/>
    </row>
    <row r="42" spans="1:14" s="386" customFormat="1" ht="15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43"/>
      <c r="L42" s="43"/>
      <c r="M42" s="43"/>
      <c r="N42" s="43"/>
    </row>
    <row r="43" spans="1:18" s="386" customFormat="1" ht="16.5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986" t="s">
        <v>944</v>
      </c>
      <c r="O43" s="986"/>
      <c r="P43" s="986"/>
      <c r="Q43" s="986"/>
      <c r="R43" s="986"/>
    </row>
    <row r="44" spans="1:18" s="386" customFormat="1" ht="16.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987" t="s">
        <v>860</v>
      </c>
      <c r="O44" s="987"/>
      <c r="P44" s="987"/>
      <c r="Q44" s="987"/>
      <c r="R44" s="987"/>
    </row>
  </sheetData>
  <sheetProtection/>
  <mergeCells count="15">
    <mergeCell ref="N44:R44"/>
    <mergeCell ref="K11:N11"/>
    <mergeCell ref="S11:S12"/>
    <mergeCell ref="O11:R11"/>
    <mergeCell ref="N43:R43"/>
    <mergeCell ref="A9:B9"/>
    <mergeCell ref="Q5:R5"/>
    <mergeCell ref="B7:T7"/>
    <mergeCell ref="R38:S38"/>
    <mergeCell ref="G6:M6"/>
    <mergeCell ref="A11:A12"/>
    <mergeCell ref="B11:B12"/>
    <mergeCell ref="C11:F11"/>
    <mergeCell ref="G11:J11"/>
    <mergeCell ref="C14:S36"/>
  </mergeCells>
  <printOptions horizontalCentered="1"/>
  <pageMargins left="0.708661417322835" right="0.708661417322835" top="0.236220472440945" bottom="0" header="0.31496062992126" footer="0.31496062992126"/>
  <pageSetup horizontalDpi="600" verticalDpi="600" orientation="landscape" paperSize="9" scale="55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0"/>
  <sheetViews>
    <sheetView view="pageBreakPreview" zoomScale="70" zoomScaleNormal="70" zoomScaleSheetLayoutView="70" zoomScalePageLayoutView="0" workbookViewId="0" topLeftCell="A16">
      <selection activeCell="A37" sqref="A37"/>
    </sheetView>
  </sheetViews>
  <sheetFormatPr defaultColWidth="9.140625" defaultRowHeight="12.75"/>
  <cols>
    <col min="1" max="1" width="9.140625" style="66" customWidth="1"/>
    <col min="2" max="2" width="22.57421875" style="524" customWidth="1"/>
    <col min="3" max="3" width="7.140625" style="66" customWidth="1"/>
    <col min="4" max="4" width="6.8515625" style="66" customWidth="1"/>
    <col min="5" max="5" width="7.421875" style="66" customWidth="1"/>
    <col min="6" max="6" width="9.140625" style="66" customWidth="1"/>
    <col min="7" max="7" width="7.421875" style="66" customWidth="1"/>
    <col min="8" max="9" width="7.00390625" style="66" customWidth="1"/>
    <col min="10" max="10" width="7.140625" style="66" customWidth="1"/>
    <col min="11" max="11" width="6.8515625" style="66" customWidth="1"/>
    <col min="12" max="12" width="9.7109375" style="66" customWidth="1"/>
    <col min="13" max="13" width="6.8515625" style="66" customWidth="1"/>
    <col min="14" max="14" width="7.421875" style="66" bestFit="1" customWidth="1"/>
    <col min="15" max="15" width="7.00390625" style="66" customWidth="1"/>
    <col min="16" max="16" width="7.28125" style="66" customWidth="1"/>
    <col min="17" max="19" width="7.421875" style="66" customWidth="1"/>
    <col min="20" max="21" width="7.8515625" style="66" customWidth="1"/>
    <col min="22" max="22" width="8.57421875" style="66" customWidth="1"/>
    <col min="23" max="23" width="7.421875" style="66" customWidth="1"/>
    <col min="24" max="24" width="8.8515625" style="66" customWidth="1"/>
    <col min="25" max="25" width="6.8515625" style="66" customWidth="1"/>
    <col min="26" max="26" width="6.140625" style="66" bestFit="1" customWidth="1"/>
    <col min="27" max="27" width="6.57421875" style="66" bestFit="1" customWidth="1"/>
    <col min="28" max="28" width="6.8515625" style="66" customWidth="1"/>
    <col min="29" max="29" width="7.8515625" style="66" customWidth="1"/>
    <col min="30" max="30" width="7.28125" style="66" customWidth="1"/>
    <col min="31" max="31" width="8.28125" style="66" customWidth="1"/>
    <col min="32" max="32" width="8.7109375" style="66" customWidth="1"/>
    <col min="33" max="16384" width="9.140625" style="66" customWidth="1"/>
  </cols>
  <sheetData>
    <row r="1" spans="2:34" s="14" customFormat="1" ht="15.75">
      <c r="B1" s="329"/>
      <c r="C1" s="40"/>
      <c r="D1" s="40"/>
      <c r="E1" s="40"/>
      <c r="F1" s="40"/>
      <c r="G1" s="40"/>
      <c r="H1" s="40"/>
      <c r="I1" s="40"/>
      <c r="J1" s="40"/>
      <c r="K1" s="97" t="s">
        <v>0</v>
      </c>
      <c r="L1" s="97"/>
      <c r="M1" s="97"/>
      <c r="N1" s="40"/>
      <c r="AA1" s="36"/>
      <c r="AB1" s="36"/>
      <c r="AC1" s="36"/>
      <c r="AD1" s="36"/>
      <c r="AE1" s="1011" t="s">
        <v>536</v>
      </c>
      <c r="AF1" s="1011"/>
      <c r="AG1" s="1011"/>
      <c r="AH1" s="1011"/>
    </row>
    <row r="2" spans="2:22" s="14" customFormat="1" ht="20.25">
      <c r="B2" s="329"/>
      <c r="E2" s="640" t="s">
        <v>633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</row>
    <row r="3" spans="2:22" s="14" customFormat="1" ht="20.25">
      <c r="B3" s="32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3:33" ht="15.75">
      <c r="C4" s="641" t="s">
        <v>721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42"/>
      <c r="Y4" s="42"/>
      <c r="Z4" s="101"/>
      <c r="AA4" s="101"/>
      <c r="AB4" s="101"/>
      <c r="AC4" s="101"/>
      <c r="AD4" s="101"/>
      <c r="AE4" s="101"/>
      <c r="AF4" s="97"/>
      <c r="AG4" s="97"/>
    </row>
    <row r="5" spans="3:33" ht="15">
      <c r="C5" s="67"/>
      <c r="D5" s="67"/>
      <c r="E5" s="67"/>
      <c r="F5" s="67"/>
      <c r="G5" s="67"/>
      <c r="H5" s="67"/>
      <c r="I5" s="67"/>
      <c r="J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1:2" ht="15">
      <c r="A6" s="636" t="s">
        <v>862</v>
      </c>
      <c r="B6" s="636"/>
    </row>
    <row r="7" ht="15">
      <c r="B7" s="525"/>
    </row>
    <row r="8" spans="1:32" s="69" customFormat="1" ht="41.25" customHeight="1">
      <c r="A8" s="603" t="s">
        <v>2</v>
      </c>
      <c r="B8" s="998" t="s">
        <v>3</v>
      </c>
      <c r="C8" s="1001" t="s">
        <v>104</v>
      </c>
      <c r="D8" s="1001"/>
      <c r="E8" s="1001"/>
      <c r="F8" s="1001"/>
      <c r="G8" s="1001"/>
      <c r="H8" s="1001"/>
      <c r="I8" s="983" t="s">
        <v>673</v>
      </c>
      <c r="J8" s="984"/>
      <c r="K8" s="984"/>
      <c r="L8" s="984"/>
      <c r="M8" s="984"/>
      <c r="N8" s="985"/>
      <c r="O8" s="983" t="s">
        <v>187</v>
      </c>
      <c r="P8" s="984"/>
      <c r="Q8" s="984"/>
      <c r="R8" s="984"/>
      <c r="S8" s="984"/>
      <c r="T8" s="985"/>
      <c r="U8" s="1001" t="s">
        <v>103</v>
      </c>
      <c r="V8" s="1001"/>
      <c r="W8" s="1001"/>
      <c r="X8" s="1001"/>
      <c r="Y8" s="1001"/>
      <c r="Z8" s="1001"/>
      <c r="AA8" s="1012" t="s">
        <v>226</v>
      </c>
      <c r="AB8" s="1013"/>
      <c r="AC8" s="1013"/>
      <c r="AD8" s="1013"/>
      <c r="AE8" s="1013"/>
      <c r="AF8" s="1014"/>
    </row>
    <row r="9" spans="1:32" s="70" customFormat="1" ht="61.5" customHeight="1">
      <c r="A9" s="603"/>
      <c r="B9" s="999"/>
      <c r="C9" s="65" t="s">
        <v>88</v>
      </c>
      <c r="D9" s="65" t="s">
        <v>92</v>
      </c>
      <c r="E9" s="65" t="s">
        <v>93</v>
      </c>
      <c r="F9" s="65" t="s">
        <v>355</v>
      </c>
      <c r="G9" s="65" t="s">
        <v>227</v>
      </c>
      <c r="H9" s="65" t="s">
        <v>16</v>
      </c>
      <c r="I9" s="65" t="s">
        <v>88</v>
      </c>
      <c r="J9" s="65" t="s">
        <v>92</v>
      </c>
      <c r="K9" s="65" t="s">
        <v>93</v>
      </c>
      <c r="L9" s="65" t="s">
        <v>355</v>
      </c>
      <c r="M9" s="65" t="s">
        <v>227</v>
      </c>
      <c r="N9" s="65" t="s">
        <v>16</v>
      </c>
      <c r="O9" s="65" t="s">
        <v>88</v>
      </c>
      <c r="P9" s="65" t="s">
        <v>92</v>
      </c>
      <c r="Q9" s="65" t="s">
        <v>93</v>
      </c>
      <c r="R9" s="65" t="s">
        <v>355</v>
      </c>
      <c r="S9" s="65" t="s">
        <v>227</v>
      </c>
      <c r="T9" s="65" t="s">
        <v>16</v>
      </c>
      <c r="U9" s="65" t="s">
        <v>228</v>
      </c>
      <c r="V9" s="65" t="s">
        <v>229</v>
      </c>
      <c r="W9" s="65" t="s">
        <v>230</v>
      </c>
      <c r="X9" s="65" t="s">
        <v>355</v>
      </c>
      <c r="Y9" s="65" t="s">
        <v>227</v>
      </c>
      <c r="Z9" s="65" t="s">
        <v>85</v>
      </c>
      <c r="AA9" s="65" t="s">
        <v>88</v>
      </c>
      <c r="AB9" s="65" t="s">
        <v>92</v>
      </c>
      <c r="AC9" s="65" t="s">
        <v>230</v>
      </c>
      <c r="AD9" s="65" t="s">
        <v>355</v>
      </c>
      <c r="AE9" s="65" t="s">
        <v>227</v>
      </c>
      <c r="AF9" s="65" t="s">
        <v>16</v>
      </c>
    </row>
    <row r="10" spans="1:32" s="134" customFormat="1" ht="15.75" customHeight="1">
      <c r="A10" s="58">
        <v>1</v>
      </c>
      <c r="B10" s="523">
        <v>2</v>
      </c>
      <c r="C10" s="132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9</v>
      </c>
      <c r="I10" s="133">
        <v>10</v>
      </c>
      <c r="J10" s="133">
        <v>11</v>
      </c>
      <c r="K10" s="133">
        <v>12</v>
      </c>
      <c r="L10" s="133">
        <v>13</v>
      </c>
      <c r="M10" s="133">
        <v>14</v>
      </c>
      <c r="N10" s="133">
        <v>16</v>
      </c>
      <c r="O10" s="133">
        <v>17</v>
      </c>
      <c r="P10" s="133">
        <v>18</v>
      </c>
      <c r="Q10" s="133">
        <v>19</v>
      </c>
      <c r="R10" s="133">
        <v>20</v>
      </c>
      <c r="S10" s="133">
        <v>21</v>
      </c>
      <c r="T10" s="133">
        <v>23</v>
      </c>
      <c r="U10" s="133">
        <v>24</v>
      </c>
      <c r="V10" s="133">
        <v>25</v>
      </c>
      <c r="W10" s="133">
        <v>26</v>
      </c>
      <c r="X10" s="133">
        <v>27</v>
      </c>
      <c r="Y10" s="133">
        <v>28</v>
      </c>
      <c r="Z10" s="133">
        <v>30</v>
      </c>
      <c r="AA10" s="133">
        <v>31</v>
      </c>
      <c r="AB10" s="133">
        <v>32</v>
      </c>
      <c r="AC10" s="133">
        <v>33</v>
      </c>
      <c r="AD10" s="133">
        <v>34</v>
      </c>
      <c r="AE10" s="133">
        <v>35</v>
      </c>
      <c r="AF10" s="133">
        <v>37</v>
      </c>
    </row>
    <row r="11" spans="1:32" s="574" customFormat="1" ht="18">
      <c r="A11" s="570">
        <v>1</v>
      </c>
      <c r="B11" s="571" t="s">
        <v>833</v>
      </c>
      <c r="C11" s="572"/>
      <c r="D11" s="572"/>
      <c r="E11" s="572"/>
      <c r="F11" s="572"/>
      <c r="G11" s="572"/>
      <c r="H11" s="572"/>
      <c r="I11" s="1005">
        <v>1280</v>
      </c>
      <c r="J11" s="1006"/>
      <c r="K11" s="1006"/>
      <c r="L11" s="1006"/>
      <c r="M11" s="1007"/>
      <c r="N11" s="573">
        <f>I11</f>
        <v>1280</v>
      </c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1005">
        <v>625</v>
      </c>
      <c r="AB11" s="1006"/>
      <c r="AC11" s="1006"/>
      <c r="AD11" s="1006"/>
      <c r="AE11" s="1007"/>
      <c r="AF11" s="573">
        <f>AA11</f>
        <v>625</v>
      </c>
    </row>
    <row r="12" spans="1:32" s="574" customFormat="1" ht="18">
      <c r="A12" s="570">
        <v>2</v>
      </c>
      <c r="B12" s="571" t="s">
        <v>945</v>
      </c>
      <c r="C12" s="572"/>
      <c r="D12" s="572"/>
      <c r="E12" s="572"/>
      <c r="F12" s="572"/>
      <c r="G12" s="572"/>
      <c r="H12" s="572"/>
      <c r="I12" s="1005">
        <v>299</v>
      </c>
      <c r="J12" s="1006"/>
      <c r="K12" s="1006"/>
      <c r="L12" s="1006"/>
      <c r="M12" s="1007"/>
      <c r="N12" s="573">
        <f aca="true" t="shared" si="0" ref="N12:N32">I12</f>
        <v>299</v>
      </c>
      <c r="O12" s="572"/>
      <c r="P12" s="572"/>
      <c r="Q12" s="572"/>
      <c r="R12" s="572"/>
      <c r="S12" s="572"/>
      <c r="T12" s="572"/>
      <c r="U12" s="572"/>
      <c r="V12" s="572"/>
      <c r="W12" s="572"/>
      <c r="X12" s="572"/>
      <c r="Y12" s="572"/>
      <c r="Z12" s="572"/>
      <c r="AA12" s="1005">
        <v>280</v>
      </c>
      <c r="AB12" s="1006"/>
      <c r="AC12" s="1006"/>
      <c r="AD12" s="1006"/>
      <c r="AE12" s="1007"/>
      <c r="AF12" s="573">
        <f aca="true" t="shared" si="1" ref="AF12:AF32">AA12</f>
        <v>280</v>
      </c>
    </row>
    <row r="13" spans="1:32" s="574" customFormat="1" ht="18">
      <c r="A13" s="570">
        <v>3</v>
      </c>
      <c r="B13" s="571" t="s">
        <v>835</v>
      </c>
      <c r="C13" s="572"/>
      <c r="D13" s="572"/>
      <c r="E13" s="572"/>
      <c r="F13" s="572"/>
      <c r="G13" s="572"/>
      <c r="H13" s="572"/>
      <c r="I13" s="1005">
        <v>660</v>
      </c>
      <c r="J13" s="1006"/>
      <c r="K13" s="1006"/>
      <c r="L13" s="1006"/>
      <c r="M13" s="1007"/>
      <c r="N13" s="573">
        <f t="shared" si="0"/>
        <v>660</v>
      </c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1005">
        <v>324</v>
      </c>
      <c r="AB13" s="1006"/>
      <c r="AC13" s="1006"/>
      <c r="AD13" s="1006"/>
      <c r="AE13" s="1007"/>
      <c r="AF13" s="573">
        <f t="shared" si="1"/>
        <v>324</v>
      </c>
    </row>
    <row r="14" spans="1:32" s="574" customFormat="1" ht="18">
      <c r="A14" s="570">
        <v>4</v>
      </c>
      <c r="B14" s="571" t="s">
        <v>836</v>
      </c>
      <c r="C14" s="572"/>
      <c r="D14" s="572"/>
      <c r="E14" s="572"/>
      <c r="F14" s="572"/>
      <c r="G14" s="572"/>
      <c r="H14" s="572"/>
      <c r="I14" s="1005">
        <v>409</v>
      </c>
      <c r="J14" s="1006"/>
      <c r="K14" s="1006"/>
      <c r="L14" s="1006"/>
      <c r="M14" s="1007"/>
      <c r="N14" s="573">
        <f t="shared" si="0"/>
        <v>409</v>
      </c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1005">
        <v>356</v>
      </c>
      <c r="AB14" s="1006"/>
      <c r="AC14" s="1006"/>
      <c r="AD14" s="1006"/>
      <c r="AE14" s="1007"/>
      <c r="AF14" s="573">
        <f t="shared" si="1"/>
        <v>356</v>
      </c>
    </row>
    <row r="15" spans="1:32" s="574" customFormat="1" ht="18">
      <c r="A15" s="570">
        <v>5</v>
      </c>
      <c r="B15" s="571" t="s">
        <v>837</v>
      </c>
      <c r="C15" s="572"/>
      <c r="D15" s="572"/>
      <c r="E15" s="572"/>
      <c r="F15" s="572"/>
      <c r="G15" s="572"/>
      <c r="H15" s="572"/>
      <c r="I15" s="1005">
        <v>687</v>
      </c>
      <c r="J15" s="1006"/>
      <c r="K15" s="1006"/>
      <c r="L15" s="1006"/>
      <c r="M15" s="1007"/>
      <c r="N15" s="573">
        <f t="shared" si="0"/>
        <v>687</v>
      </c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1005">
        <v>488</v>
      </c>
      <c r="AB15" s="1006"/>
      <c r="AC15" s="1006"/>
      <c r="AD15" s="1006"/>
      <c r="AE15" s="1007"/>
      <c r="AF15" s="573">
        <f t="shared" si="1"/>
        <v>488</v>
      </c>
    </row>
    <row r="16" spans="1:32" s="574" customFormat="1" ht="18">
      <c r="A16" s="570">
        <v>6</v>
      </c>
      <c r="B16" s="571" t="s">
        <v>838</v>
      </c>
      <c r="C16" s="572"/>
      <c r="D16" s="572"/>
      <c r="E16" s="572"/>
      <c r="F16" s="572"/>
      <c r="G16" s="572"/>
      <c r="H16" s="572"/>
      <c r="I16" s="1005">
        <v>718</v>
      </c>
      <c r="J16" s="1006"/>
      <c r="K16" s="1006"/>
      <c r="L16" s="1006"/>
      <c r="M16" s="1007"/>
      <c r="N16" s="573">
        <f t="shared" si="0"/>
        <v>718</v>
      </c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1005">
        <v>341</v>
      </c>
      <c r="AB16" s="1006"/>
      <c r="AC16" s="1006"/>
      <c r="AD16" s="1006"/>
      <c r="AE16" s="1007"/>
      <c r="AF16" s="573">
        <f t="shared" si="1"/>
        <v>341</v>
      </c>
    </row>
    <row r="17" spans="1:32" s="574" customFormat="1" ht="18">
      <c r="A17" s="570">
        <v>7</v>
      </c>
      <c r="B17" s="571" t="s">
        <v>839</v>
      </c>
      <c r="C17" s="572"/>
      <c r="D17" s="572"/>
      <c r="E17" s="572"/>
      <c r="F17" s="572"/>
      <c r="G17" s="572"/>
      <c r="H17" s="572"/>
      <c r="I17" s="1005">
        <v>887</v>
      </c>
      <c r="J17" s="1006"/>
      <c r="K17" s="1006"/>
      <c r="L17" s="1006"/>
      <c r="M17" s="1007"/>
      <c r="N17" s="573">
        <f t="shared" si="0"/>
        <v>887</v>
      </c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1005">
        <v>440</v>
      </c>
      <c r="AB17" s="1006"/>
      <c r="AC17" s="1006"/>
      <c r="AD17" s="1006"/>
      <c r="AE17" s="1007"/>
      <c r="AF17" s="573">
        <f t="shared" si="1"/>
        <v>440</v>
      </c>
    </row>
    <row r="18" spans="1:32" s="574" customFormat="1" ht="18">
      <c r="A18" s="570">
        <v>8</v>
      </c>
      <c r="B18" s="571" t="s">
        <v>840</v>
      </c>
      <c r="C18" s="572"/>
      <c r="D18" s="572"/>
      <c r="E18" s="572"/>
      <c r="F18" s="572"/>
      <c r="G18" s="572"/>
      <c r="H18" s="572"/>
      <c r="I18" s="1005">
        <v>1174</v>
      </c>
      <c r="J18" s="1006"/>
      <c r="K18" s="1006"/>
      <c r="L18" s="1006"/>
      <c r="M18" s="1007"/>
      <c r="N18" s="573">
        <f t="shared" si="0"/>
        <v>1174</v>
      </c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1005">
        <v>525</v>
      </c>
      <c r="AB18" s="1006"/>
      <c r="AC18" s="1006"/>
      <c r="AD18" s="1006"/>
      <c r="AE18" s="1007"/>
      <c r="AF18" s="573">
        <f t="shared" si="1"/>
        <v>525</v>
      </c>
    </row>
    <row r="19" spans="1:32" s="574" customFormat="1" ht="18">
      <c r="A19" s="570">
        <v>9</v>
      </c>
      <c r="B19" s="571" t="s">
        <v>841</v>
      </c>
      <c r="C19" s="572"/>
      <c r="D19" s="572"/>
      <c r="E19" s="572"/>
      <c r="F19" s="572"/>
      <c r="G19" s="572"/>
      <c r="H19" s="572"/>
      <c r="I19" s="1005">
        <v>553</v>
      </c>
      <c r="J19" s="1006"/>
      <c r="K19" s="1006"/>
      <c r="L19" s="1006"/>
      <c r="M19" s="1007"/>
      <c r="N19" s="573">
        <f t="shared" si="0"/>
        <v>553</v>
      </c>
      <c r="O19" s="572"/>
      <c r="P19" s="572"/>
      <c r="Q19" s="572"/>
      <c r="R19" s="572"/>
      <c r="S19" s="572"/>
      <c r="T19" s="572"/>
      <c r="U19" s="572"/>
      <c r="V19" s="572"/>
      <c r="W19" s="572"/>
      <c r="X19" s="572"/>
      <c r="Y19" s="572"/>
      <c r="Z19" s="572"/>
      <c r="AA19" s="1005">
        <v>415</v>
      </c>
      <c r="AB19" s="1006"/>
      <c r="AC19" s="1006"/>
      <c r="AD19" s="1006"/>
      <c r="AE19" s="1007"/>
      <c r="AF19" s="573">
        <f t="shared" si="1"/>
        <v>415</v>
      </c>
    </row>
    <row r="20" spans="1:32" s="574" customFormat="1" ht="18">
      <c r="A20" s="570">
        <v>10</v>
      </c>
      <c r="B20" s="571" t="s">
        <v>842</v>
      </c>
      <c r="C20" s="572"/>
      <c r="D20" s="572"/>
      <c r="E20" s="572"/>
      <c r="F20" s="572"/>
      <c r="G20" s="572"/>
      <c r="H20" s="572"/>
      <c r="I20" s="1005">
        <v>1716</v>
      </c>
      <c r="J20" s="1006"/>
      <c r="K20" s="1006"/>
      <c r="L20" s="1006"/>
      <c r="M20" s="1007"/>
      <c r="N20" s="573">
        <f t="shared" si="0"/>
        <v>1716</v>
      </c>
      <c r="O20" s="572"/>
      <c r="P20" s="572"/>
      <c r="Q20" s="572"/>
      <c r="R20" s="572"/>
      <c r="S20" s="572"/>
      <c r="T20" s="572"/>
      <c r="U20" s="572"/>
      <c r="V20" s="572"/>
      <c r="W20" s="572"/>
      <c r="X20" s="572"/>
      <c r="Y20" s="572"/>
      <c r="Z20" s="572"/>
      <c r="AA20" s="1005">
        <v>690</v>
      </c>
      <c r="AB20" s="1006"/>
      <c r="AC20" s="1006"/>
      <c r="AD20" s="1006"/>
      <c r="AE20" s="1007"/>
      <c r="AF20" s="573">
        <f t="shared" si="1"/>
        <v>690</v>
      </c>
    </row>
    <row r="21" spans="1:32" s="574" customFormat="1" ht="18">
      <c r="A21" s="570">
        <v>11</v>
      </c>
      <c r="B21" s="571" t="s">
        <v>843</v>
      </c>
      <c r="C21" s="572"/>
      <c r="D21" s="572"/>
      <c r="E21" s="572"/>
      <c r="F21" s="572"/>
      <c r="G21" s="572"/>
      <c r="H21" s="572"/>
      <c r="I21" s="1005">
        <v>1430</v>
      </c>
      <c r="J21" s="1006"/>
      <c r="K21" s="1006"/>
      <c r="L21" s="1006"/>
      <c r="M21" s="1007"/>
      <c r="N21" s="573">
        <f t="shared" si="0"/>
        <v>1430</v>
      </c>
      <c r="O21" s="572"/>
      <c r="P21" s="572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1005">
        <v>207</v>
      </c>
      <c r="AB21" s="1006"/>
      <c r="AC21" s="1006"/>
      <c r="AD21" s="1006"/>
      <c r="AE21" s="1007"/>
      <c r="AF21" s="573">
        <f t="shared" si="1"/>
        <v>207</v>
      </c>
    </row>
    <row r="22" spans="1:32" s="574" customFormat="1" ht="18">
      <c r="A22" s="570">
        <v>12</v>
      </c>
      <c r="B22" s="571" t="s">
        <v>844</v>
      </c>
      <c r="C22" s="572"/>
      <c r="D22" s="572"/>
      <c r="E22" s="572"/>
      <c r="F22" s="572"/>
      <c r="G22" s="572"/>
      <c r="H22" s="572"/>
      <c r="I22" s="1005">
        <v>792</v>
      </c>
      <c r="J22" s="1006"/>
      <c r="K22" s="1006"/>
      <c r="L22" s="1006"/>
      <c r="M22" s="1007"/>
      <c r="N22" s="573">
        <f t="shared" si="0"/>
        <v>792</v>
      </c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1005">
        <v>328</v>
      </c>
      <c r="AB22" s="1006"/>
      <c r="AC22" s="1006"/>
      <c r="AD22" s="1006"/>
      <c r="AE22" s="1007"/>
      <c r="AF22" s="573">
        <f t="shared" si="1"/>
        <v>328</v>
      </c>
    </row>
    <row r="23" spans="1:32" s="574" customFormat="1" ht="18">
      <c r="A23" s="570">
        <v>13</v>
      </c>
      <c r="B23" s="571" t="s">
        <v>845</v>
      </c>
      <c r="C23" s="572"/>
      <c r="D23" s="572"/>
      <c r="E23" s="572"/>
      <c r="F23" s="572"/>
      <c r="G23" s="572"/>
      <c r="H23" s="572"/>
      <c r="I23" s="1005">
        <v>1535</v>
      </c>
      <c r="J23" s="1006"/>
      <c r="K23" s="1006"/>
      <c r="L23" s="1006"/>
      <c r="M23" s="1007"/>
      <c r="N23" s="573">
        <f t="shared" si="0"/>
        <v>1535</v>
      </c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1005">
        <v>728</v>
      </c>
      <c r="AB23" s="1006"/>
      <c r="AC23" s="1006"/>
      <c r="AD23" s="1006"/>
      <c r="AE23" s="1007"/>
      <c r="AF23" s="573">
        <f t="shared" si="1"/>
        <v>728</v>
      </c>
    </row>
    <row r="24" spans="1:32" s="574" customFormat="1" ht="18">
      <c r="A24" s="570">
        <v>14</v>
      </c>
      <c r="B24" s="571" t="s">
        <v>846</v>
      </c>
      <c r="C24" s="572"/>
      <c r="D24" s="572"/>
      <c r="E24" s="572"/>
      <c r="F24" s="572"/>
      <c r="G24" s="572"/>
      <c r="H24" s="572"/>
      <c r="I24" s="1005">
        <v>468</v>
      </c>
      <c r="J24" s="1006"/>
      <c r="K24" s="1006"/>
      <c r="L24" s="1006"/>
      <c r="M24" s="1007"/>
      <c r="N24" s="573">
        <f t="shared" si="0"/>
        <v>468</v>
      </c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1005">
        <v>203</v>
      </c>
      <c r="AB24" s="1006"/>
      <c r="AC24" s="1006"/>
      <c r="AD24" s="1006"/>
      <c r="AE24" s="1007"/>
      <c r="AF24" s="573">
        <f t="shared" si="1"/>
        <v>203</v>
      </c>
    </row>
    <row r="25" spans="1:32" s="574" customFormat="1" ht="18">
      <c r="A25" s="570">
        <v>15</v>
      </c>
      <c r="B25" s="571" t="s">
        <v>847</v>
      </c>
      <c r="C25" s="572"/>
      <c r="D25" s="572"/>
      <c r="E25" s="572"/>
      <c r="F25" s="572"/>
      <c r="G25" s="572"/>
      <c r="H25" s="572"/>
      <c r="I25" s="1005">
        <v>608</v>
      </c>
      <c r="J25" s="1006"/>
      <c r="K25" s="1006"/>
      <c r="L25" s="1006"/>
      <c r="M25" s="1007"/>
      <c r="N25" s="573">
        <f t="shared" si="0"/>
        <v>608</v>
      </c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1005">
        <v>190</v>
      </c>
      <c r="AB25" s="1006"/>
      <c r="AC25" s="1006"/>
      <c r="AD25" s="1006"/>
      <c r="AE25" s="1007"/>
      <c r="AF25" s="573">
        <f t="shared" si="1"/>
        <v>190</v>
      </c>
    </row>
    <row r="26" spans="1:32" s="574" customFormat="1" ht="18">
      <c r="A26" s="570">
        <v>16</v>
      </c>
      <c r="B26" s="571" t="s">
        <v>848</v>
      </c>
      <c r="C26" s="572"/>
      <c r="D26" s="572"/>
      <c r="E26" s="572"/>
      <c r="F26" s="572"/>
      <c r="G26" s="572"/>
      <c r="H26" s="572"/>
      <c r="I26" s="1005">
        <v>528</v>
      </c>
      <c r="J26" s="1006"/>
      <c r="K26" s="1006"/>
      <c r="L26" s="1006"/>
      <c r="M26" s="1007"/>
      <c r="N26" s="573">
        <f t="shared" si="0"/>
        <v>528</v>
      </c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72"/>
      <c r="AA26" s="1005">
        <v>258</v>
      </c>
      <c r="AB26" s="1006"/>
      <c r="AC26" s="1006"/>
      <c r="AD26" s="1006"/>
      <c r="AE26" s="1007"/>
      <c r="AF26" s="573">
        <f t="shared" si="1"/>
        <v>258</v>
      </c>
    </row>
    <row r="27" spans="1:32" s="574" customFormat="1" ht="18">
      <c r="A27" s="570">
        <v>17</v>
      </c>
      <c r="B27" s="571" t="s">
        <v>854</v>
      </c>
      <c r="C27" s="572"/>
      <c r="D27" s="572"/>
      <c r="E27" s="572"/>
      <c r="F27" s="572"/>
      <c r="G27" s="572"/>
      <c r="H27" s="572"/>
      <c r="I27" s="1005">
        <v>538</v>
      </c>
      <c r="J27" s="1006"/>
      <c r="K27" s="1006"/>
      <c r="L27" s="1006"/>
      <c r="M27" s="1007"/>
      <c r="N27" s="573">
        <f t="shared" si="0"/>
        <v>538</v>
      </c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1005">
        <v>0</v>
      </c>
      <c r="AB27" s="1006"/>
      <c r="AC27" s="1006"/>
      <c r="AD27" s="1006"/>
      <c r="AE27" s="1007"/>
      <c r="AF27" s="573">
        <f t="shared" si="1"/>
        <v>0</v>
      </c>
    </row>
    <row r="28" spans="1:32" s="574" customFormat="1" ht="18">
      <c r="A28" s="570">
        <v>18</v>
      </c>
      <c r="B28" s="571" t="s">
        <v>849</v>
      </c>
      <c r="C28" s="572"/>
      <c r="D28" s="572"/>
      <c r="E28" s="572"/>
      <c r="F28" s="572"/>
      <c r="G28" s="572"/>
      <c r="H28" s="572"/>
      <c r="I28" s="1005">
        <v>1399</v>
      </c>
      <c r="J28" s="1006"/>
      <c r="K28" s="1006"/>
      <c r="L28" s="1006"/>
      <c r="M28" s="1007"/>
      <c r="N28" s="573">
        <f t="shared" si="0"/>
        <v>1399</v>
      </c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1005">
        <v>614</v>
      </c>
      <c r="AB28" s="1006"/>
      <c r="AC28" s="1006"/>
      <c r="AD28" s="1006"/>
      <c r="AE28" s="1007"/>
      <c r="AF28" s="573">
        <f t="shared" si="1"/>
        <v>614</v>
      </c>
    </row>
    <row r="29" spans="1:32" s="574" customFormat="1" ht="18">
      <c r="A29" s="570">
        <v>19</v>
      </c>
      <c r="B29" s="571" t="s">
        <v>850</v>
      </c>
      <c r="C29" s="572"/>
      <c r="D29" s="572"/>
      <c r="E29" s="572"/>
      <c r="F29" s="572"/>
      <c r="G29" s="572"/>
      <c r="H29" s="572"/>
      <c r="I29" s="1005">
        <v>851</v>
      </c>
      <c r="J29" s="1006"/>
      <c r="K29" s="1006"/>
      <c r="L29" s="1006"/>
      <c r="M29" s="1007"/>
      <c r="N29" s="573">
        <f t="shared" si="0"/>
        <v>851</v>
      </c>
      <c r="O29" s="572"/>
      <c r="P29" s="572"/>
      <c r="Q29" s="572"/>
      <c r="R29" s="572"/>
      <c r="S29" s="572"/>
      <c r="T29" s="572"/>
      <c r="U29" s="572"/>
      <c r="V29" s="572"/>
      <c r="W29" s="572"/>
      <c r="X29" s="572"/>
      <c r="Y29" s="572"/>
      <c r="Z29" s="572"/>
      <c r="AA29" s="1005">
        <v>433</v>
      </c>
      <c r="AB29" s="1006"/>
      <c r="AC29" s="1006"/>
      <c r="AD29" s="1006"/>
      <c r="AE29" s="1007"/>
      <c r="AF29" s="573">
        <f t="shared" si="1"/>
        <v>433</v>
      </c>
    </row>
    <row r="30" spans="1:32" s="574" customFormat="1" ht="18">
      <c r="A30" s="570">
        <v>20</v>
      </c>
      <c r="B30" s="571" t="s">
        <v>851</v>
      </c>
      <c r="C30" s="572"/>
      <c r="D30" s="572"/>
      <c r="E30" s="572"/>
      <c r="F30" s="572"/>
      <c r="G30" s="572"/>
      <c r="H30" s="572"/>
      <c r="I30" s="1005">
        <v>1027</v>
      </c>
      <c r="J30" s="1006"/>
      <c r="K30" s="1006"/>
      <c r="L30" s="1006"/>
      <c r="M30" s="1007"/>
      <c r="N30" s="573">
        <f t="shared" si="0"/>
        <v>1027</v>
      </c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1005">
        <v>451</v>
      </c>
      <c r="AB30" s="1006"/>
      <c r="AC30" s="1006"/>
      <c r="AD30" s="1006"/>
      <c r="AE30" s="1007"/>
      <c r="AF30" s="573">
        <f t="shared" si="1"/>
        <v>451</v>
      </c>
    </row>
    <row r="31" spans="1:32" s="574" customFormat="1" ht="18">
      <c r="A31" s="570">
        <v>21</v>
      </c>
      <c r="B31" s="571" t="s">
        <v>852</v>
      </c>
      <c r="C31" s="572"/>
      <c r="D31" s="572"/>
      <c r="E31" s="572"/>
      <c r="F31" s="572"/>
      <c r="G31" s="572"/>
      <c r="H31" s="572"/>
      <c r="I31" s="1005">
        <v>606</v>
      </c>
      <c r="J31" s="1006"/>
      <c r="K31" s="1006"/>
      <c r="L31" s="1006"/>
      <c r="M31" s="1007"/>
      <c r="N31" s="573">
        <f t="shared" si="0"/>
        <v>606</v>
      </c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1005">
        <v>328</v>
      </c>
      <c r="AB31" s="1006"/>
      <c r="AC31" s="1006"/>
      <c r="AD31" s="1006"/>
      <c r="AE31" s="1007"/>
      <c r="AF31" s="573">
        <f t="shared" si="1"/>
        <v>328</v>
      </c>
    </row>
    <row r="32" spans="1:32" s="574" customFormat="1" ht="18">
      <c r="A32" s="570">
        <v>22</v>
      </c>
      <c r="B32" s="571" t="s">
        <v>853</v>
      </c>
      <c r="C32" s="572"/>
      <c r="D32" s="572"/>
      <c r="E32" s="572"/>
      <c r="F32" s="572"/>
      <c r="G32" s="572"/>
      <c r="H32" s="572"/>
      <c r="I32" s="1005">
        <v>804</v>
      </c>
      <c r="J32" s="1006"/>
      <c r="K32" s="1006"/>
      <c r="L32" s="1006"/>
      <c r="M32" s="1007"/>
      <c r="N32" s="573">
        <f t="shared" si="0"/>
        <v>804</v>
      </c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2"/>
      <c r="Z32" s="572"/>
      <c r="AA32" s="1005">
        <v>428</v>
      </c>
      <c r="AB32" s="1006"/>
      <c r="AC32" s="1006"/>
      <c r="AD32" s="1006"/>
      <c r="AE32" s="1007"/>
      <c r="AF32" s="573">
        <f t="shared" si="1"/>
        <v>428</v>
      </c>
    </row>
    <row r="33" spans="1:32" s="574" customFormat="1" ht="15.75">
      <c r="A33" s="575" t="s">
        <v>16</v>
      </c>
      <c r="B33" s="576"/>
      <c r="C33" s="572"/>
      <c r="D33" s="572"/>
      <c r="E33" s="572"/>
      <c r="F33" s="572"/>
      <c r="G33" s="572"/>
      <c r="H33" s="572"/>
      <c r="I33" s="1008">
        <f>SUM(I11:I32)</f>
        <v>18969</v>
      </c>
      <c r="J33" s="1009"/>
      <c r="K33" s="1009"/>
      <c r="L33" s="1009"/>
      <c r="M33" s="1010"/>
      <c r="N33" s="573">
        <f>SUM(N11:N32)</f>
        <v>18969</v>
      </c>
      <c r="O33" s="572"/>
      <c r="P33" s="572"/>
      <c r="Q33" s="572"/>
      <c r="R33" s="572"/>
      <c r="S33" s="572"/>
      <c r="T33" s="572"/>
      <c r="U33" s="572"/>
      <c r="V33" s="572"/>
      <c r="W33" s="572"/>
      <c r="X33" s="572"/>
      <c r="Y33" s="572"/>
      <c r="Z33" s="572"/>
      <c r="AA33" s="1008">
        <f>SUM(AA11:AA32)</f>
        <v>8652</v>
      </c>
      <c r="AB33" s="1009"/>
      <c r="AC33" s="1009"/>
      <c r="AD33" s="1009"/>
      <c r="AE33" s="1010"/>
      <c r="AF33" s="573">
        <f>SUM(AF11:AF32)</f>
        <v>8652</v>
      </c>
    </row>
    <row r="37" spans="1:14" s="386" customFormat="1" ht="15">
      <c r="A37" s="47" t="s">
        <v>947</v>
      </c>
      <c r="B37" s="47"/>
      <c r="C37" s="47"/>
      <c r="D37" s="47"/>
      <c r="E37" s="47"/>
      <c r="F37" s="47"/>
      <c r="G37" s="47"/>
      <c r="H37" s="47"/>
      <c r="I37" s="47"/>
      <c r="J37" s="138"/>
      <c r="K37" s="43"/>
      <c r="L37" s="43"/>
      <c r="M37" s="43"/>
      <c r="N37" s="43"/>
    </row>
    <row r="38" spans="1:14" s="386" customFormat="1" ht="15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43"/>
      <c r="L38" s="43"/>
      <c r="M38" s="43"/>
      <c r="N38" s="43"/>
    </row>
    <row r="39" spans="1:31" s="386" customFormat="1" ht="18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758" t="s">
        <v>944</v>
      </c>
      <c r="Z39" s="758"/>
      <c r="AA39" s="758"/>
      <c r="AB39" s="758"/>
      <c r="AC39" s="758"/>
      <c r="AD39" s="758"/>
      <c r="AE39" s="758"/>
    </row>
    <row r="40" spans="1:30" s="386" customFormat="1" ht="1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613" t="s">
        <v>860</v>
      </c>
      <c r="AA40" s="613"/>
      <c r="AB40" s="613"/>
      <c r="AC40" s="613"/>
      <c r="AD40" s="613"/>
    </row>
  </sheetData>
  <sheetProtection/>
  <mergeCells count="59">
    <mergeCell ref="Z40:AD40"/>
    <mergeCell ref="A6:B6"/>
    <mergeCell ref="AA8:AF8"/>
    <mergeCell ref="A8:A9"/>
    <mergeCell ref="B8:B9"/>
    <mergeCell ref="C8:H8"/>
    <mergeCell ref="I8:N8"/>
    <mergeCell ref="U8:Z8"/>
    <mergeCell ref="I12:M12"/>
    <mergeCell ref="AA12:AE12"/>
    <mergeCell ref="AE1:AH1"/>
    <mergeCell ref="O8:T8"/>
    <mergeCell ref="C4:W4"/>
    <mergeCell ref="E2:V2"/>
    <mergeCell ref="I11:M11"/>
    <mergeCell ref="AA11:AE11"/>
    <mergeCell ref="I13:M13"/>
    <mergeCell ref="AA13:AE13"/>
    <mergeCell ref="I14:M14"/>
    <mergeCell ref="AA14:AE14"/>
    <mergeCell ref="I15:M15"/>
    <mergeCell ref="AA15:AE15"/>
    <mergeCell ref="I16:M16"/>
    <mergeCell ref="AA16:AE16"/>
    <mergeCell ref="I17:M17"/>
    <mergeCell ref="AA17:AE17"/>
    <mergeCell ref="I18:M18"/>
    <mergeCell ref="AA18:AE18"/>
    <mergeCell ref="I19:M19"/>
    <mergeCell ref="AA19:AE19"/>
    <mergeCell ref="I20:M20"/>
    <mergeCell ref="AA20:AE20"/>
    <mergeCell ref="I21:M21"/>
    <mergeCell ref="AA21:AE21"/>
    <mergeCell ref="I22:M22"/>
    <mergeCell ref="AA22:AE22"/>
    <mergeCell ref="I23:M23"/>
    <mergeCell ref="AA23:AE23"/>
    <mergeCell ref="I24:M24"/>
    <mergeCell ref="AA24:AE24"/>
    <mergeCell ref="I25:M25"/>
    <mergeCell ref="AA25:AE25"/>
    <mergeCell ref="I26:M26"/>
    <mergeCell ref="AA26:AE26"/>
    <mergeCell ref="I27:M27"/>
    <mergeCell ref="AA27:AE27"/>
    <mergeCell ref="I28:M28"/>
    <mergeCell ref="AA28:AE28"/>
    <mergeCell ref="I29:M29"/>
    <mergeCell ref="AA29:AE29"/>
    <mergeCell ref="I30:M30"/>
    <mergeCell ref="AA30:AE30"/>
    <mergeCell ref="Y39:AE39"/>
    <mergeCell ref="I31:M31"/>
    <mergeCell ref="AA31:AE31"/>
    <mergeCell ref="I32:M32"/>
    <mergeCell ref="AA32:AE32"/>
    <mergeCell ref="I33:M33"/>
    <mergeCell ref="AA33:AE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U39"/>
  <sheetViews>
    <sheetView zoomScale="85" zoomScaleNormal="85" zoomScaleSheetLayoutView="115" zoomScalePageLayoutView="0" workbookViewId="0" topLeftCell="A10">
      <selection activeCell="A36" sqref="A36"/>
    </sheetView>
  </sheetViews>
  <sheetFormatPr defaultColWidth="8.8515625" defaultRowHeight="12.75"/>
  <cols>
    <col min="1" max="1" width="8.140625" style="64" customWidth="1"/>
    <col min="2" max="2" width="21.421875" style="528" customWidth="1"/>
    <col min="3" max="3" width="12.140625" style="530" customWidth="1"/>
    <col min="4" max="4" width="11.7109375" style="530" customWidth="1"/>
    <col min="5" max="5" width="11.28125" style="530" customWidth="1"/>
    <col min="6" max="6" width="17.140625" style="530" customWidth="1"/>
    <col min="7" max="7" width="15.140625" style="530" customWidth="1"/>
    <col min="8" max="8" width="14.421875" style="530" customWidth="1"/>
    <col min="9" max="9" width="14.8515625" style="530" customWidth="1"/>
    <col min="10" max="10" width="18.421875" style="530" customWidth="1"/>
    <col min="11" max="11" width="17.28125" style="530" customWidth="1"/>
    <col min="12" max="12" width="16.28125" style="530" customWidth="1"/>
    <col min="13" max="19" width="8.8515625" style="64" customWidth="1"/>
    <col min="20" max="73" width="8.8515625" style="99" customWidth="1"/>
    <col min="74" max="16384" width="8.8515625" style="64" customWidth="1"/>
  </cols>
  <sheetData>
    <row r="1" spans="2:12" ht="15">
      <c r="B1" s="329"/>
      <c r="C1" s="113"/>
      <c r="D1" s="113"/>
      <c r="E1" s="113"/>
      <c r="F1" s="1"/>
      <c r="G1" s="1"/>
      <c r="H1" s="113"/>
      <c r="J1" s="95"/>
      <c r="K1" s="638" t="s">
        <v>537</v>
      </c>
      <c r="L1" s="638"/>
    </row>
    <row r="2" spans="2:10" ht="15.75">
      <c r="B2" s="639" t="s">
        <v>0</v>
      </c>
      <c r="C2" s="639"/>
      <c r="D2" s="639"/>
      <c r="E2" s="639"/>
      <c r="F2" s="639"/>
      <c r="G2" s="639"/>
      <c r="H2" s="639"/>
      <c r="I2" s="639"/>
      <c r="J2" s="639"/>
    </row>
    <row r="3" spans="2:10" ht="20.25">
      <c r="B3" s="640" t="s">
        <v>633</v>
      </c>
      <c r="C3" s="640"/>
      <c r="D3" s="640"/>
      <c r="E3" s="640"/>
      <c r="F3" s="640"/>
      <c r="G3" s="640"/>
      <c r="H3" s="640"/>
      <c r="I3" s="640"/>
      <c r="J3" s="640"/>
    </row>
    <row r="4" spans="2:10" ht="20.25">
      <c r="B4" s="522"/>
      <c r="C4" s="111"/>
      <c r="D4" s="111"/>
      <c r="E4" s="111"/>
      <c r="F4" s="111"/>
      <c r="G4" s="111"/>
      <c r="H4" s="111"/>
      <c r="I4" s="111"/>
      <c r="J4" s="111"/>
    </row>
    <row r="5" spans="2:12" ht="15" customHeight="1">
      <c r="B5" s="1028" t="s">
        <v>722</v>
      </c>
      <c r="C5" s="1028"/>
      <c r="D5" s="1028"/>
      <c r="E5" s="1028"/>
      <c r="F5" s="1028"/>
      <c r="G5" s="1028"/>
      <c r="H5" s="1028"/>
      <c r="I5" s="1028"/>
      <c r="J5" s="1028"/>
      <c r="K5" s="1028"/>
      <c r="L5" s="1028"/>
    </row>
    <row r="6" spans="1:3" ht="14.25">
      <c r="A6" s="636" t="s">
        <v>862</v>
      </c>
      <c r="B6" s="636"/>
      <c r="C6" s="1"/>
    </row>
    <row r="7" spans="1:12" ht="15" customHeight="1">
      <c r="A7" s="1015" t="s">
        <v>105</v>
      </c>
      <c r="B7" s="998" t="s">
        <v>3</v>
      </c>
      <c r="C7" s="1024" t="s">
        <v>21</v>
      </c>
      <c r="D7" s="1024"/>
      <c r="E7" s="1024"/>
      <c r="F7" s="1024"/>
      <c r="G7" s="1025" t="s">
        <v>22</v>
      </c>
      <c r="H7" s="1026"/>
      <c r="I7" s="1026"/>
      <c r="J7" s="1027"/>
      <c r="K7" s="1004" t="s">
        <v>374</v>
      </c>
      <c r="L7" s="1001" t="s">
        <v>739</v>
      </c>
    </row>
    <row r="8" spans="1:12" ht="30.75" customHeight="1">
      <c r="A8" s="1016"/>
      <c r="B8" s="1018"/>
      <c r="C8" s="1001" t="s">
        <v>240</v>
      </c>
      <c r="D8" s="1004" t="s">
        <v>433</v>
      </c>
      <c r="E8" s="1021" t="s">
        <v>91</v>
      </c>
      <c r="F8" s="1000"/>
      <c r="G8" s="1020" t="s">
        <v>240</v>
      </c>
      <c r="H8" s="1001" t="s">
        <v>433</v>
      </c>
      <c r="I8" s="1022" t="s">
        <v>91</v>
      </c>
      <c r="J8" s="1023"/>
      <c r="K8" s="1019"/>
      <c r="L8" s="1001"/>
    </row>
    <row r="9" spans="1:15" ht="69.75" customHeight="1">
      <c r="A9" s="1017"/>
      <c r="B9" s="999"/>
      <c r="C9" s="1001"/>
      <c r="D9" s="1020"/>
      <c r="E9" s="76" t="s">
        <v>812</v>
      </c>
      <c r="F9" s="76" t="s">
        <v>434</v>
      </c>
      <c r="G9" s="1001"/>
      <c r="H9" s="1001"/>
      <c r="I9" s="76" t="s">
        <v>812</v>
      </c>
      <c r="J9" s="76" t="s">
        <v>434</v>
      </c>
      <c r="K9" s="1020"/>
      <c r="L9" s="1001"/>
      <c r="M9" s="99"/>
      <c r="N9" s="99"/>
      <c r="O9" s="99"/>
    </row>
    <row r="10" spans="1:15" ht="15">
      <c r="A10" s="136">
        <v>1</v>
      </c>
      <c r="B10" s="529">
        <v>2</v>
      </c>
      <c r="C10" s="136">
        <v>3</v>
      </c>
      <c r="D10" s="135">
        <v>4</v>
      </c>
      <c r="E10" s="136">
        <v>5</v>
      </c>
      <c r="F10" s="135">
        <v>6</v>
      </c>
      <c r="G10" s="136">
        <v>7</v>
      </c>
      <c r="H10" s="135">
        <v>8</v>
      </c>
      <c r="I10" s="136">
        <v>9</v>
      </c>
      <c r="J10" s="135">
        <v>10</v>
      </c>
      <c r="K10" s="136" t="s">
        <v>544</v>
      </c>
      <c r="L10" s="135">
        <v>12</v>
      </c>
      <c r="M10" s="99"/>
      <c r="N10" s="99"/>
      <c r="O10" s="99"/>
    </row>
    <row r="11" spans="1:73" s="98" customFormat="1" ht="15">
      <c r="A11" s="107">
        <v>1</v>
      </c>
      <c r="B11" s="310" t="s">
        <v>833</v>
      </c>
      <c r="C11" s="531">
        <f>88604+1900</f>
        <v>90504</v>
      </c>
      <c r="D11" s="531">
        <v>2367</v>
      </c>
      <c r="E11" s="531">
        <v>1840</v>
      </c>
      <c r="F11" s="531">
        <f>D11-E11</f>
        <v>527</v>
      </c>
      <c r="G11" s="531">
        <v>57985</v>
      </c>
      <c r="H11" s="531">
        <v>1143</v>
      </c>
      <c r="I11" s="531">
        <v>1021</v>
      </c>
      <c r="J11" s="531">
        <f>H11-I11</f>
        <v>122</v>
      </c>
      <c r="K11" s="107">
        <f>E11+F11+I11+J11</f>
        <v>3510</v>
      </c>
      <c r="L11" s="107">
        <v>0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</row>
    <row r="12" spans="1:15" ht="15">
      <c r="A12" s="107">
        <v>2</v>
      </c>
      <c r="B12" s="310" t="s">
        <v>945</v>
      </c>
      <c r="C12" s="531">
        <v>19479</v>
      </c>
      <c r="D12" s="531">
        <v>670</v>
      </c>
      <c r="E12" s="531">
        <v>462</v>
      </c>
      <c r="F12" s="531">
        <f aca="true" t="shared" si="0" ref="F12:F32">D12-E12</f>
        <v>208</v>
      </c>
      <c r="G12" s="531">
        <v>16886</v>
      </c>
      <c r="H12" s="531">
        <v>400</v>
      </c>
      <c r="I12" s="531">
        <v>362</v>
      </c>
      <c r="J12" s="531">
        <f aca="true" t="shared" si="1" ref="J12:J32">H12-I12</f>
        <v>38</v>
      </c>
      <c r="K12" s="107">
        <f aca="true" t="shared" si="2" ref="K12:K32">E12+F12+I12+J12</f>
        <v>1070</v>
      </c>
      <c r="L12" s="107">
        <v>0</v>
      </c>
      <c r="M12" s="99"/>
      <c r="N12" s="99"/>
      <c r="O12" s="99"/>
    </row>
    <row r="13" spans="1:15" ht="15">
      <c r="A13" s="107">
        <v>3</v>
      </c>
      <c r="B13" s="310" t="s">
        <v>835</v>
      </c>
      <c r="C13" s="531">
        <v>50880</v>
      </c>
      <c r="D13" s="531">
        <v>1297</v>
      </c>
      <c r="E13" s="531">
        <v>1142</v>
      </c>
      <c r="F13" s="531">
        <f t="shared" si="0"/>
        <v>155</v>
      </c>
      <c r="G13" s="531">
        <v>38856</v>
      </c>
      <c r="H13" s="531">
        <v>850</v>
      </c>
      <c r="I13" s="531">
        <v>834</v>
      </c>
      <c r="J13" s="531">
        <f t="shared" si="1"/>
        <v>16</v>
      </c>
      <c r="K13" s="107">
        <f t="shared" si="2"/>
        <v>2147</v>
      </c>
      <c r="L13" s="107">
        <v>0</v>
      </c>
      <c r="M13" s="99"/>
      <c r="N13" s="99"/>
      <c r="O13" s="99"/>
    </row>
    <row r="14" spans="1:15" ht="15">
      <c r="A14" s="107">
        <v>4</v>
      </c>
      <c r="B14" s="310" t="s">
        <v>836</v>
      </c>
      <c r="C14" s="531">
        <v>26307</v>
      </c>
      <c r="D14" s="531">
        <v>801</v>
      </c>
      <c r="E14" s="531">
        <v>615</v>
      </c>
      <c r="F14" s="531">
        <f t="shared" si="0"/>
        <v>186</v>
      </c>
      <c r="G14" s="531">
        <v>19248</v>
      </c>
      <c r="H14" s="531">
        <v>420</v>
      </c>
      <c r="I14" s="531">
        <v>416</v>
      </c>
      <c r="J14" s="531">
        <f t="shared" si="1"/>
        <v>4</v>
      </c>
      <c r="K14" s="107">
        <f t="shared" si="2"/>
        <v>1221</v>
      </c>
      <c r="L14" s="107">
        <v>0</v>
      </c>
      <c r="M14" s="99"/>
      <c r="N14" s="99"/>
      <c r="O14" s="99"/>
    </row>
    <row r="15" spans="1:15" ht="15">
      <c r="A15" s="107">
        <v>5</v>
      </c>
      <c r="B15" s="310" t="s">
        <v>837</v>
      </c>
      <c r="C15" s="531">
        <v>20596</v>
      </c>
      <c r="D15" s="531">
        <v>1007</v>
      </c>
      <c r="E15" s="531">
        <v>770</v>
      </c>
      <c r="F15" s="531">
        <f t="shared" si="0"/>
        <v>237</v>
      </c>
      <c r="G15" s="531">
        <v>15247</v>
      </c>
      <c r="H15" s="531">
        <v>489</v>
      </c>
      <c r="I15" s="531">
        <v>479</v>
      </c>
      <c r="J15" s="531">
        <f t="shared" si="1"/>
        <v>10</v>
      </c>
      <c r="K15" s="107">
        <f t="shared" si="2"/>
        <v>1496</v>
      </c>
      <c r="L15" s="107">
        <v>0</v>
      </c>
      <c r="M15" s="99"/>
      <c r="N15" s="99"/>
      <c r="O15" s="99"/>
    </row>
    <row r="16" spans="1:15" ht="15">
      <c r="A16" s="107">
        <v>6</v>
      </c>
      <c r="B16" s="310" t="s">
        <v>838</v>
      </c>
      <c r="C16" s="531">
        <v>52050</v>
      </c>
      <c r="D16" s="531">
        <v>1276</v>
      </c>
      <c r="E16" s="531">
        <v>1234</v>
      </c>
      <c r="F16" s="531">
        <f t="shared" si="0"/>
        <v>42</v>
      </c>
      <c r="G16" s="531">
        <v>35502</v>
      </c>
      <c r="H16" s="531">
        <v>786</v>
      </c>
      <c r="I16" s="531">
        <v>716</v>
      </c>
      <c r="J16" s="531">
        <f t="shared" si="1"/>
        <v>70</v>
      </c>
      <c r="K16" s="107">
        <f t="shared" si="2"/>
        <v>2062</v>
      </c>
      <c r="L16" s="107">
        <v>0</v>
      </c>
      <c r="M16" s="99"/>
      <c r="N16" s="99"/>
      <c r="O16" s="99"/>
    </row>
    <row r="17" spans="1:15" ht="15">
      <c r="A17" s="107">
        <v>7</v>
      </c>
      <c r="B17" s="310" t="s">
        <v>839</v>
      </c>
      <c r="C17" s="531">
        <v>44574</v>
      </c>
      <c r="D17" s="531">
        <v>1402</v>
      </c>
      <c r="E17" s="531">
        <v>1332</v>
      </c>
      <c r="F17" s="531">
        <f t="shared" si="0"/>
        <v>70</v>
      </c>
      <c r="G17" s="531">
        <v>28204</v>
      </c>
      <c r="H17" s="531">
        <v>661</v>
      </c>
      <c r="I17" s="531">
        <v>631</v>
      </c>
      <c r="J17" s="531">
        <f t="shared" si="1"/>
        <v>30</v>
      </c>
      <c r="K17" s="107">
        <f t="shared" si="2"/>
        <v>2063</v>
      </c>
      <c r="L17" s="107">
        <v>0</v>
      </c>
      <c r="M17" s="99"/>
      <c r="N17" s="99"/>
      <c r="O17" s="99"/>
    </row>
    <row r="18" spans="1:15" ht="15">
      <c r="A18" s="107">
        <v>8</v>
      </c>
      <c r="B18" s="310" t="s">
        <v>840</v>
      </c>
      <c r="C18" s="531">
        <v>52735</v>
      </c>
      <c r="D18" s="531">
        <v>2233</v>
      </c>
      <c r="E18" s="531">
        <v>1902</v>
      </c>
      <c r="F18" s="531">
        <f t="shared" si="0"/>
        <v>331</v>
      </c>
      <c r="G18" s="531">
        <v>40436</v>
      </c>
      <c r="H18" s="531">
        <v>1121</v>
      </c>
      <c r="I18" s="531">
        <v>1082</v>
      </c>
      <c r="J18" s="531">
        <f t="shared" si="1"/>
        <v>39</v>
      </c>
      <c r="K18" s="107">
        <f t="shared" si="2"/>
        <v>3354</v>
      </c>
      <c r="L18" s="107">
        <v>0</v>
      </c>
      <c r="M18" s="99"/>
      <c r="N18" s="99"/>
      <c r="O18" s="99"/>
    </row>
    <row r="19" spans="1:15" ht="15">
      <c r="A19" s="107">
        <v>9</v>
      </c>
      <c r="B19" s="310" t="s">
        <v>841</v>
      </c>
      <c r="C19" s="531">
        <v>16720</v>
      </c>
      <c r="D19" s="531">
        <v>732</v>
      </c>
      <c r="E19" s="531">
        <v>625</v>
      </c>
      <c r="F19" s="531">
        <f t="shared" si="0"/>
        <v>107</v>
      </c>
      <c r="G19" s="531">
        <v>14402</v>
      </c>
      <c r="H19" s="531">
        <v>411</v>
      </c>
      <c r="I19" s="531">
        <v>384</v>
      </c>
      <c r="J19" s="531">
        <f t="shared" si="1"/>
        <v>27</v>
      </c>
      <c r="K19" s="107">
        <f t="shared" si="2"/>
        <v>1143</v>
      </c>
      <c r="L19" s="107">
        <v>0</v>
      </c>
      <c r="M19" s="99"/>
      <c r="N19" s="99"/>
      <c r="O19" s="99"/>
    </row>
    <row r="20" spans="1:15" ht="15">
      <c r="A20" s="107">
        <v>10</v>
      </c>
      <c r="B20" s="310" t="s">
        <v>842</v>
      </c>
      <c r="C20" s="531">
        <v>56029</v>
      </c>
      <c r="D20" s="531">
        <v>2433</v>
      </c>
      <c r="E20" s="531">
        <v>2042</v>
      </c>
      <c r="F20" s="531">
        <f t="shared" si="0"/>
        <v>391</v>
      </c>
      <c r="G20" s="531">
        <v>40149</v>
      </c>
      <c r="H20" s="531">
        <v>1224</v>
      </c>
      <c r="I20" s="531">
        <v>1133</v>
      </c>
      <c r="J20" s="531">
        <f t="shared" si="1"/>
        <v>91</v>
      </c>
      <c r="K20" s="107">
        <f t="shared" si="2"/>
        <v>3657</v>
      </c>
      <c r="L20" s="107">
        <v>0</v>
      </c>
      <c r="M20" s="99"/>
      <c r="N20" s="99"/>
      <c r="O20" s="99"/>
    </row>
    <row r="21" spans="1:15" ht="15">
      <c r="A21" s="107">
        <v>11</v>
      </c>
      <c r="B21" s="310" t="s">
        <v>843</v>
      </c>
      <c r="C21" s="531">
        <f>69476+1350</f>
        <v>70826</v>
      </c>
      <c r="D21" s="531">
        <v>2247</v>
      </c>
      <c r="E21" s="531">
        <v>1860</v>
      </c>
      <c r="F21" s="531">
        <f t="shared" si="0"/>
        <v>387</v>
      </c>
      <c r="G21" s="531">
        <v>50002</v>
      </c>
      <c r="H21" s="531">
        <v>1251</v>
      </c>
      <c r="I21" s="531">
        <v>1165</v>
      </c>
      <c r="J21" s="531">
        <f t="shared" si="1"/>
        <v>86</v>
      </c>
      <c r="K21" s="107">
        <f t="shared" si="2"/>
        <v>3498</v>
      </c>
      <c r="L21" s="107">
        <v>0</v>
      </c>
      <c r="M21" s="99"/>
      <c r="N21" s="99"/>
      <c r="O21" s="99"/>
    </row>
    <row r="22" spans="1:15" ht="15">
      <c r="A22" s="107">
        <v>12</v>
      </c>
      <c r="B22" s="310" t="s">
        <v>844</v>
      </c>
      <c r="C22" s="531">
        <v>30141</v>
      </c>
      <c r="D22" s="531">
        <v>1170</v>
      </c>
      <c r="E22" s="531">
        <v>954</v>
      </c>
      <c r="F22" s="531">
        <f t="shared" si="0"/>
        <v>216</v>
      </c>
      <c r="G22" s="531">
        <v>20244</v>
      </c>
      <c r="H22" s="531">
        <v>628</v>
      </c>
      <c r="I22" s="531">
        <v>570</v>
      </c>
      <c r="J22" s="531">
        <f t="shared" si="1"/>
        <v>58</v>
      </c>
      <c r="K22" s="107">
        <f t="shared" si="2"/>
        <v>1798</v>
      </c>
      <c r="L22" s="107">
        <v>0</v>
      </c>
      <c r="M22" s="99"/>
      <c r="N22" s="99"/>
      <c r="O22" s="99"/>
    </row>
    <row r="23" spans="1:15" ht="15">
      <c r="A23" s="107">
        <v>13</v>
      </c>
      <c r="B23" s="310" t="s">
        <v>845</v>
      </c>
      <c r="C23" s="531">
        <f>100576+1550</f>
        <v>102126</v>
      </c>
      <c r="D23" s="531">
        <v>2639</v>
      </c>
      <c r="E23" s="531">
        <v>2102</v>
      </c>
      <c r="F23" s="531">
        <f t="shared" si="0"/>
        <v>537</v>
      </c>
      <c r="G23" s="531">
        <v>70176</v>
      </c>
      <c r="H23" s="531">
        <v>1386</v>
      </c>
      <c r="I23" s="531">
        <v>1355</v>
      </c>
      <c r="J23" s="531">
        <f t="shared" si="1"/>
        <v>31</v>
      </c>
      <c r="K23" s="107">
        <f t="shared" si="2"/>
        <v>4025</v>
      </c>
      <c r="L23" s="107">
        <v>0</v>
      </c>
      <c r="M23" s="99"/>
      <c r="N23" s="99"/>
      <c r="O23" s="99"/>
    </row>
    <row r="24" spans="1:15" ht="15">
      <c r="A24" s="107">
        <v>14</v>
      </c>
      <c r="B24" s="310" t="s">
        <v>846</v>
      </c>
      <c r="C24" s="531">
        <v>31610</v>
      </c>
      <c r="D24" s="531">
        <v>1002</v>
      </c>
      <c r="E24" s="531">
        <v>762</v>
      </c>
      <c r="F24" s="531">
        <f t="shared" si="0"/>
        <v>240</v>
      </c>
      <c r="G24" s="531">
        <v>25676</v>
      </c>
      <c r="H24" s="531">
        <v>590</v>
      </c>
      <c r="I24" s="531">
        <v>554</v>
      </c>
      <c r="J24" s="531">
        <f t="shared" si="1"/>
        <v>36</v>
      </c>
      <c r="K24" s="107">
        <f t="shared" si="2"/>
        <v>1592</v>
      </c>
      <c r="L24" s="107">
        <v>0</v>
      </c>
      <c r="M24" s="99"/>
      <c r="N24" s="99"/>
      <c r="O24" s="99"/>
    </row>
    <row r="25" spans="1:15" ht="15">
      <c r="A25" s="107">
        <v>15</v>
      </c>
      <c r="B25" s="310" t="s">
        <v>847</v>
      </c>
      <c r="C25" s="531">
        <v>38929</v>
      </c>
      <c r="D25" s="531">
        <v>1196</v>
      </c>
      <c r="E25" s="531">
        <v>840</v>
      </c>
      <c r="F25" s="531">
        <f t="shared" si="0"/>
        <v>356</v>
      </c>
      <c r="G25" s="531">
        <v>30746</v>
      </c>
      <c r="H25" s="531">
        <v>688</v>
      </c>
      <c r="I25" s="531">
        <v>625</v>
      </c>
      <c r="J25" s="531">
        <f t="shared" si="1"/>
        <v>63</v>
      </c>
      <c r="K25" s="107">
        <f t="shared" si="2"/>
        <v>1884</v>
      </c>
      <c r="L25" s="107">
        <v>0</v>
      </c>
      <c r="M25" s="99"/>
      <c r="N25" s="99"/>
      <c r="O25" s="99"/>
    </row>
    <row r="26" spans="1:15" ht="15">
      <c r="A26" s="107">
        <v>16</v>
      </c>
      <c r="B26" s="310" t="s">
        <v>848</v>
      </c>
      <c r="C26" s="107">
        <v>38078</v>
      </c>
      <c r="D26" s="107">
        <v>1056</v>
      </c>
      <c r="E26" s="107">
        <v>835</v>
      </c>
      <c r="F26" s="531">
        <f t="shared" si="0"/>
        <v>221</v>
      </c>
      <c r="G26" s="107">
        <v>27180</v>
      </c>
      <c r="H26" s="107">
        <v>618</v>
      </c>
      <c r="I26" s="107">
        <v>582</v>
      </c>
      <c r="J26" s="531">
        <f t="shared" si="1"/>
        <v>36</v>
      </c>
      <c r="K26" s="107">
        <f t="shared" si="2"/>
        <v>1674</v>
      </c>
      <c r="L26" s="107">
        <v>0</v>
      </c>
      <c r="M26" s="99"/>
      <c r="N26" s="99"/>
      <c r="O26" s="99"/>
    </row>
    <row r="27" spans="1:12" ht="15">
      <c r="A27" s="107">
        <v>17</v>
      </c>
      <c r="B27" s="310" t="s">
        <v>854</v>
      </c>
      <c r="C27" s="107">
        <v>22063</v>
      </c>
      <c r="D27" s="107">
        <v>1106</v>
      </c>
      <c r="E27" s="107">
        <v>830</v>
      </c>
      <c r="F27" s="531">
        <f t="shared" si="0"/>
        <v>276</v>
      </c>
      <c r="G27" s="107">
        <v>16525</v>
      </c>
      <c r="H27" s="107">
        <v>512</v>
      </c>
      <c r="I27" s="107">
        <v>512</v>
      </c>
      <c r="J27" s="531">
        <f t="shared" si="1"/>
        <v>0</v>
      </c>
      <c r="K27" s="107">
        <f t="shared" si="2"/>
        <v>1618</v>
      </c>
      <c r="L27" s="107">
        <v>0</v>
      </c>
    </row>
    <row r="28" spans="1:14" ht="15">
      <c r="A28" s="107">
        <v>18</v>
      </c>
      <c r="B28" s="310" t="s">
        <v>849</v>
      </c>
      <c r="C28" s="107">
        <v>66507</v>
      </c>
      <c r="D28" s="107">
        <v>2292</v>
      </c>
      <c r="E28" s="107">
        <v>1885</v>
      </c>
      <c r="F28" s="531">
        <f t="shared" si="0"/>
        <v>407</v>
      </c>
      <c r="G28" s="107">
        <v>49134</v>
      </c>
      <c r="H28" s="107">
        <v>1086</v>
      </c>
      <c r="I28" s="107">
        <v>1029</v>
      </c>
      <c r="J28" s="531">
        <f t="shared" si="1"/>
        <v>57</v>
      </c>
      <c r="K28" s="107">
        <f t="shared" si="2"/>
        <v>3378</v>
      </c>
      <c r="L28" s="107">
        <v>0</v>
      </c>
      <c r="N28" s="64" t="s">
        <v>11</v>
      </c>
    </row>
    <row r="29" spans="1:12" ht="15">
      <c r="A29" s="107">
        <v>19</v>
      </c>
      <c r="B29" s="310" t="s">
        <v>850</v>
      </c>
      <c r="C29" s="107">
        <v>25341</v>
      </c>
      <c r="D29" s="107">
        <v>1221</v>
      </c>
      <c r="E29" s="107">
        <v>882</v>
      </c>
      <c r="F29" s="531">
        <f t="shared" si="0"/>
        <v>339</v>
      </c>
      <c r="G29" s="107">
        <v>18184</v>
      </c>
      <c r="H29" s="107">
        <v>612</v>
      </c>
      <c r="I29" s="107">
        <v>552</v>
      </c>
      <c r="J29" s="531">
        <f t="shared" si="1"/>
        <v>60</v>
      </c>
      <c r="K29" s="107">
        <f t="shared" si="2"/>
        <v>1833</v>
      </c>
      <c r="L29" s="107">
        <v>0</v>
      </c>
    </row>
    <row r="30" spans="1:12" ht="15">
      <c r="A30" s="107">
        <v>20</v>
      </c>
      <c r="B30" s="310" t="s">
        <v>851</v>
      </c>
      <c r="C30" s="107">
        <v>56730</v>
      </c>
      <c r="D30" s="107">
        <v>1764</v>
      </c>
      <c r="E30" s="107">
        <v>1462</v>
      </c>
      <c r="F30" s="531">
        <f t="shared" si="0"/>
        <v>302</v>
      </c>
      <c r="G30" s="107">
        <v>44124</v>
      </c>
      <c r="H30" s="107">
        <v>1042</v>
      </c>
      <c r="I30" s="107">
        <v>980</v>
      </c>
      <c r="J30" s="531">
        <f t="shared" si="1"/>
        <v>62</v>
      </c>
      <c r="K30" s="107">
        <f t="shared" si="2"/>
        <v>2806</v>
      </c>
      <c r="L30" s="107">
        <v>0</v>
      </c>
    </row>
    <row r="31" spans="1:12" ht="15">
      <c r="A31" s="107">
        <v>21</v>
      </c>
      <c r="B31" s="310" t="s">
        <v>852</v>
      </c>
      <c r="C31" s="107">
        <v>35303</v>
      </c>
      <c r="D31" s="107">
        <v>952</v>
      </c>
      <c r="E31" s="107">
        <v>852</v>
      </c>
      <c r="F31" s="531">
        <f t="shared" si="0"/>
        <v>100</v>
      </c>
      <c r="G31" s="107">
        <v>20841</v>
      </c>
      <c r="H31" s="107">
        <v>577</v>
      </c>
      <c r="I31" s="107">
        <v>508</v>
      </c>
      <c r="J31" s="531">
        <f t="shared" si="1"/>
        <v>69</v>
      </c>
      <c r="K31" s="107">
        <f t="shared" si="2"/>
        <v>1529</v>
      </c>
      <c r="L31" s="107">
        <v>0</v>
      </c>
    </row>
    <row r="32" spans="1:12" ht="15">
      <c r="A32" s="107">
        <v>22</v>
      </c>
      <c r="B32" s="310" t="s">
        <v>853</v>
      </c>
      <c r="C32" s="107">
        <v>48432</v>
      </c>
      <c r="D32" s="107">
        <v>1384</v>
      </c>
      <c r="E32" s="107">
        <v>1152</v>
      </c>
      <c r="F32" s="531">
        <f t="shared" si="0"/>
        <v>232</v>
      </c>
      <c r="G32" s="107">
        <v>32174</v>
      </c>
      <c r="H32" s="107">
        <v>707</v>
      </c>
      <c r="I32" s="107">
        <v>675</v>
      </c>
      <c r="J32" s="531">
        <f t="shared" si="1"/>
        <v>32</v>
      </c>
      <c r="K32" s="107">
        <f t="shared" si="2"/>
        <v>2091</v>
      </c>
      <c r="L32" s="107">
        <v>0</v>
      </c>
    </row>
    <row r="33" spans="1:12" ht="15">
      <c r="A33" s="208"/>
      <c r="B33" s="208" t="s">
        <v>16</v>
      </c>
      <c r="C33" s="107">
        <f>SUM(C11:C32)</f>
        <v>995960</v>
      </c>
      <c r="D33" s="107">
        <f aca="true" t="shared" si="3" ref="D33:L33">SUM(D11:D32)</f>
        <v>32247</v>
      </c>
      <c r="E33" s="107">
        <f t="shared" si="3"/>
        <v>26380</v>
      </c>
      <c r="F33" s="107">
        <f t="shared" si="3"/>
        <v>5867</v>
      </c>
      <c r="G33" s="107">
        <f t="shared" si="3"/>
        <v>711921</v>
      </c>
      <c r="H33" s="107">
        <f t="shared" si="3"/>
        <v>17202</v>
      </c>
      <c r="I33" s="107">
        <f t="shared" si="3"/>
        <v>16165</v>
      </c>
      <c r="J33" s="107">
        <f t="shared" si="3"/>
        <v>1037</v>
      </c>
      <c r="K33" s="107">
        <f t="shared" si="3"/>
        <v>49449</v>
      </c>
      <c r="L33" s="107">
        <f t="shared" si="3"/>
        <v>0</v>
      </c>
    </row>
    <row r="34" spans="1:12" ht="17.25" customHeight="1">
      <c r="A34" s="1029" t="s">
        <v>112</v>
      </c>
      <c r="B34" s="1030"/>
      <c r="C34" s="1030"/>
      <c r="D34" s="1030"/>
      <c r="E34" s="1030"/>
      <c r="F34" s="1030"/>
      <c r="G34" s="1030"/>
      <c r="H34" s="1030"/>
      <c r="I34" s="1030"/>
      <c r="J34" s="1030"/>
      <c r="K34" s="1031"/>
      <c r="L34" s="1031"/>
    </row>
    <row r="36" spans="1:14" s="386" customFormat="1" ht="15">
      <c r="A36" s="47" t="s">
        <v>947</v>
      </c>
      <c r="B36" s="47"/>
      <c r="C36" s="47"/>
      <c r="D36" s="47"/>
      <c r="E36" s="47"/>
      <c r="F36" s="47"/>
      <c r="G36" s="47"/>
      <c r="H36" s="47"/>
      <c r="I36" s="47"/>
      <c r="J36" s="138"/>
      <c r="K36" s="43"/>
      <c r="L36" s="43"/>
      <c r="M36" s="43"/>
      <c r="N36" s="43"/>
    </row>
    <row r="37" spans="1:14" s="386" customFormat="1" ht="15">
      <c r="A37" s="249"/>
      <c r="B37" s="249"/>
      <c r="C37" s="249"/>
      <c r="D37" s="249"/>
      <c r="E37" s="249"/>
      <c r="F37" s="249"/>
      <c r="G37" s="249"/>
      <c r="H37" s="249"/>
      <c r="I37" s="249"/>
      <c r="J37" s="249"/>
      <c r="K37" s="43"/>
      <c r="L37" s="43"/>
      <c r="M37" s="43"/>
      <c r="N37" s="43"/>
    </row>
    <row r="38" spans="1:13" s="386" customFormat="1" ht="16.5">
      <c r="A38" s="249"/>
      <c r="B38" s="249"/>
      <c r="C38" s="249"/>
      <c r="D38" s="249"/>
      <c r="E38" s="249"/>
      <c r="F38" s="249"/>
      <c r="G38" s="249"/>
      <c r="H38" s="249"/>
      <c r="I38" s="986" t="s">
        <v>944</v>
      </c>
      <c r="J38" s="986"/>
      <c r="K38" s="986"/>
      <c r="L38" s="986"/>
      <c r="M38" s="986"/>
    </row>
    <row r="39" spans="1:13" s="386" customFormat="1" ht="16.5">
      <c r="A39" s="47"/>
      <c r="B39" s="47"/>
      <c r="C39" s="47"/>
      <c r="D39" s="47"/>
      <c r="E39" s="47"/>
      <c r="F39" s="47"/>
      <c r="G39" s="47"/>
      <c r="H39" s="47"/>
      <c r="I39" s="987" t="s">
        <v>860</v>
      </c>
      <c r="J39" s="987"/>
      <c r="K39" s="987"/>
      <c r="L39" s="987"/>
      <c r="M39" s="987"/>
    </row>
  </sheetData>
  <sheetProtection/>
  <mergeCells count="20">
    <mergeCell ref="I38:M38"/>
    <mergeCell ref="I39:M39"/>
    <mergeCell ref="K1:L1"/>
    <mergeCell ref="B2:J2"/>
    <mergeCell ref="B3:J3"/>
    <mergeCell ref="G7:J7"/>
    <mergeCell ref="A6:B6"/>
    <mergeCell ref="B5:L5"/>
    <mergeCell ref="L7:L9"/>
    <mergeCell ref="A34:L34"/>
    <mergeCell ref="A7:A9"/>
    <mergeCell ref="B7:B9"/>
    <mergeCell ref="K7:K9"/>
    <mergeCell ref="E8:F8"/>
    <mergeCell ref="I8:J8"/>
    <mergeCell ref="C8:C9"/>
    <mergeCell ref="H8:H9"/>
    <mergeCell ref="G8:G9"/>
    <mergeCell ref="C7:F7"/>
    <mergeCell ref="D8:D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IO30"/>
  <sheetViews>
    <sheetView view="pageBreakPreview" zoomScale="90" zoomScaleNormal="90" zoomScaleSheetLayoutView="90" zoomScalePageLayoutView="0" workbookViewId="0" topLeftCell="A2">
      <selection activeCell="G14" sqref="G14"/>
    </sheetView>
  </sheetViews>
  <sheetFormatPr defaultColWidth="9.140625" defaultRowHeight="12.75"/>
  <cols>
    <col min="1" max="1" width="4.7109375" style="532" customWidth="1"/>
    <col min="2" max="2" width="34.57421875" style="532" bestFit="1" customWidth="1"/>
    <col min="3" max="4" width="8.421875" style="532" bestFit="1" customWidth="1"/>
    <col min="5" max="5" width="6.8515625" style="532" customWidth="1"/>
    <col min="6" max="6" width="8.7109375" style="532" customWidth="1"/>
    <col min="7" max="7" width="8.421875" style="532" bestFit="1" customWidth="1"/>
    <col min="8" max="8" width="6.140625" style="532" customWidth="1"/>
    <col min="9" max="9" width="9.00390625" style="532" bestFit="1" customWidth="1"/>
    <col min="10" max="10" width="9.57421875" style="532" bestFit="1" customWidth="1"/>
    <col min="11" max="11" width="5.7109375" style="532" bestFit="1" customWidth="1"/>
    <col min="12" max="13" width="8.421875" style="532" bestFit="1" customWidth="1"/>
    <col min="14" max="14" width="6.7109375" style="532" customWidth="1"/>
    <col min="15" max="16" width="8.421875" style="532" bestFit="1" customWidth="1"/>
    <col min="17" max="17" width="7.28125" style="532" customWidth="1"/>
    <col min="18" max="19" width="9.00390625" style="532" bestFit="1" customWidth="1"/>
    <col min="20" max="20" width="6.140625" style="532" customWidth="1"/>
    <col min="21" max="22" width="9.57421875" style="532" bestFit="1" customWidth="1"/>
    <col min="23" max="23" width="6.140625" style="532" customWidth="1"/>
    <col min="24" max="16384" width="9.140625" style="532" customWidth="1"/>
  </cols>
  <sheetData>
    <row r="3" spans="15:21" ht="15">
      <c r="O3" s="1050" t="s">
        <v>549</v>
      </c>
      <c r="P3" s="1050"/>
      <c r="Q3" s="1050"/>
      <c r="R3" s="1050"/>
      <c r="S3" s="1050"/>
      <c r="T3" s="1050"/>
      <c r="U3" s="1050"/>
    </row>
    <row r="4" spans="1:23" ht="15.75">
      <c r="A4" s="1049" t="s">
        <v>0</v>
      </c>
      <c r="B4" s="1049"/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49"/>
      <c r="P4" s="1049"/>
      <c r="Q4" s="1049"/>
      <c r="R4" s="1049"/>
      <c r="S4" s="1049"/>
      <c r="T4" s="1049"/>
      <c r="U4" s="1049"/>
      <c r="V4" s="1049"/>
      <c r="W4" s="1049"/>
    </row>
    <row r="5" spans="1:23" ht="18">
      <c r="A5" s="1037" t="s">
        <v>633</v>
      </c>
      <c r="B5" s="1037"/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1037"/>
      <c r="Q5" s="1037"/>
      <c r="R5" s="1037"/>
      <c r="S5" s="1037"/>
      <c r="T5" s="1037"/>
      <c r="U5" s="1037"/>
      <c r="V5" s="1037"/>
      <c r="W5" s="1037"/>
    </row>
    <row r="6" spans="1:23" ht="15.75">
      <c r="A6" s="1040" t="s">
        <v>809</v>
      </c>
      <c r="B6" s="1040"/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0"/>
      <c r="S6" s="1040"/>
      <c r="T6" s="1040"/>
      <c r="U6" s="1040"/>
      <c r="V6" s="1040"/>
      <c r="W6" s="1040"/>
    </row>
    <row r="7" spans="1:2" ht="12.75">
      <c r="A7" s="943" t="s">
        <v>862</v>
      </c>
      <c r="B7" s="943"/>
    </row>
    <row r="8" spans="1:23" ht="18">
      <c r="A8" s="533"/>
      <c r="B8" s="533"/>
      <c r="R8" s="1039" t="s">
        <v>248</v>
      </c>
      <c r="S8" s="1039"/>
      <c r="T8" s="1039"/>
      <c r="U8" s="1039"/>
      <c r="V8" s="1039"/>
      <c r="W8" s="1039"/>
    </row>
    <row r="9" spans="1:249" s="544" customFormat="1" ht="12.75" customHeight="1">
      <c r="A9" s="1041" t="s">
        <v>2</v>
      </c>
      <c r="B9" s="1041" t="s">
        <v>106</v>
      </c>
      <c r="C9" s="1034" t="s">
        <v>21</v>
      </c>
      <c r="D9" s="1035"/>
      <c r="E9" s="1035"/>
      <c r="F9" s="1035"/>
      <c r="G9" s="1035"/>
      <c r="H9" s="1035"/>
      <c r="I9" s="1035"/>
      <c r="J9" s="1035"/>
      <c r="K9" s="1036"/>
      <c r="L9" s="1034" t="s">
        <v>22</v>
      </c>
      <c r="M9" s="1035"/>
      <c r="N9" s="1035"/>
      <c r="O9" s="1035"/>
      <c r="P9" s="1035"/>
      <c r="Q9" s="1035"/>
      <c r="R9" s="1035"/>
      <c r="S9" s="1035"/>
      <c r="T9" s="1036"/>
      <c r="U9" s="1043" t="s">
        <v>132</v>
      </c>
      <c r="V9" s="1044"/>
      <c r="W9" s="1045"/>
      <c r="X9" s="541"/>
      <c r="Y9" s="541"/>
      <c r="Z9" s="541"/>
      <c r="AA9" s="541"/>
      <c r="AB9" s="541"/>
      <c r="AC9" s="542"/>
      <c r="AD9" s="543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  <c r="BS9" s="541"/>
      <c r="BT9" s="541"/>
      <c r="BU9" s="541"/>
      <c r="BV9" s="541"/>
      <c r="BW9" s="541"/>
      <c r="BX9" s="541"/>
      <c r="BY9" s="541"/>
      <c r="BZ9" s="541"/>
      <c r="CA9" s="541"/>
      <c r="CB9" s="541"/>
      <c r="CC9" s="541"/>
      <c r="CD9" s="541"/>
      <c r="CE9" s="541"/>
      <c r="CF9" s="541"/>
      <c r="CG9" s="541"/>
      <c r="CH9" s="541"/>
      <c r="CI9" s="541"/>
      <c r="CJ9" s="541"/>
      <c r="CK9" s="541"/>
      <c r="CL9" s="541"/>
      <c r="CM9" s="541"/>
      <c r="CN9" s="541"/>
      <c r="CO9" s="541"/>
      <c r="CP9" s="541"/>
      <c r="CQ9" s="541"/>
      <c r="CR9" s="541"/>
      <c r="CS9" s="541"/>
      <c r="CT9" s="541"/>
      <c r="CU9" s="541"/>
      <c r="CV9" s="541"/>
      <c r="CW9" s="541"/>
      <c r="CX9" s="541"/>
      <c r="CY9" s="541"/>
      <c r="CZ9" s="541"/>
      <c r="DA9" s="541"/>
      <c r="DB9" s="541"/>
      <c r="DC9" s="541"/>
      <c r="DD9" s="541"/>
      <c r="DE9" s="541"/>
      <c r="DF9" s="541"/>
      <c r="DG9" s="541"/>
      <c r="DH9" s="541"/>
      <c r="DI9" s="541"/>
      <c r="DJ9" s="541"/>
      <c r="DK9" s="541"/>
      <c r="DL9" s="541"/>
      <c r="DM9" s="541"/>
      <c r="DN9" s="541"/>
      <c r="DO9" s="541"/>
      <c r="DP9" s="541"/>
      <c r="DQ9" s="541"/>
      <c r="DR9" s="541"/>
      <c r="DS9" s="541"/>
      <c r="DT9" s="541"/>
      <c r="DU9" s="541"/>
      <c r="DV9" s="541"/>
      <c r="DW9" s="541"/>
      <c r="DX9" s="541"/>
      <c r="DY9" s="541"/>
      <c r="DZ9" s="541"/>
      <c r="EA9" s="541"/>
      <c r="EB9" s="541"/>
      <c r="EC9" s="541"/>
      <c r="ED9" s="541"/>
      <c r="EE9" s="541"/>
      <c r="EF9" s="541"/>
      <c r="EG9" s="541"/>
      <c r="EH9" s="541"/>
      <c r="EI9" s="541"/>
      <c r="EJ9" s="541"/>
      <c r="EK9" s="541"/>
      <c r="EL9" s="541"/>
      <c r="EM9" s="541"/>
      <c r="EN9" s="541"/>
      <c r="EO9" s="541"/>
      <c r="EP9" s="541"/>
      <c r="EQ9" s="541"/>
      <c r="ER9" s="541"/>
      <c r="ES9" s="541"/>
      <c r="ET9" s="541"/>
      <c r="EU9" s="541"/>
      <c r="EV9" s="541"/>
      <c r="EW9" s="541"/>
      <c r="EX9" s="541"/>
      <c r="EY9" s="541"/>
      <c r="EZ9" s="541"/>
      <c r="FA9" s="541"/>
      <c r="FB9" s="541"/>
      <c r="FC9" s="541"/>
      <c r="FD9" s="541"/>
      <c r="FE9" s="541"/>
      <c r="FF9" s="541"/>
      <c r="FG9" s="541"/>
      <c r="FH9" s="541"/>
      <c r="FI9" s="541"/>
      <c r="FJ9" s="541"/>
      <c r="FK9" s="541"/>
      <c r="FL9" s="541"/>
      <c r="FM9" s="541"/>
      <c r="FN9" s="541"/>
      <c r="FO9" s="541"/>
      <c r="FP9" s="541"/>
      <c r="FQ9" s="541"/>
      <c r="FR9" s="541"/>
      <c r="FS9" s="541"/>
      <c r="FT9" s="541"/>
      <c r="FU9" s="541"/>
      <c r="FV9" s="541"/>
      <c r="FW9" s="541"/>
      <c r="FX9" s="541"/>
      <c r="FY9" s="541"/>
      <c r="FZ9" s="541"/>
      <c r="GA9" s="541"/>
      <c r="GB9" s="541"/>
      <c r="GC9" s="541"/>
      <c r="GD9" s="541"/>
      <c r="GE9" s="541"/>
      <c r="GF9" s="541"/>
      <c r="GG9" s="541"/>
      <c r="GH9" s="541"/>
      <c r="GI9" s="541"/>
      <c r="GJ9" s="541"/>
      <c r="GK9" s="541"/>
      <c r="GL9" s="541"/>
      <c r="GM9" s="541"/>
      <c r="GN9" s="541"/>
      <c r="GO9" s="541"/>
      <c r="GP9" s="541"/>
      <c r="GQ9" s="541"/>
      <c r="GR9" s="541"/>
      <c r="GS9" s="541"/>
      <c r="GT9" s="541"/>
      <c r="GU9" s="541"/>
      <c r="GV9" s="541"/>
      <c r="GW9" s="541"/>
      <c r="GX9" s="541"/>
      <c r="GY9" s="541"/>
      <c r="GZ9" s="541"/>
      <c r="HA9" s="541"/>
      <c r="HB9" s="541"/>
      <c r="HC9" s="541"/>
      <c r="HD9" s="541"/>
      <c r="HE9" s="541"/>
      <c r="HF9" s="541"/>
      <c r="HG9" s="541"/>
      <c r="HH9" s="541"/>
      <c r="HI9" s="541"/>
      <c r="HJ9" s="541"/>
      <c r="HK9" s="541"/>
      <c r="HL9" s="541"/>
      <c r="HM9" s="541"/>
      <c r="HN9" s="541"/>
      <c r="HO9" s="541"/>
      <c r="HP9" s="541"/>
      <c r="HQ9" s="541"/>
      <c r="HR9" s="541"/>
      <c r="HS9" s="541"/>
      <c r="HT9" s="541"/>
      <c r="HU9" s="541"/>
      <c r="HV9" s="541"/>
      <c r="HW9" s="541"/>
      <c r="HX9" s="541"/>
      <c r="HY9" s="541"/>
      <c r="HZ9" s="541"/>
      <c r="IA9" s="541"/>
      <c r="IB9" s="541"/>
      <c r="IC9" s="541"/>
      <c r="ID9" s="541"/>
      <c r="IE9" s="541"/>
      <c r="IF9" s="541"/>
      <c r="IG9" s="541"/>
      <c r="IH9" s="541"/>
      <c r="II9" s="541"/>
      <c r="IJ9" s="541"/>
      <c r="IK9" s="541"/>
      <c r="IL9" s="541"/>
      <c r="IM9" s="541"/>
      <c r="IN9" s="541"/>
      <c r="IO9" s="541"/>
    </row>
    <row r="10" spans="1:249" s="544" customFormat="1" ht="12.75" customHeight="1">
      <c r="A10" s="1042"/>
      <c r="B10" s="1042"/>
      <c r="C10" s="1034" t="s">
        <v>166</v>
      </c>
      <c r="D10" s="1035"/>
      <c r="E10" s="1036"/>
      <c r="F10" s="1034" t="s">
        <v>167</v>
      </c>
      <c r="G10" s="1035"/>
      <c r="H10" s="1036"/>
      <c r="I10" s="1034" t="s">
        <v>16</v>
      </c>
      <c r="J10" s="1035"/>
      <c r="K10" s="1036"/>
      <c r="L10" s="1034" t="s">
        <v>166</v>
      </c>
      <c r="M10" s="1035"/>
      <c r="N10" s="1036"/>
      <c r="O10" s="1034" t="s">
        <v>167</v>
      </c>
      <c r="P10" s="1035"/>
      <c r="Q10" s="1036"/>
      <c r="R10" s="1034" t="s">
        <v>16</v>
      </c>
      <c r="S10" s="1035"/>
      <c r="T10" s="1036"/>
      <c r="U10" s="1046"/>
      <c r="V10" s="1047"/>
      <c r="W10" s="1048"/>
      <c r="X10" s="541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S10" s="541"/>
      <c r="AT10" s="541"/>
      <c r="AU10" s="541"/>
      <c r="AV10" s="541"/>
      <c r="AW10" s="541"/>
      <c r="AX10" s="541"/>
      <c r="AY10" s="541"/>
      <c r="AZ10" s="541"/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41"/>
      <c r="BM10" s="541"/>
      <c r="BN10" s="541"/>
      <c r="BO10" s="541"/>
      <c r="BP10" s="541"/>
      <c r="BQ10" s="541"/>
      <c r="BR10" s="541"/>
      <c r="BS10" s="541"/>
      <c r="BT10" s="541"/>
      <c r="BU10" s="541"/>
      <c r="BV10" s="541"/>
      <c r="BW10" s="541"/>
      <c r="BX10" s="541"/>
      <c r="BY10" s="541"/>
      <c r="BZ10" s="541"/>
      <c r="CA10" s="541"/>
      <c r="CB10" s="541"/>
      <c r="CC10" s="541"/>
      <c r="CD10" s="541"/>
      <c r="CE10" s="541"/>
      <c r="CF10" s="541"/>
      <c r="CG10" s="541"/>
      <c r="CH10" s="541"/>
      <c r="CI10" s="541"/>
      <c r="CJ10" s="541"/>
      <c r="CK10" s="541"/>
      <c r="CL10" s="541"/>
      <c r="CM10" s="541"/>
      <c r="CN10" s="541"/>
      <c r="CO10" s="541"/>
      <c r="CP10" s="541"/>
      <c r="CQ10" s="541"/>
      <c r="CR10" s="541"/>
      <c r="CS10" s="541"/>
      <c r="CT10" s="541"/>
      <c r="CU10" s="541"/>
      <c r="CV10" s="541"/>
      <c r="CW10" s="541"/>
      <c r="CX10" s="541"/>
      <c r="CY10" s="541"/>
      <c r="CZ10" s="541"/>
      <c r="DA10" s="541"/>
      <c r="DB10" s="541"/>
      <c r="DC10" s="541"/>
      <c r="DD10" s="541"/>
      <c r="DE10" s="541"/>
      <c r="DF10" s="541"/>
      <c r="DG10" s="541"/>
      <c r="DH10" s="541"/>
      <c r="DI10" s="541"/>
      <c r="DJ10" s="541"/>
      <c r="DK10" s="541"/>
      <c r="DL10" s="541"/>
      <c r="DM10" s="541"/>
      <c r="DN10" s="541"/>
      <c r="DO10" s="541"/>
      <c r="DP10" s="541"/>
      <c r="DQ10" s="541"/>
      <c r="DR10" s="541"/>
      <c r="DS10" s="541"/>
      <c r="DT10" s="541"/>
      <c r="DU10" s="541"/>
      <c r="DV10" s="541"/>
      <c r="DW10" s="541"/>
      <c r="DX10" s="541"/>
      <c r="DY10" s="541"/>
      <c r="DZ10" s="541"/>
      <c r="EA10" s="541"/>
      <c r="EB10" s="541"/>
      <c r="EC10" s="541"/>
      <c r="ED10" s="541"/>
      <c r="EE10" s="541"/>
      <c r="EF10" s="541"/>
      <c r="EG10" s="541"/>
      <c r="EH10" s="541"/>
      <c r="EI10" s="541"/>
      <c r="EJ10" s="541"/>
      <c r="EK10" s="541"/>
      <c r="EL10" s="541"/>
      <c r="EM10" s="541"/>
      <c r="EN10" s="541"/>
      <c r="EO10" s="541"/>
      <c r="EP10" s="541"/>
      <c r="EQ10" s="541"/>
      <c r="ER10" s="541"/>
      <c r="ES10" s="541"/>
      <c r="ET10" s="541"/>
      <c r="EU10" s="541"/>
      <c r="EV10" s="541"/>
      <c r="EW10" s="541"/>
      <c r="EX10" s="541"/>
      <c r="EY10" s="541"/>
      <c r="EZ10" s="541"/>
      <c r="FA10" s="541"/>
      <c r="FB10" s="541"/>
      <c r="FC10" s="541"/>
      <c r="FD10" s="541"/>
      <c r="FE10" s="541"/>
      <c r="FF10" s="541"/>
      <c r="FG10" s="541"/>
      <c r="FH10" s="541"/>
      <c r="FI10" s="541"/>
      <c r="FJ10" s="541"/>
      <c r="FK10" s="541"/>
      <c r="FL10" s="541"/>
      <c r="FM10" s="541"/>
      <c r="FN10" s="541"/>
      <c r="FO10" s="541"/>
      <c r="FP10" s="541"/>
      <c r="FQ10" s="541"/>
      <c r="FR10" s="541"/>
      <c r="FS10" s="541"/>
      <c r="FT10" s="541"/>
      <c r="FU10" s="541"/>
      <c r="FV10" s="541"/>
      <c r="FW10" s="541"/>
      <c r="FX10" s="541"/>
      <c r="FY10" s="541"/>
      <c r="FZ10" s="541"/>
      <c r="GA10" s="541"/>
      <c r="GB10" s="541"/>
      <c r="GC10" s="541"/>
      <c r="GD10" s="541"/>
      <c r="GE10" s="541"/>
      <c r="GF10" s="541"/>
      <c r="GG10" s="541"/>
      <c r="GH10" s="541"/>
      <c r="GI10" s="541"/>
      <c r="GJ10" s="541"/>
      <c r="GK10" s="541"/>
      <c r="GL10" s="541"/>
      <c r="GM10" s="541"/>
      <c r="GN10" s="541"/>
      <c r="GO10" s="541"/>
      <c r="GP10" s="541"/>
      <c r="GQ10" s="541"/>
      <c r="GR10" s="541"/>
      <c r="GS10" s="541"/>
      <c r="GT10" s="541"/>
      <c r="GU10" s="541"/>
      <c r="GV10" s="541"/>
      <c r="GW10" s="541"/>
      <c r="GX10" s="541"/>
      <c r="GY10" s="541"/>
      <c r="GZ10" s="541"/>
      <c r="HA10" s="541"/>
      <c r="HB10" s="541"/>
      <c r="HC10" s="541"/>
      <c r="HD10" s="541"/>
      <c r="HE10" s="541"/>
      <c r="HF10" s="541"/>
      <c r="HG10" s="541"/>
      <c r="HH10" s="541"/>
      <c r="HI10" s="541"/>
      <c r="HJ10" s="541"/>
      <c r="HK10" s="541"/>
      <c r="HL10" s="541"/>
      <c r="HM10" s="541"/>
      <c r="HN10" s="541"/>
      <c r="HO10" s="541"/>
      <c r="HP10" s="541"/>
      <c r="HQ10" s="541"/>
      <c r="HR10" s="541"/>
      <c r="HS10" s="541"/>
      <c r="HT10" s="541"/>
      <c r="HU10" s="541"/>
      <c r="HV10" s="541"/>
      <c r="HW10" s="541"/>
      <c r="HX10" s="541"/>
      <c r="HY10" s="541"/>
      <c r="HZ10" s="541"/>
      <c r="IA10" s="541"/>
      <c r="IB10" s="541"/>
      <c r="IC10" s="541"/>
      <c r="ID10" s="541"/>
      <c r="IE10" s="541"/>
      <c r="IF10" s="541"/>
      <c r="IG10" s="541"/>
      <c r="IH10" s="541"/>
      <c r="II10" s="541"/>
      <c r="IJ10" s="541"/>
      <c r="IK10" s="541"/>
      <c r="IL10" s="541"/>
      <c r="IM10" s="541"/>
      <c r="IN10" s="541"/>
      <c r="IO10" s="541"/>
    </row>
    <row r="11" spans="1:249" s="544" customFormat="1" ht="14.25">
      <c r="A11" s="545"/>
      <c r="B11" s="545"/>
      <c r="C11" s="538" t="s">
        <v>249</v>
      </c>
      <c r="D11" s="539" t="s">
        <v>39</v>
      </c>
      <c r="E11" s="540" t="s">
        <v>40</v>
      </c>
      <c r="F11" s="538" t="s">
        <v>249</v>
      </c>
      <c r="G11" s="539" t="s">
        <v>39</v>
      </c>
      <c r="H11" s="540" t="s">
        <v>40</v>
      </c>
      <c r="I11" s="538" t="s">
        <v>249</v>
      </c>
      <c r="J11" s="539" t="s">
        <v>39</v>
      </c>
      <c r="K11" s="540" t="s">
        <v>40</v>
      </c>
      <c r="L11" s="538" t="s">
        <v>249</v>
      </c>
      <c r="M11" s="539" t="s">
        <v>39</v>
      </c>
      <c r="N11" s="540" t="s">
        <v>40</v>
      </c>
      <c r="O11" s="538" t="s">
        <v>249</v>
      </c>
      <c r="P11" s="539" t="s">
        <v>39</v>
      </c>
      <c r="Q11" s="540" t="s">
        <v>40</v>
      </c>
      <c r="R11" s="538" t="s">
        <v>249</v>
      </c>
      <c r="S11" s="539" t="s">
        <v>39</v>
      </c>
      <c r="T11" s="540" t="s">
        <v>40</v>
      </c>
      <c r="U11" s="545" t="s">
        <v>249</v>
      </c>
      <c r="V11" s="545" t="s">
        <v>39</v>
      </c>
      <c r="W11" s="545" t="s">
        <v>40</v>
      </c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1"/>
      <c r="AZ11" s="541"/>
      <c r="BA11" s="541"/>
      <c r="BB11" s="541"/>
      <c r="BC11" s="541"/>
      <c r="BD11" s="541"/>
      <c r="BE11" s="541"/>
      <c r="BF11" s="541"/>
      <c r="BG11" s="541"/>
      <c r="BH11" s="541"/>
      <c r="BI11" s="541"/>
      <c r="BJ11" s="541"/>
      <c r="BK11" s="541"/>
      <c r="BL11" s="541"/>
      <c r="BM11" s="541"/>
      <c r="BN11" s="541"/>
      <c r="BO11" s="541"/>
      <c r="BP11" s="541"/>
      <c r="BQ11" s="541"/>
      <c r="BR11" s="541"/>
      <c r="BS11" s="541"/>
      <c r="BT11" s="541"/>
      <c r="BU11" s="541"/>
      <c r="BV11" s="541"/>
      <c r="BW11" s="541"/>
      <c r="BX11" s="541"/>
      <c r="BY11" s="541"/>
      <c r="BZ11" s="541"/>
      <c r="CA11" s="541"/>
      <c r="CB11" s="541"/>
      <c r="CC11" s="541"/>
      <c r="CD11" s="541"/>
      <c r="CE11" s="541"/>
      <c r="CF11" s="541"/>
      <c r="CG11" s="541"/>
      <c r="CH11" s="541"/>
      <c r="CI11" s="541"/>
      <c r="CJ11" s="541"/>
      <c r="CK11" s="541"/>
      <c r="CL11" s="541"/>
      <c r="CM11" s="541"/>
      <c r="CN11" s="541"/>
      <c r="CO11" s="541"/>
      <c r="CP11" s="541"/>
      <c r="CQ11" s="541"/>
      <c r="CR11" s="541"/>
      <c r="CS11" s="541"/>
      <c r="CT11" s="541"/>
      <c r="CU11" s="541"/>
      <c r="CV11" s="541"/>
      <c r="CW11" s="541"/>
      <c r="CX11" s="541"/>
      <c r="CY11" s="541"/>
      <c r="CZ11" s="541"/>
      <c r="DA11" s="541"/>
      <c r="DB11" s="541"/>
      <c r="DC11" s="541"/>
      <c r="DD11" s="541"/>
      <c r="DE11" s="541"/>
      <c r="DF11" s="541"/>
      <c r="DG11" s="541"/>
      <c r="DH11" s="541"/>
      <c r="DI11" s="541"/>
      <c r="DJ11" s="541"/>
      <c r="DK11" s="541"/>
      <c r="DL11" s="541"/>
      <c r="DM11" s="541"/>
      <c r="DN11" s="541"/>
      <c r="DO11" s="541"/>
      <c r="DP11" s="541"/>
      <c r="DQ11" s="541"/>
      <c r="DR11" s="541"/>
      <c r="DS11" s="541"/>
      <c r="DT11" s="541"/>
      <c r="DU11" s="541"/>
      <c r="DV11" s="541"/>
      <c r="DW11" s="541"/>
      <c r="DX11" s="541"/>
      <c r="DY11" s="541"/>
      <c r="DZ11" s="541"/>
      <c r="EA11" s="541"/>
      <c r="EB11" s="541"/>
      <c r="EC11" s="541"/>
      <c r="ED11" s="541"/>
      <c r="EE11" s="541"/>
      <c r="EF11" s="541"/>
      <c r="EG11" s="541"/>
      <c r="EH11" s="541"/>
      <c r="EI11" s="541"/>
      <c r="EJ11" s="541"/>
      <c r="EK11" s="541"/>
      <c r="EL11" s="541"/>
      <c r="EM11" s="541"/>
      <c r="EN11" s="541"/>
      <c r="EO11" s="541"/>
      <c r="EP11" s="541"/>
      <c r="EQ11" s="541"/>
      <c r="ER11" s="541"/>
      <c r="ES11" s="541"/>
      <c r="ET11" s="541"/>
      <c r="EU11" s="541"/>
      <c r="EV11" s="541"/>
      <c r="EW11" s="541"/>
      <c r="EX11" s="541"/>
      <c r="EY11" s="541"/>
      <c r="EZ11" s="541"/>
      <c r="FA11" s="541"/>
      <c r="FB11" s="541"/>
      <c r="FC11" s="541"/>
      <c r="FD11" s="541"/>
      <c r="FE11" s="541"/>
      <c r="FF11" s="541"/>
      <c r="FG11" s="541"/>
      <c r="FH11" s="541"/>
      <c r="FI11" s="541"/>
      <c r="FJ11" s="541"/>
      <c r="FK11" s="541"/>
      <c r="FL11" s="541"/>
      <c r="FM11" s="541"/>
      <c r="FN11" s="541"/>
      <c r="FO11" s="541"/>
      <c r="FP11" s="541"/>
      <c r="FQ11" s="541"/>
      <c r="FR11" s="541"/>
      <c r="FS11" s="541"/>
      <c r="FT11" s="541"/>
      <c r="FU11" s="541"/>
      <c r="FV11" s="541"/>
      <c r="FW11" s="541"/>
      <c r="FX11" s="541"/>
      <c r="FY11" s="541"/>
      <c r="FZ11" s="541"/>
      <c r="GA11" s="541"/>
      <c r="GB11" s="541"/>
      <c r="GC11" s="541"/>
      <c r="GD11" s="541"/>
      <c r="GE11" s="541"/>
      <c r="GF11" s="541"/>
      <c r="GG11" s="541"/>
      <c r="GH11" s="541"/>
      <c r="GI11" s="541"/>
      <c r="GJ11" s="541"/>
      <c r="GK11" s="541"/>
      <c r="GL11" s="541"/>
      <c r="GM11" s="541"/>
      <c r="GN11" s="541"/>
      <c r="GO11" s="541"/>
      <c r="GP11" s="541"/>
      <c r="GQ11" s="541"/>
      <c r="GR11" s="541"/>
      <c r="GS11" s="541"/>
      <c r="GT11" s="541"/>
      <c r="GU11" s="541"/>
      <c r="GV11" s="541"/>
      <c r="GW11" s="541"/>
      <c r="GX11" s="541"/>
      <c r="GY11" s="541"/>
      <c r="GZ11" s="541"/>
      <c r="HA11" s="541"/>
      <c r="HB11" s="541"/>
      <c r="HC11" s="541"/>
      <c r="HD11" s="541"/>
      <c r="HE11" s="541"/>
      <c r="HF11" s="541"/>
      <c r="HG11" s="541"/>
      <c r="HH11" s="541"/>
      <c r="HI11" s="541"/>
      <c r="HJ11" s="541"/>
      <c r="HK11" s="541"/>
      <c r="HL11" s="541"/>
      <c r="HM11" s="541"/>
      <c r="HN11" s="541"/>
      <c r="HO11" s="541"/>
      <c r="HP11" s="541"/>
      <c r="HQ11" s="541"/>
      <c r="HR11" s="541"/>
      <c r="HS11" s="541"/>
      <c r="HT11" s="541"/>
      <c r="HU11" s="541"/>
      <c r="HV11" s="541"/>
      <c r="HW11" s="541"/>
      <c r="HX11" s="541"/>
      <c r="HY11" s="541"/>
      <c r="HZ11" s="541"/>
      <c r="IA11" s="541"/>
      <c r="IB11" s="541"/>
      <c r="IC11" s="541"/>
      <c r="ID11" s="541"/>
      <c r="IE11" s="541"/>
      <c r="IF11" s="541"/>
      <c r="IG11" s="541"/>
      <c r="IH11" s="541"/>
      <c r="II11" s="541"/>
      <c r="IJ11" s="541"/>
      <c r="IK11" s="541"/>
      <c r="IL11" s="541"/>
      <c r="IM11" s="541"/>
      <c r="IN11" s="541"/>
      <c r="IO11" s="541"/>
    </row>
    <row r="12" spans="1:249" s="544" customFormat="1" ht="15">
      <c r="A12" s="545">
        <v>1</v>
      </c>
      <c r="B12" s="545">
        <v>2</v>
      </c>
      <c r="C12" s="545">
        <v>3</v>
      </c>
      <c r="D12" s="545">
        <v>4</v>
      </c>
      <c r="E12" s="545">
        <v>5</v>
      </c>
      <c r="F12" s="545">
        <v>7</v>
      </c>
      <c r="G12" s="545">
        <v>8</v>
      </c>
      <c r="H12" s="545">
        <v>9</v>
      </c>
      <c r="I12" s="545">
        <v>11</v>
      </c>
      <c r="J12" s="545">
        <v>12</v>
      </c>
      <c r="K12" s="545">
        <v>13</v>
      </c>
      <c r="L12" s="545">
        <v>15</v>
      </c>
      <c r="M12" s="545">
        <v>16</v>
      </c>
      <c r="N12" s="545">
        <v>17</v>
      </c>
      <c r="O12" s="545">
        <v>19</v>
      </c>
      <c r="P12" s="545">
        <v>20</v>
      </c>
      <c r="Q12" s="545">
        <v>21</v>
      </c>
      <c r="R12" s="545">
        <v>23</v>
      </c>
      <c r="S12" s="545">
        <v>24</v>
      </c>
      <c r="T12" s="545">
        <v>25</v>
      </c>
      <c r="U12" s="545">
        <v>27</v>
      </c>
      <c r="V12" s="545">
        <v>28</v>
      </c>
      <c r="W12" s="545">
        <v>29</v>
      </c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6"/>
      <c r="AV12" s="546"/>
      <c r="AW12" s="546"/>
      <c r="AX12" s="546"/>
      <c r="AY12" s="546"/>
      <c r="AZ12" s="546"/>
      <c r="BA12" s="546"/>
      <c r="BB12" s="546"/>
      <c r="BC12" s="546"/>
      <c r="BD12" s="546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6"/>
      <c r="CD12" s="546"/>
      <c r="CE12" s="546"/>
      <c r="CF12" s="546"/>
      <c r="CG12" s="546"/>
      <c r="CH12" s="546"/>
      <c r="CI12" s="546"/>
      <c r="CJ12" s="546"/>
      <c r="CK12" s="546"/>
      <c r="CL12" s="546"/>
      <c r="CM12" s="546"/>
      <c r="CN12" s="546"/>
      <c r="CO12" s="546"/>
      <c r="CP12" s="546"/>
      <c r="CQ12" s="546"/>
      <c r="CR12" s="546"/>
      <c r="CS12" s="546"/>
      <c r="CT12" s="546"/>
      <c r="CU12" s="546"/>
      <c r="CV12" s="546"/>
      <c r="CW12" s="546"/>
      <c r="CX12" s="546"/>
      <c r="CY12" s="546"/>
      <c r="CZ12" s="546"/>
      <c r="DA12" s="546"/>
      <c r="DB12" s="546"/>
      <c r="DC12" s="546"/>
      <c r="DD12" s="546"/>
      <c r="DE12" s="546"/>
      <c r="DF12" s="546"/>
      <c r="DG12" s="546"/>
      <c r="DH12" s="546"/>
      <c r="DI12" s="546"/>
      <c r="DJ12" s="546"/>
      <c r="DK12" s="546"/>
      <c r="DL12" s="546"/>
      <c r="DM12" s="546"/>
      <c r="DN12" s="546"/>
      <c r="DO12" s="546"/>
      <c r="DP12" s="546"/>
      <c r="DQ12" s="546"/>
      <c r="DR12" s="546"/>
      <c r="DS12" s="546"/>
      <c r="DT12" s="546"/>
      <c r="DU12" s="546"/>
      <c r="DV12" s="546"/>
      <c r="DW12" s="546"/>
      <c r="DX12" s="546"/>
      <c r="DY12" s="546"/>
      <c r="DZ12" s="546"/>
      <c r="EA12" s="546"/>
      <c r="EB12" s="546"/>
      <c r="EC12" s="546"/>
      <c r="ED12" s="546"/>
      <c r="EE12" s="546"/>
      <c r="EF12" s="546"/>
      <c r="EG12" s="546"/>
      <c r="EH12" s="546"/>
      <c r="EI12" s="546"/>
      <c r="EJ12" s="546"/>
      <c r="EK12" s="546"/>
      <c r="EL12" s="546"/>
      <c r="EM12" s="546"/>
      <c r="EN12" s="546"/>
      <c r="EO12" s="546"/>
      <c r="EP12" s="546"/>
      <c r="EQ12" s="546"/>
      <c r="ER12" s="546"/>
      <c r="ES12" s="546"/>
      <c r="ET12" s="546"/>
      <c r="EU12" s="546"/>
      <c r="EV12" s="546"/>
      <c r="EW12" s="546"/>
      <c r="EX12" s="546"/>
      <c r="EY12" s="546"/>
      <c r="EZ12" s="546"/>
      <c r="FA12" s="546"/>
      <c r="FB12" s="546"/>
      <c r="FC12" s="546"/>
      <c r="FD12" s="546"/>
      <c r="FE12" s="546"/>
      <c r="FF12" s="546"/>
      <c r="FG12" s="546"/>
      <c r="FH12" s="546"/>
      <c r="FI12" s="546"/>
      <c r="FJ12" s="546"/>
      <c r="FK12" s="546"/>
      <c r="FL12" s="546"/>
      <c r="FM12" s="546"/>
      <c r="FN12" s="546"/>
      <c r="FO12" s="546"/>
      <c r="FP12" s="546"/>
      <c r="FQ12" s="546"/>
      <c r="FR12" s="546"/>
      <c r="FS12" s="546"/>
      <c r="FT12" s="546"/>
      <c r="FU12" s="546"/>
      <c r="FV12" s="546"/>
      <c r="FW12" s="546"/>
      <c r="FX12" s="546"/>
      <c r="FY12" s="546"/>
      <c r="FZ12" s="546"/>
      <c r="GA12" s="546"/>
      <c r="GB12" s="546"/>
      <c r="GC12" s="546"/>
      <c r="GD12" s="546"/>
      <c r="GE12" s="546"/>
      <c r="GF12" s="546"/>
      <c r="GG12" s="546"/>
      <c r="GH12" s="546"/>
      <c r="GI12" s="546"/>
      <c r="GJ12" s="546"/>
      <c r="GK12" s="546"/>
      <c r="GL12" s="546"/>
      <c r="GM12" s="546"/>
      <c r="GN12" s="546"/>
      <c r="GO12" s="546"/>
      <c r="GP12" s="546"/>
      <c r="GQ12" s="546"/>
      <c r="GR12" s="546"/>
      <c r="GS12" s="546"/>
      <c r="GT12" s="546"/>
      <c r="GU12" s="546"/>
      <c r="GV12" s="546"/>
      <c r="GW12" s="546"/>
      <c r="GX12" s="546"/>
      <c r="GY12" s="546"/>
      <c r="GZ12" s="546"/>
      <c r="HA12" s="546"/>
      <c r="HB12" s="546"/>
      <c r="HC12" s="546"/>
      <c r="HD12" s="546"/>
      <c r="HE12" s="546"/>
      <c r="HF12" s="546"/>
      <c r="HG12" s="546"/>
      <c r="HH12" s="546"/>
      <c r="HI12" s="546"/>
      <c r="HJ12" s="546"/>
      <c r="HK12" s="546"/>
      <c r="HL12" s="546"/>
      <c r="HM12" s="546"/>
      <c r="HN12" s="546"/>
      <c r="HO12" s="546"/>
      <c r="HP12" s="546"/>
      <c r="HQ12" s="546"/>
      <c r="HR12" s="546"/>
      <c r="HS12" s="546"/>
      <c r="HT12" s="546"/>
      <c r="HU12" s="546"/>
      <c r="HV12" s="546"/>
      <c r="HW12" s="546"/>
      <c r="HX12" s="546"/>
      <c r="HY12" s="546"/>
      <c r="HZ12" s="546"/>
      <c r="IA12" s="546"/>
      <c r="IB12" s="546"/>
      <c r="IC12" s="546"/>
      <c r="ID12" s="546"/>
      <c r="IE12" s="546"/>
      <c r="IF12" s="546"/>
      <c r="IG12" s="546"/>
      <c r="IH12" s="546"/>
      <c r="II12" s="546"/>
      <c r="IJ12" s="546"/>
      <c r="IK12" s="546"/>
      <c r="IL12" s="546"/>
      <c r="IM12" s="546"/>
      <c r="IN12" s="546"/>
      <c r="IO12" s="546"/>
    </row>
    <row r="13" spans="1:249" s="544" customFormat="1" ht="26.25" customHeight="1">
      <c r="A13" s="1032" t="s">
        <v>241</v>
      </c>
      <c r="B13" s="1033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7"/>
      <c r="W13" s="547"/>
      <c r="X13" s="546"/>
      <c r="Y13" s="546"/>
      <c r="Z13" s="546"/>
      <c r="AA13" s="546"/>
      <c r="AB13" s="546"/>
      <c r="AC13" s="546"/>
      <c r="AD13" s="546"/>
      <c r="AE13" s="546"/>
      <c r="AF13" s="546"/>
      <c r="AG13" s="546"/>
      <c r="AH13" s="546"/>
      <c r="AI13" s="546"/>
      <c r="AJ13" s="546"/>
      <c r="AK13" s="546"/>
      <c r="AL13" s="546"/>
      <c r="AM13" s="546"/>
      <c r="AN13" s="546"/>
      <c r="AO13" s="546"/>
      <c r="AP13" s="546"/>
      <c r="AQ13" s="546"/>
      <c r="AR13" s="546"/>
      <c r="AS13" s="546"/>
      <c r="AT13" s="546"/>
      <c r="AU13" s="546"/>
      <c r="AV13" s="546"/>
      <c r="AW13" s="546"/>
      <c r="AX13" s="546"/>
      <c r="AY13" s="546"/>
      <c r="AZ13" s="546"/>
      <c r="BA13" s="546"/>
      <c r="BB13" s="546"/>
      <c r="BC13" s="546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546"/>
      <c r="CS13" s="546"/>
      <c r="CT13" s="546"/>
      <c r="CU13" s="546"/>
      <c r="CV13" s="546"/>
      <c r="CW13" s="546"/>
      <c r="CX13" s="546"/>
      <c r="CY13" s="546"/>
      <c r="CZ13" s="546"/>
      <c r="DA13" s="546"/>
      <c r="DB13" s="546"/>
      <c r="DC13" s="546"/>
      <c r="DD13" s="546"/>
      <c r="DE13" s="546"/>
      <c r="DF13" s="546"/>
      <c r="DG13" s="546"/>
      <c r="DH13" s="546"/>
      <c r="DI13" s="546"/>
      <c r="DJ13" s="546"/>
      <c r="DK13" s="546"/>
      <c r="DL13" s="546"/>
      <c r="DM13" s="546"/>
      <c r="DN13" s="546"/>
      <c r="DO13" s="546"/>
      <c r="DP13" s="546"/>
      <c r="DQ13" s="546"/>
      <c r="DR13" s="546"/>
      <c r="DS13" s="546"/>
      <c r="DT13" s="546"/>
      <c r="DU13" s="546"/>
      <c r="DV13" s="546"/>
      <c r="DW13" s="546"/>
      <c r="DX13" s="546"/>
      <c r="DY13" s="546"/>
      <c r="DZ13" s="546"/>
      <c r="EA13" s="546"/>
      <c r="EB13" s="546"/>
      <c r="EC13" s="546"/>
      <c r="ED13" s="546"/>
      <c r="EE13" s="546"/>
      <c r="EF13" s="546"/>
      <c r="EG13" s="546"/>
      <c r="EH13" s="546"/>
      <c r="EI13" s="546"/>
      <c r="EJ13" s="546"/>
      <c r="EK13" s="546"/>
      <c r="EL13" s="546"/>
      <c r="EM13" s="546"/>
      <c r="EN13" s="546"/>
      <c r="EO13" s="546"/>
      <c r="EP13" s="546"/>
      <c r="EQ13" s="546"/>
      <c r="ER13" s="546"/>
      <c r="ES13" s="546"/>
      <c r="ET13" s="546"/>
      <c r="EU13" s="546"/>
      <c r="EV13" s="546"/>
      <c r="EW13" s="546"/>
      <c r="EX13" s="546"/>
      <c r="EY13" s="546"/>
      <c r="EZ13" s="546"/>
      <c r="FA13" s="546"/>
      <c r="FB13" s="546"/>
      <c r="FC13" s="546"/>
      <c r="FD13" s="546"/>
      <c r="FE13" s="546"/>
      <c r="FF13" s="546"/>
      <c r="FG13" s="546"/>
      <c r="FH13" s="546"/>
      <c r="FI13" s="546"/>
      <c r="FJ13" s="546"/>
      <c r="FK13" s="546"/>
      <c r="FL13" s="546"/>
      <c r="FM13" s="546"/>
      <c r="FN13" s="546"/>
      <c r="FO13" s="546"/>
      <c r="FP13" s="546"/>
      <c r="FQ13" s="546"/>
      <c r="FR13" s="546"/>
      <c r="FS13" s="546"/>
      <c r="FT13" s="546"/>
      <c r="FU13" s="546"/>
      <c r="FV13" s="546"/>
      <c r="FW13" s="546"/>
      <c r="FX13" s="546"/>
      <c r="FY13" s="546"/>
      <c r="FZ13" s="546"/>
      <c r="GA13" s="546"/>
      <c r="GB13" s="546"/>
      <c r="GC13" s="546"/>
      <c r="GD13" s="546"/>
      <c r="GE13" s="546"/>
      <c r="GF13" s="546"/>
      <c r="GG13" s="546"/>
      <c r="GH13" s="546"/>
      <c r="GI13" s="546"/>
      <c r="GJ13" s="546"/>
      <c r="GK13" s="546"/>
      <c r="GL13" s="546"/>
      <c r="GM13" s="546"/>
      <c r="GN13" s="546"/>
      <c r="GO13" s="546"/>
      <c r="GP13" s="546"/>
      <c r="GQ13" s="546"/>
      <c r="GR13" s="546"/>
      <c r="GS13" s="546"/>
      <c r="GT13" s="546"/>
      <c r="GU13" s="546"/>
      <c r="GV13" s="546"/>
      <c r="GW13" s="546"/>
      <c r="GX13" s="546"/>
      <c r="GY13" s="546"/>
      <c r="GZ13" s="546"/>
      <c r="HA13" s="546"/>
      <c r="HB13" s="546"/>
      <c r="HC13" s="546"/>
      <c r="HD13" s="546"/>
      <c r="HE13" s="546"/>
      <c r="HF13" s="546"/>
      <c r="HG13" s="546"/>
      <c r="HH13" s="546"/>
      <c r="HI13" s="546"/>
      <c r="HJ13" s="546"/>
      <c r="HK13" s="546"/>
      <c r="HL13" s="546"/>
      <c r="HM13" s="546"/>
      <c r="HN13" s="546"/>
      <c r="HO13" s="546"/>
      <c r="HP13" s="546"/>
      <c r="HQ13" s="546"/>
      <c r="HR13" s="546"/>
      <c r="HS13" s="546"/>
      <c r="HT13" s="546"/>
      <c r="HU13" s="546"/>
      <c r="HV13" s="546"/>
      <c r="HW13" s="546"/>
      <c r="HX13" s="546"/>
      <c r="HY13" s="546"/>
      <c r="HZ13" s="546"/>
      <c r="IA13" s="546"/>
      <c r="IB13" s="546"/>
      <c r="IC13" s="546"/>
      <c r="ID13" s="546"/>
      <c r="IE13" s="546"/>
      <c r="IF13" s="546"/>
      <c r="IG13" s="546"/>
      <c r="IH13" s="546"/>
      <c r="II13" s="546"/>
      <c r="IJ13" s="546"/>
      <c r="IK13" s="546"/>
      <c r="IL13" s="546"/>
      <c r="IM13" s="546"/>
      <c r="IN13" s="546"/>
      <c r="IO13" s="546"/>
    </row>
    <row r="14" spans="1:23" s="544" customFormat="1" ht="27.75" customHeight="1">
      <c r="A14" s="547">
        <v>1</v>
      </c>
      <c r="B14" s="548" t="s">
        <v>117</v>
      </c>
      <c r="C14" s="577">
        <v>208.48</v>
      </c>
      <c r="D14" s="577">
        <v>340.14</v>
      </c>
      <c r="E14" s="577">
        <v>0</v>
      </c>
      <c r="F14" s="577">
        <v>0</v>
      </c>
      <c r="G14" s="577">
        <v>0</v>
      </c>
      <c r="H14" s="577">
        <v>0</v>
      </c>
      <c r="I14" s="578">
        <f aca="true" t="shared" si="0" ref="I14:I21">C14+F14</f>
        <v>208.48</v>
      </c>
      <c r="J14" s="578">
        <f aca="true" t="shared" si="1" ref="J14:J21">D14+G14</f>
        <v>340.14</v>
      </c>
      <c r="K14" s="578">
        <f aca="true" t="shared" si="2" ref="K14:K21">E14+H14</f>
        <v>0</v>
      </c>
      <c r="L14" s="577">
        <v>227.49</v>
      </c>
      <c r="M14" s="577">
        <v>371.16</v>
      </c>
      <c r="N14" s="577">
        <v>0</v>
      </c>
      <c r="O14" s="577">
        <v>0</v>
      </c>
      <c r="P14" s="577">
        <v>0</v>
      </c>
      <c r="Q14" s="577">
        <v>0</v>
      </c>
      <c r="R14" s="578">
        <f>L14+O14</f>
        <v>227.49</v>
      </c>
      <c r="S14" s="578">
        <f>M14+P14</f>
        <v>371.16</v>
      </c>
      <c r="T14" s="578">
        <f>N14+Q14</f>
        <v>0</v>
      </c>
      <c r="U14" s="577">
        <f>I14+R14</f>
        <v>435.97</v>
      </c>
      <c r="V14" s="577">
        <f>J14+S14</f>
        <v>711.3</v>
      </c>
      <c r="W14" s="577">
        <f>K14+T14</f>
        <v>0</v>
      </c>
    </row>
    <row r="15" spans="1:23" s="544" customFormat="1" ht="27.75" customHeight="1">
      <c r="A15" s="547">
        <v>2</v>
      </c>
      <c r="B15" s="548" t="s">
        <v>474</v>
      </c>
      <c r="C15" s="577">
        <v>2068.08</v>
      </c>
      <c r="D15" s="577">
        <v>3374.24</v>
      </c>
      <c r="E15" s="577">
        <v>0</v>
      </c>
      <c r="F15" s="577">
        <v>1375.94</v>
      </c>
      <c r="G15" s="577">
        <v>2244.96</v>
      </c>
      <c r="H15" s="577">
        <v>0</v>
      </c>
      <c r="I15" s="578">
        <f t="shared" si="0"/>
        <v>3444.02</v>
      </c>
      <c r="J15" s="578">
        <f t="shared" si="1"/>
        <v>5619.2</v>
      </c>
      <c r="K15" s="578">
        <f t="shared" si="2"/>
        <v>0</v>
      </c>
      <c r="L15" s="577">
        <v>2250.63</v>
      </c>
      <c r="M15" s="577">
        <v>3672.09</v>
      </c>
      <c r="N15" s="577">
        <v>0</v>
      </c>
      <c r="O15" s="577">
        <v>1498.4</v>
      </c>
      <c r="P15" s="577">
        <v>2444.76</v>
      </c>
      <c r="Q15" s="577">
        <v>0</v>
      </c>
      <c r="R15" s="578">
        <f aca="true" t="shared" si="3" ref="R15:R21">L15+O15</f>
        <v>3749.03</v>
      </c>
      <c r="S15" s="578">
        <f aca="true" t="shared" si="4" ref="S15:S21">M15+P15</f>
        <v>6116.85</v>
      </c>
      <c r="T15" s="578">
        <f aca="true" t="shared" si="5" ref="T15:T21">N15+Q15</f>
        <v>0</v>
      </c>
      <c r="U15" s="577">
        <f aca="true" t="shared" si="6" ref="U15:U21">I15+R15</f>
        <v>7193.05</v>
      </c>
      <c r="V15" s="577">
        <f aca="true" t="shared" si="7" ref="V15:V21">J15+S15</f>
        <v>11736.05</v>
      </c>
      <c r="W15" s="577">
        <f aca="true" t="shared" si="8" ref="W15:W21">K15+T15</f>
        <v>0</v>
      </c>
    </row>
    <row r="16" spans="1:23" s="544" customFormat="1" ht="27.75" customHeight="1">
      <c r="A16" s="547">
        <v>3</v>
      </c>
      <c r="B16" s="548" t="s">
        <v>121</v>
      </c>
      <c r="C16" s="577">
        <v>735.23</v>
      </c>
      <c r="D16" s="577">
        <v>1199.59</v>
      </c>
      <c r="E16" s="577">
        <v>0</v>
      </c>
      <c r="F16" s="577">
        <v>1347.92</v>
      </c>
      <c r="G16" s="577">
        <v>2199.25</v>
      </c>
      <c r="H16" s="577">
        <v>0</v>
      </c>
      <c r="I16" s="578">
        <f t="shared" si="0"/>
        <v>2083.15</v>
      </c>
      <c r="J16" s="578">
        <f t="shared" si="1"/>
        <v>3398.84</v>
      </c>
      <c r="K16" s="578">
        <f t="shared" si="2"/>
        <v>0</v>
      </c>
      <c r="L16" s="577">
        <v>392.21</v>
      </c>
      <c r="M16" s="577">
        <v>639.91</v>
      </c>
      <c r="N16" s="577">
        <v>0</v>
      </c>
      <c r="O16" s="577">
        <v>719.04</v>
      </c>
      <c r="P16" s="577">
        <v>1173.18</v>
      </c>
      <c r="Q16" s="577">
        <v>0</v>
      </c>
      <c r="R16" s="578">
        <f t="shared" si="3"/>
        <v>1111.25</v>
      </c>
      <c r="S16" s="578">
        <f t="shared" si="4"/>
        <v>1813.0900000000001</v>
      </c>
      <c r="T16" s="578">
        <f t="shared" si="5"/>
        <v>0</v>
      </c>
      <c r="U16" s="577">
        <f t="shared" si="6"/>
        <v>3194.4</v>
      </c>
      <c r="V16" s="577">
        <f t="shared" si="7"/>
        <v>5211.93</v>
      </c>
      <c r="W16" s="577">
        <f t="shared" si="8"/>
        <v>0</v>
      </c>
    </row>
    <row r="17" spans="1:23" s="544" customFormat="1" ht="27.75" customHeight="1">
      <c r="A17" s="547">
        <v>4</v>
      </c>
      <c r="B17" s="548" t="s">
        <v>119</v>
      </c>
      <c r="C17" s="577">
        <v>62.54</v>
      </c>
      <c r="D17" s="577">
        <v>102.05</v>
      </c>
      <c r="E17" s="577">
        <v>0</v>
      </c>
      <c r="F17" s="577">
        <v>0</v>
      </c>
      <c r="G17" s="577">
        <v>0</v>
      </c>
      <c r="H17" s="577">
        <v>0</v>
      </c>
      <c r="I17" s="578">
        <f t="shared" si="0"/>
        <v>62.54</v>
      </c>
      <c r="J17" s="578">
        <f t="shared" si="1"/>
        <v>102.05</v>
      </c>
      <c r="K17" s="578">
        <f t="shared" si="2"/>
        <v>0</v>
      </c>
      <c r="L17" s="577">
        <v>68.25</v>
      </c>
      <c r="M17" s="577">
        <v>111.35</v>
      </c>
      <c r="N17" s="577">
        <v>0</v>
      </c>
      <c r="O17" s="577">
        <v>0</v>
      </c>
      <c r="P17" s="577">
        <v>0</v>
      </c>
      <c r="Q17" s="577">
        <v>0</v>
      </c>
      <c r="R17" s="578">
        <f t="shared" si="3"/>
        <v>68.25</v>
      </c>
      <c r="S17" s="578">
        <f t="shared" si="4"/>
        <v>111.35</v>
      </c>
      <c r="T17" s="578">
        <f t="shared" si="5"/>
        <v>0</v>
      </c>
      <c r="U17" s="577">
        <f t="shared" si="6"/>
        <v>130.79</v>
      </c>
      <c r="V17" s="577">
        <f t="shared" si="7"/>
        <v>213.39999999999998</v>
      </c>
      <c r="W17" s="577">
        <f t="shared" si="8"/>
        <v>0</v>
      </c>
    </row>
    <row r="18" spans="1:23" s="544" customFormat="1" ht="27.75" customHeight="1">
      <c r="A18" s="547">
        <v>5</v>
      </c>
      <c r="B18" s="548" t="s">
        <v>120</v>
      </c>
      <c r="C18" s="577">
        <v>55.34</v>
      </c>
      <c r="D18" s="577">
        <v>90.29</v>
      </c>
      <c r="E18" s="577">
        <v>0</v>
      </c>
      <c r="F18" s="577">
        <v>0</v>
      </c>
      <c r="G18" s="577">
        <v>0</v>
      </c>
      <c r="H18" s="577">
        <v>0</v>
      </c>
      <c r="I18" s="578">
        <f t="shared" si="0"/>
        <v>55.34</v>
      </c>
      <c r="J18" s="578">
        <f t="shared" si="1"/>
        <v>90.29</v>
      </c>
      <c r="K18" s="578">
        <f t="shared" si="2"/>
        <v>0</v>
      </c>
      <c r="L18" s="577">
        <v>52.9</v>
      </c>
      <c r="M18" s="577">
        <v>86.3</v>
      </c>
      <c r="N18" s="577">
        <v>0</v>
      </c>
      <c r="O18" s="577">
        <v>0</v>
      </c>
      <c r="P18" s="577">
        <v>0</v>
      </c>
      <c r="Q18" s="577">
        <v>0</v>
      </c>
      <c r="R18" s="578">
        <f t="shared" si="3"/>
        <v>52.9</v>
      </c>
      <c r="S18" s="578">
        <f t="shared" si="4"/>
        <v>86.3</v>
      </c>
      <c r="T18" s="578">
        <f t="shared" si="5"/>
        <v>0</v>
      </c>
      <c r="U18" s="577">
        <f t="shared" si="6"/>
        <v>108.24000000000001</v>
      </c>
      <c r="V18" s="577">
        <f t="shared" si="7"/>
        <v>176.59</v>
      </c>
      <c r="W18" s="577">
        <f t="shared" si="8"/>
        <v>0</v>
      </c>
    </row>
    <row r="19" spans="1:23" s="544" customFormat="1" ht="43.5" customHeight="1">
      <c r="A19" s="1032" t="s">
        <v>242</v>
      </c>
      <c r="B19" s="1033"/>
      <c r="C19" s="577"/>
      <c r="D19" s="577"/>
      <c r="E19" s="577"/>
      <c r="F19" s="577"/>
      <c r="G19" s="577"/>
      <c r="H19" s="577"/>
      <c r="I19" s="578"/>
      <c r="J19" s="578"/>
      <c r="K19" s="578"/>
      <c r="L19" s="577"/>
      <c r="M19" s="577"/>
      <c r="N19" s="577"/>
      <c r="O19" s="577"/>
      <c r="P19" s="577"/>
      <c r="Q19" s="577"/>
      <c r="R19" s="578"/>
      <c r="S19" s="578"/>
      <c r="T19" s="578"/>
      <c r="U19" s="577"/>
      <c r="V19" s="577"/>
      <c r="W19" s="577"/>
    </row>
    <row r="20" spans="1:23" s="544" customFormat="1" ht="27" customHeight="1">
      <c r="A20" s="547">
        <v>6</v>
      </c>
      <c r="B20" s="548" t="s">
        <v>122</v>
      </c>
      <c r="C20" s="577">
        <v>0</v>
      </c>
      <c r="D20" s="577">
        <v>0</v>
      </c>
      <c r="E20" s="577">
        <v>0</v>
      </c>
      <c r="F20" s="577">
        <v>0</v>
      </c>
      <c r="G20" s="577">
        <v>0</v>
      </c>
      <c r="H20" s="577">
        <v>0</v>
      </c>
      <c r="I20" s="578">
        <f t="shared" si="0"/>
        <v>0</v>
      </c>
      <c r="J20" s="578">
        <f t="shared" si="1"/>
        <v>0</v>
      </c>
      <c r="K20" s="578">
        <f t="shared" si="2"/>
        <v>0</v>
      </c>
      <c r="L20" s="577">
        <v>0</v>
      </c>
      <c r="M20" s="577">
        <v>0</v>
      </c>
      <c r="N20" s="577">
        <v>0</v>
      </c>
      <c r="O20" s="577">
        <v>0</v>
      </c>
      <c r="P20" s="577">
        <v>0</v>
      </c>
      <c r="Q20" s="577">
        <v>0</v>
      </c>
      <c r="R20" s="578">
        <f t="shared" si="3"/>
        <v>0</v>
      </c>
      <c r="S20" s="578">
        <f t="shared" si="4"/>
        <v>0</v>
      </c>
      <c r="T20" s="578">
        <f t="shared" si="5"/>
        <v>0</v>
      </c>
      <c r="U20" s="577">
        <f t="shared" si="6"/>
        <v>0</v>
      </c>
      <c r="V20" s="577">
        <f t="shared" si="7"/>
        <v>0</v>
      </c>
      <c r="W20" s="577">
        <f t="shared" si="8"/>
        <v>0</v>
      </c>
    </row>
    <row r="21" spans="1:23" s="544" customFormat="1" ht="27" customHeight="1">
      <c r="A21" s="547">
        <v>7</v>
      </c>
      <c r="B21" s="548" t="s">
        <v>123</v>
      </c>
      <c r="C21" s="577">
        <v>164.39</v>
      </c>
      <c r="D21" s="577">
        <v>268.21</v>
      </c>
      <c r="E21" s="577">
        <v>0</v>
      </c>
      <c r="F21" s="577">
        <v>0</v>
      </c>
      <c r="G21" s="577">
        <v>0</v>
      </c>
      <c r="H21" s="577">
        <v>0</v>
      </c>
      <c r="I21" s="578">
        <f t="shared" si="0"/>
        <v>164.39</v>
      </c>
      <c r="J21" s="578">
        <f t="shared" si="1"/>
        <v>268.21</v>
      </c>
      <c r="K21" s="578">
        <f t="shared" si="2"/>
        <v>0</v>
      </c>
      <c r="L21" s="577">
        <v>0</v>
      </c>
      <c r="M21" s="577">
        <v>0</v>
      </c>
      <c r="N21" s="577">
        <v>0</v>
      </c>
      <c r="O21" s="577">
        <v>0</v>
      </c>
      <c r="P21" s="577">
        <v>0</v>
      </c>
      <c r="Q21" s="577">
        <v>0</v>
      </c>
      <c r="R21" s="578">
        <f t="shared" si="3"/>
        <v>0</v>
      </c>
      <c r="S21" s="578">
        <f t="shared" si="4"/>
        <v>0</v>
      </c>
      <c r="T21" s="578">
        <f t="shared" si="5"/>
        <v>0</v>
      </c>
      <c r="U21" s="577">
        <f t="shared" si="6"/>
        <v>164.39</v>
      </c>
      <c r="V21" s="577">
        <f t="shared" si="7"/>
        <v>268.21</v>
      </c>
      <c r="W21" s="577">
        <f t="shared" si="8"/>
        <v>0</v>
      </c>
    </row>
    <row r="22" spans="1:23" s="544" customFormat="1" ht="27" customHeight="1">
      <c r="A22" s="547"/>
      <c r="B22" s="548" t="s">
        <v>16</v>
      </c>
      <c r="C22" s="577">
        <f>SUM(C13:C21)</f>
        <v>3294.06</v>
      </c>
      <c r="D22" s="577">
        <f aca="true" t="shared" si="9" ref="D22:W22">SUM(D13:D21)</f>
        <v>5374.5199999999995</v>
      </c>
      <c r="E22" s="577">
        <f t="shared" si="9"/>
        <v>0</v>
      </c>
      <c r="F22" s="577">
        <f t="shared" si="9"/>
        <v>2723.86</v>
      </c>
      <c r="G22" s="577">
        <f t="shared" si="9"/>
        <v>4444.21</v>
      </c>
      <c r="H22" s="577">
        <f t="shared" si="9"/>
        <v>0</v>
      </c>
      <c r="I22" s="577">
        <f t="shared" si="9"/>
        <v>6017.92</v>
      </c>
      <c r="J22" s="577">
        <f t="shared" si="9"/>
        <v>9818.73</v>
      </c>
      <c r="K22" s="577">
        <f t="shared" si="9"/>
        <v>0</v>
      </c>
      <c r="L22" s="577">
        <f t="shared" si="9"/>
        <v>2991.48</v>
      </c>
      <c r="M22" s="577">
        <f t="shared" si="9"/>
        <v>4880.81</v>
      </c>
      <c r="N22" s="577">
        <f t="shared" si="9"/>
        <v>0</v>
      </c>
      <c r="O22" s="577">
        <f t="shared" si="9"/>
        <v>2217.44</v>
      </c>
      <c r="P22" s="577">
        <f t="shared" si="9"/>
        <v>3617.9400000000005</v>
      </c>
      <c r="Q22" s="577">
        <f t="shared" si="9"/>
        <v>0</v>
      </c>
      <c r="R22" s="577">
        <f t="shared" si="9"/>
        <v>5208.92</v>
      </c>
      <c r="S22" s="577">
        <f t="shared" si="9"/>
        <v>8498.75</v>
      </c>
      <c r="T22" s="577">
        <f t="shared" si="9"/>
        <v>0</v>
      </c>
      <c r="U22" s="577">
        <f t="shared" si="9"/>
        <v>11226.84</v>
      </c>
      <c r="V22" s="577">
        <f t="shared" si="9"/>
        <v>18317.48</v>
      </c>
      <c r="W22" s="577">
        <f t="shared" si="9"/>
        <v>0</v>
      </c>
    </row>
    <row r="23" spans="1:2" ht="12.75">
      <c r="A23" s="534"/>
      <c r="B23" s="534"/>
    </row>
    <row r="24" spans="1:2" ht="12.75">
      <c r="A24" s="534"/>
      <c r="B24" s="534"/>
    </row>
    <row r="25" spans="1:2" ht="12.75">
      <c r="A25" s="534"/>
      <c r="B25" s="534"/>
    </row>
    <row r="27" spans="1:14" s="537" customFormat="1" ht="15">
      <c r="A27" s="535" t="s">
        <v>947</v>
      </c>
      <c r="B27" s="535"/>
      <c r="C27" s="535"/>
      <c r="D27" s="535"/>
      <c r="E27" s="535"/>
      <c r="F27" s="535"/>
      <c r="G27" s="535"/>
      <c r="H27" s="535"/>
      <c r="I27" s="535"/>
      <c r="J27" s="536"/>
      <c r="K27" s="264"/>
      <c r="L27" s="264"/>
      <c r="M27" s="264"/>
      <c r="N27" s="264"/>
    </row>
    <row r="28" spans="1:14" s="537" customFormat="1" ht="15">
      <c r="A28" s="535"/>
      <c r="B28" s="535"/>
      <c r="C28" s="535"/>
      <c r="D28" s="535"/>
      <c r="E28" s="535"/>
      <c r="F28" s="535"/>
      <c r="G28" s="535"/>
      <c r="H28" s="535"/>
      <c r="I28" s="535"/>
      <c r="J28" s="535"/>
      <c r="K28" s="264"/>
      <c r="L28" s="264"/>
      <c r="M28" s="264"/>
      <c r="N28" s="264"/>
    </row>
    <row r="29" spans="1:23" s="537" customFormat="1" ht="18">
      <c r="A29" s="535"/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1038" t="s">
        <v>944</v>
      </c>
      <c r="S29" s="1038"/>
      <c r="T29" s="1038"/>
      <c r="U29" s="1038"/>
      <c r="V29" s="1038"/>
      <c r="W29" s="1038"/>
    </row>
    <row r="30" spans="1:23" s="537" customFormat="1" ht="18">
      <c r="A30" s="535"/>
      <c r="B30" s="535"/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1038" t="s">
        <v>860</v>
      </c>
      <c r="S30" s="1038"/>
      <c r="T30" s="1038"/>
      <c r="U30" s="1038"/>
      <c r="V30" s="1038"/>
      <c r="W30" s="1038"/>
    </row>
  </sheetData>
  <sheetProtection/>
  <mergeCells count="21">
    <mergeCell ref="R10:T10"/>
    <mergeCell ref="B9:B10"/>
    <mergeCell ref="A4:W4"/>
    <mergeCell ref="A19:B19"/>
    <mergeCell ref="C9:K9"/>
    <mergeCell ref="L9:T9"/>
    <mergeCell ref="O3:U3"/>
    <mergeCell ref="A7:B7"/>
    <mergeCell ref="C10:E10"/>
    <mergeCell ref="F10:H10"/>
    <mergeCell ref="I10:K10"/>
    <mergeCell ref="A13:B13"/>
    <mergeCell ref="L10:N10"/>
    <mergeCell ref="O10:Q10"/>
    <mergeCell ref="A5:W5"/>
    <mergeCell ref="R30:W30"/>
    <mergeCell ref="R8:W8"/>
    <mergeCell ref="A6:W6"/>
    <mergeCell ref="A9:A10"/>
    <mergeCell ref="R29:W29"/>
    <mergeCell ref="U9:W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  <colBreaks count="1" manualBreakCount="1">
    <brk id="23" max="65535" man="1"/>
  </colBreaks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view="pageBreakPreview" zoomScale="78" zoomScaleSheetLayoutView="78" zoomScalePageLayoutView="0" workbookViewId="0" topLeftCell="A2">
      <selection activeCell="D40" sqref="D40"/>
    </sheetView>
  </sheetViews>
  <sheetFormatPr defaultColWidth="9.140625" defaultRowHeight="12.75"/>
  <cols>
    <col min="1" max="1" width="7.421875" style="145" customWidth="1"/>
    <col min="2" max="2" width="17.140625" style="430" customWidth="1"/>
    <col min="3" max="3" width="11.00390625" style="145" customWidth="1"/>
    <col min="4" max="4" width="10.00390625" style="145" customWidth="1"/>
    <col min="5" max="5" width="11.8515625" style="145" customWidth="1"/>
    <col min="6" max="6" width="12.140625" style="145" customWidth="1"/>
    <col min="7" max="7" width="13.28125" style="145" customWidth="1"/>
    <col min="8" max="8" width="14.57421875" style="145" customWidth="1"/>
    <col min="9" max="9" width="12.7109375" style="145" customWidth="1"/>
    <col min="10" max="10" width="14.00390625" style="145" customWidth="1"/>
    <col min="11" max="11" width="10.8515625" style="145" customWidth="1"/>
    <col min="12" max="12" width="10.7109375" style="145" customWidth="1"/>
    <col min="13" max="16384" width="9.140625" style="145" customWidth="1"/>
  </cols>
  <sheetData>
    <row r="1" spans="2:10" s="77" customFormat="1" ht="12.75">
      <c r="B1" s="430"/>
      <c r="E1" s="1051"/>
      <c r="F1" s="1051"/>
      <c r="G1" s="1051"/>
      <c r="H1" s="1051"/>
      <c r="I1" s="1051"/>
      <c r="J1" s="228" t="s">
        <v>740</v>
      </c>
    </row>
    <row r="2" spans="1:10" s="77" customFormat="1" ht="15">
      <c r="A2" s="1052" t="s">
        <v>0</v>
      </c>
      <c r="B2" s="1052"/>
      <c r="C2" s="1052"/>
      <c r="D2" s="1052"/>
      <c r="E2" s="1052"/>
      <c r="F2" s="1052"/>
      <c r="G2" s="1052"/>
      <c r="H2" s="1052"/>
      <c r="I2" s="1052"/>
      <c r="J2" s="1052"/>
    </row>
    <row r="3" spans="1:10" s="77" customFormat="1" ht="20.25">
      <c r="A3" s="693" t="s">
        <v>633</v>
      </c>
      <c r="B3" s="693"/>
      <c r="C3" s="693"/>
      <c r="D3" s="693"/>
      <c r="E3" s="693"/>
      <c r="F3" s="693"/>
      <c r="G3" s="693"/>
      <c r="H3" s="693"/>
      <c r="I3" s="693"/>
      <c r="J3" s="693"/>
    </row>
    <row r="4" s="77" customFormat="1" ht="14.25" customHeight="1">
      <c r="B4" s="430"/>
    </row>
    <row r="5" spans="1:12" ht="19.5" customHeight="1">
      <c r="A5" s="1053" t="s">
        <v>741</v>
      </c>
      <c r="B5" s="1053"/>
      <c r="C5" s="1053"/>
      <c r="D5" s="1053"/>
      <c r="E5" s="1053"/>
      <c r="F5" s="1053"/>
      <c r="G5" s="1053"/>
      <c r="H5" s="1053"/>
      <c r="I5" s="1053"/>
      <c r="J5" s="1053"/>
      <c r="K5" s="1053"/>
      <c r="L5" s="1053"/>
    </row>
    <row r="6" spans="1:10" ht="13.5" customHeight="1">
      <c r="A6" s="229"/>
      <c r="B6" s="230"/>
      <c r="C6" s="229"/>
      <c r="D6" s="229"/>
      <c r="E6" s="229"/>
      <c r="F6" s="229"/>
      <c r="G6" s="229"/>
      <c r="H6" s="229"/>
      <c r="I6" s="229"/>
      <c r="J6" s="229"/>
    </row>
    <row r="7" ht="0.75" customHeight="1"/>
    <row r="8" spans="1:12" ht="12.75">
      <c r="A8" s="636" t="s">
        <v>862</v>
      </c>
      <c r="B8" s="636"/>
      <c r="C8" s="230"/>
      <c r="H8" s="1054" t="s">
        <v>795</v>
      </c>
      <c r="I8" s="1054"/>
      <c r="J8" s="1054"/>
      <c r="K8" s="1054"/>
      <c r="L8" s="1054"/>
    </row>
    <row r="9" spans="1:16" ht="18" customHeight="1">
      <c r="A9" s="887" t="s">
        <v>2</v>
      </c>
      <c r="B9" s="885" t="s">
        <v>33</v>
      </c>
      <c r="C9" s="1064" t="s">
        <v>742</v>
      </c>
      <c r="D9" s="1064"/>
      <c r="E9" s="1064" t="s">
        <v>118</v>
      </c>
      <c r="F9" s="1064"/>
      <c r="G9" s="1064" t="s">
        <v>743</v>
      </c>
      <c r="H9" s="1064"/>
      <c r="I9" s="1064" t="s">
        <v>119</v>
      </c>
      <c r="J9" s="1064"/>
      <c r="K9" s="1064" t="s">
        <v>120</v>
      </c>
      <c r="L9" s="1064"/>
      <c r="O9" s="231"/>
      <c r="P9" s="232"/>
    </row>
    <row r="10" spans="1:12" ht="44.25" customHeight="1">
      <c r="A10" s="887"/>
      <c r="B10" s="885"/>
      <c r="C10" s="82" t="s">
        <v>744</v>
      </c>
      <c r="D10" s="82" t="s">
        <v>745</v>
      </c>
      <c r="E10" s="82" t="s">
        <v>746</v>
      </c>
      <c r="F10" s="82" t="s">
        <v>747</v>
      </c>
      <c r="G10" s="82" t="s">
        <v>746</v>
      </c>
      <c r="H10" s="82" t="s">
        <v>747</v>
      </c>
      <c r="I10" s="82" t="s">
        <v>744</v>
      </c>
      <c r="J10" s="82" t="s">
        <v>745</v>
      </c>
      <c r="K10" s="82" t="s">
        <v>744</v>
      </c>
      <c r="L10" s="82" t="s">
        <v>745</v>
      </c>
    </row>
    <row r="11" spans="1:12" ht="12.75">
      <c r="A11" s="82">
        <v>1</v>
      </c>
      <c r="B11" s="431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2">
        <v>10</v>
      </c>
      <c r="K11" s="82">
        <v>11</v>
      </c>
      <c r="L11" s="82">
        <v>12</v>
      </c>
    </row>
    <row r="12" spans="1:12" ht="15">
      <c r="A12" s="233">
        <v>1</v>
      </c>
      <c r="B12" s="310" t="s">
        <v>833</v>
      </c>
      <c r="C12" s="1055" t="s">
        <v>873</v>
      </c>
      <c r="D12" s="1056"/>
      <c r="E12" s="1056"/>
      <c r="F12" s="1056"/>
      <c r="G12" s="1056"/>
      <c r="H12" s="1056"/>
      <c r="I12" s="1056"/>
      <c r="J12" s="1056"/>
      <c r="K12" s="1056"/>
      <c r="L12" s="1057"/>
    </row>
    <row r="13" spans="1:12" ht="15">
      <c r="A13" s="233">
        <v>2</v>
      </c>
      <c r="B13" s="310" t="s">
        <v>945</v>
      </c>
      <c r="C13" s="1058"/>
      <c r="D13" s="1059"/>
      <c r="E13" s="1059"/>
      <c r="F13" s="1059"/>
      <c r="G13" s="1059"/>
      <c r="H13" s="1059"/>
      <c r="I13" s="1059"/>
      <c r="J13" s="1059"/>
      <c r="K13" s="1059"/>
      <c r="L13" s="1060"/>
    </row>
    <row r="14" spans="1:12" ht="15">
      <c r="A14" s="233">
        <v>3</v>
      </c>
      <c r="B14" s="310" t="s">
        <v>835</v>
      </c>
      <c r="C14" s="1058"/>
      <c r="D14" s="1059"/>
      <c r="E14" s="1059"/>
      <c r="F14" s="1059"/>
      <c r="G14" s="1059"/>
      <c r="H14" s="1059"/>
      <c r="I14" s="1059"/>
      <c r="J14" s="1059"/>
      <c r="K14" s="1059"/>
      <c r="L14" s="1060"/>
    </row>
    <row r="15" spans="1:12" ht="15">
      <c r="A15" s="233">
        <v>4</v>
      </c>
      <c r="B15" s="310" t="s">
        <v>836</v>
      </c>
      <c r="C15" s="1058"/>
      <c r="D15" s="1059"/>
      <c r="E15" s="1059"/>
      <c r="F15" s="1059"/>
      <c r="G15" s="1059"/>
      <c r="H15" s="1059"/>
      <c r="I15" s="1059"/>
      <c r="J15" s="1059"/>
      <c r="K15" s="1059"/>
      <c r="L15" s="1060"/>
    </row>
    <row r="16" spans="1:12" ht="15">
      <c r="A16" s="233">
        <v>5</v>
      </c>
      <c r="B16" s="310" t="s">
        <v>837</v>
      </c>
      <c r="C16" s="1058"/>
      <c r="D16" s="1059"/>
      <c r="E16" s="1059"/>
      <c r="F16" s="1059"/>
      <c r="G16" s="1059"/>
      <c r="H16" s="1059"/>
      <c r="I16" s="1059"/>
      <c r="J16" s="1059"/>
      <c r="K16" s="1059"/>
      <c r="L16" s="1060"/>
    </row>
    <row r="17" spans="1:12" ht="15">
      <c r="A17" s="233">
        <v>6</v>
      </c>
      <c r="B17" s="310" t="s">
        <v>838</v>
      </c>
      <c r="C17" s="1058"/>
      <c r="D17" s="1059"/>
      <c r="E17" s="1059"/>
      <c r="F17" s="1059"/>
      <c r="G17" s="1059"/>
      <c r="H17" s="1059"/>
      <c r="I17" s="1059"/>
      <c r="J17" s="1059"/>
      <c r="K17" s="1059"/>
      <c r="L17" s="1060"/>
    </row>
    <row r="18" spans="1:12" ht="15">
      <c r="A18" s="233">
        <v>7</v>
      </c>
      <c r="B18" s="310" t="s">
        <v>839</v>
      </c>
      <c r="C18" s="1058"/>
      <c r="D18" s="1059"/>
      <c r="E18" s="1059"/>
      <c r="F18" s="1059"/>
      <c r="G18" s="1059"/>
      <c r="H18" s="1059"/>
      <c r="I18" s="1059"/>
      <c r="J18" s="1059"/>
      <c r="K18" s="1059"/>
      <c r="L18" s="1060"/>
    </row>
    <row r="19" spans="1:12" ht="15">
      <c r="A19" s="233">
        <v>8</v>
      </c>
      <c r="B19" s="310" t="s">
        <v>840</v>
      </c>
      <c r="C19" s="1058"/>
      <c r="D19" s="1059"/>
      <c r="E19" s="1059"/>
      <c r="F19" s="1059"/>
      <c r="G19" s="1059"/>
      <c r="H19" s="1059"/>
      <c r="I19" s="1059"/>
      <c r="J19" s="1059"/>
      <c r="K19" s="1059"/>
      <c r="L19" s="1060"/>
    </row>
    <row r="20" spans="1:12" ht="15">
      <c r="A20" s="233">
        <v>9</v>
      </c>
      <c r="B20" s="310" t="s">
        <v>841</v>
      </c>
      <c r="C20" s="1058"/>
      <c r="D20" s="1059"/>
      <c r="E20" s="1059"/>
      <c r="F20" s="1059"/>
      <c r="G20" s="1059"/>
      <c r="H20" s="1059"/>
      <c r="I20" s="1059"/>
      <c r="J20" s="1059"/>
      <c r="K20" s="1059"/>
      <c r="L20" s="1060"/>
    </row>
    <row r="21" spans="1:12" ht="15">
      <c r="A21" s="233">
        <v>10</v>
      </c>
      <c r="B21" s="310" t="s">
        <v>842</v>
      </c>
      <c r="C21" s="1058"/>
      <c r="D21" s="1059"/>
      <c r="E21" s="1059"/>
      <c r="F21" s="1059"/>
      <c r="G21" s="1059"/>
      <c r="H21" s="1059"/>
      <c r="I21" s="1059"/>
      <c r="J21" s="1059"/>
      <c r="K21" s="1059"/>
      <c r="L21" s="1060"/>
    </row>
    <row r="22" spans="1:12" ht="15">
      <c r="A22" s="233">
        <v>11</v>
      </c>
      <c r="B22" s="310" t="s">
        <v>843</v>
      </c>
      <c r="C22" s="1058"/>
      <c r="D22" s="1059"/>
      <c r="E22" s="1059"/>
      <c r="F22" s="1059"/>
      <c r="G22" s="1059"/>
      <c r="H22" s="1059"/>
      <c r="I22" s="1059"/>
      <c r="J22" s="1059"/>
      <c r="K22" s="1059"/>
      <c r="L22" s="1060"/>
    </row>
    <row r="23" spans="1:12" ht="15">
      <c r="A23" s="233">
        <v>12</v>
      </c>
      <c r="B23" s="310" t="s">
        <v>844</v>
      </c>
      <c r="C23" s="1058"/>
      <c r="D23" s="1059"/>
      <c r="E23" s="1059"/>
      <c r="F23" s="1059"/>
      <c r="G23" s="1059"/>
      <c r="H23" s="1059"/>
      <c r="I23" s="1059"/>
      <c r="J23" s="1059"/>
      <c r="K23" s="1059"/>
      <c r="L23" s="1060"/>
    </row>
    <row r="24" spans="1:12" ht="15">
      <c r="A24" s="233">
        <v>13</v>
      </c>
      <c r="B24" s="310" t="s">
        <v>845</v>
      </c>
      <c r="C24" s="1058"/>
      <c r="D24" s="1059"/>
      <c r="E24" s="1059"/>
      <c r="F24" s="1059"/>
      <c r="G24" s="1059"/>
      <c r="H24" s="1059"/>
      <c r="I24" s="1059"/>
      <c r="J24" s="1059"/>
      <c r="K24" s="1059"/>
      <c r="L24" s="1060"/>
    </row>
    <row r="25" spans="1:12" ht="15">
      <c r="A25" s="233">
        <v>14</v>
      </c>
      <c r="B25" s="310" t="s">
        <v>846</v>
      </c>
      <c r="C25" s="1058"/>
      <c r="D25" s="1059"/>
      <c r="E25" s="1059"/>
      <c r="F25" s="1059"/>
      <c r="G25" s="1059"/>
      <c r="H25" s="1059"/>
      <c r="I25" s="1059"/>
      <c r="J25" s="1059"/>
      <c r="K25" s="1059"/>
      <c r="L25" s="1060"/>
    </row>
    <row r="26" spans="1:12" ht="15">
      <c r="A26" s="233">
        <v>15</v>
      </c>
      <c r="B26" s="310" t="s">
        <v>847</v>
      </c>
      <c r="C26" s="1058"/>
      <c r="D26" s="1059"/>
      <c r="E26" s="1059"/>
      <c r="F26" s="1059"/>
      <c r="G26" s="1059"/>
      <c r="H26" s="1059"/>
      <c r="I26" s="1059"/>
      <c r="J26" s="1059"/>
      <c r="K26" s="1059"/>
      <c r="L26" s="1060"/>
    </row>
    <row r="27" spans="1:12" ht="15">
      <c r="A27" s="233">
        <v>16</v>
      </c>
      <c r="B27" s="310" t="s">
        <v>848</v>
      </c>
      <c r="C27" s="1058"/>
      <c r="D27" s="1059"/>
      <c r="E27" s="1059"/>
      <c r="F27" s="1059"/>
      <c r="G27" s="1059"/>
      <c r="H27" s="1059"/>
      <c r="I27" s="1059"/>
      <c r="J27" s="1059"/>
      <c r="K27" s="1059"/>
      <c r="L27" s="1060"/>
    </row>
    <row r="28" spans="1:12" ht="15">
      <c r="A28" s="233">
        <v>17</v>
      </c>
      <c r="B28" s="310" t="s">
        <v>854</v>
      </c>
      <c r="C28" s="1058"/>
      <c r="D28" s="1059"/>
      <c r="E28" s="1059"/>
      <c r="F28" s="1059"/>
      <c r="G28" s="1059"/>
      <c r="H28" s="1059"/>
      <c r="I28" s="1059"/>
      <c r="J28" s="1059"/>
      <c r="K28" s="1059"/>
      <c r="L28" s="1060"/>
    </row>
    <row r="29" spans="1:12" ht="15">
      <c r="A29" s="233">
        <v>18</v>
      </c>
      <c r="B29" s="310" t="s">
        <v>849</v>
      </c>
      <c r="C29" s="1058"/>
      <c r="D29" s="1059"/>
      <c r="E29" s="1059"/>
      <c r="F29" s="1059"/>
      <c r="G29" s="1059"/>
      <c r="H29" s="1059"/>
      <c r="I29" s="1059"/>
      <c r="J29" s="1059"/>
      <c r="K29" s="1059"/>
      <c r="L29" s="1060"/>
    </row>
    <row r="30" spans="1:12" ht="15">
      <c r="A30" s="233">
        <v>19</v>
      </c>
      <c r="B30" s="310" t="s">
        <v>850</v>
      </c>
      <c r="C30" s="1058"/>
      <c r="D30" s="1059"/>
      <c r="E30" s="1059"/>
      <c r="F30" s="1059"/>
      <c r="G30" s="1059"/>
      <c r="H30" s="1059"/>
      <c r="I30" s="1059"/>
      <c r="J30" s="1059"/>
      <c r="K30" s="1059"/>
      <c r="L30" s="1060"/>
    </row>
    <row r="31" spans="1:12" ht="15">
      <c r="A31" s="233">
        <v>20</v>
      </c>
      <c r="B31" s="310" t="s">
        <v>851</v>
      </c>
      <c r="C31" s="1058"/>
      <c r="D31" s="1059"/>
      <c r="E31" s="1059"/>
      <c r="F31" s="1059"/>
      <c r="G31" s="1059"/>
      <c r="H31" s="1059"/>
      <c r="I31" s="1059"/>
      <c r="J31" s="1059"/>
      <c r="K31" s="1059"/>
      <c r="L31" s="1060"/>
    </row>
    <row r="32" spans="1:12" ht="15">
      <c r="A32" s="233">
        <v>21</v>
      </c>
      <c r="B32" s="310" t="s">
        <v>852</v>
      </c>
      <c r="C32" s="1058"/>
      <c r="D32" s="1059"/>
      <c r="E32" s="1059"/>
      <c r="F32" s="1059"/>
      <c r="G32" s="1059"/>
      <c r="H32" s="1059"/>
      <c r="I32" s="1059"/>
      <c r="J32" s="1059"/>
      <c r="K32" s="1059"/>
      <c r="L32" s="1060"/>
    </row>
    <row r="33" spans="1:12" ht="15">
      <c r="A33" s="233">
        <v>22</v>
      </c>
      <c r="B33" s="310" t="s">
        <v>853</v>
      </c>
      <c r="C33" s="1058"/>
      <c r="D33" s="1059"/>
      <c r="E33" s="1059"/>
      <c r="F33" s="1059"/>
      <c r="G33" s="1059"/>
      <c r="H33" s="1059"/>
      <c r="I33" s="1059"/>
      <c r="J33" s="1059"/>
      <c r="K33" s="1059"/>
      <c r="L33" s="1060"/>
    </row>
    <row r="34" spans="1:12" ht="12.75">
      <c r="A34" s="81" t="s">
        <v>16</v>
      </c>
      <c r="B34" s="432"/>
      <c r="C34" s="1061"/>
      <c r="D34" s="1062"/>
      <c r="E34" s="1062"/>
      <c r="F34" s="1062"/>
      <c r="G34" s="1062"/>
      <c r="H34" s="1062"/>
      <c r="I34" s="1062"/>
      <c r="J34" s="1062"/>
      <c r="K34" s="1062"/>
      <c r="L34" s="1063"/>
    </row>
    <row r="35" spans="1:10" ht="12.75">
      <c r="A35" s="88"/>
      <c r="B35" s="433"/>
      <c r="C35" s="108"/>
      <c r="D35" s="232"/>
      <c r="E35" s="232"/>
      <c r="F35" s="232"/>
      <c r="G35" s="232"/>
      <c r="H35" s="232"/>
      <c r="I35" s="232"/>
      <c r="J35" s="232"/>
    </row>
    <row r="37" spans="1:7" s="537" customFormat="1" ht="15">
      <c r="A37" s="535" t="s">
        <v>947</v>
      </c>
      <c r="B37" s="535"/>
      <c r="C37" s="535"/>
      <c r="D37" s="535"/>
      <c r="E37" s="535"/>
      <c r="F37" s="535"/>
      <c r="G37" s="535"/>
    </row>
    <row r="38" spans="1:7" s="537" customFormat="1" ht="15">
      <c r="A38" s="535"/>
      <c r="B38" s="535"/>
      <c r="C38" s="535"/>
      <c r="D38" s="535"/>
      <c r="E38" s="535"/>
      <c r="F38" s="535"/>
      <c r="G38" s="535"/>
    </row>
    <row r="39" spans="1:12" s="537" customFormat="1" ht="16.5">
      <c r="A39" s="535"/>
      <c r="B39" s="535"/>
      <c r="C39" s="535"/>
      <c r="D39" s="535"/>
      <c r="E39" s="535"/>
      <c r="F39" s="535"/>
      <c r="G39" s="535"/>
      <c r="H39" s="663" t="s">
        <v>944</v>
      </c>
      <c r="I39" s="663"/>
      <c r="J39" s="663"/>
      <c r="K39" s="663"/>
      <c r="L39" s="663"/>
    </row>
    <row r="40" spans="1:12" s="537" customFormat="1" ht="16.5">
      <c r="A40" s="535"/>
      <c r="B40" s="535"/>
      <c r="C40" s="535"/>
      <c r="D40" s="535"/>
      <c r="E40" s="535"/>
      <c r="F40" s="535"/>
      <c r="G40" s="535"/>
      <c r="H40" s="663" t="s">
        <v>860</v>
      </c>
      <c r="I40" s="663"/>
      <c r="J40" s="663"/>
      <c r="K40" s="663"/>
      <c r="L40" s="663"/>
    </row>
    <row r="41" s="532" customFormat="1" ht="12.75">
      <c r="B41" s="549"/>
    </row>
  </sheetData>
  <sheetProtection/>
  <mergeCells count="16">
    <mergeCell ref="H39:L39"/>
    <mergeCell ref="H40:L40"/>
    <mergeCell ref="C12:L34"/>
    <mergeCell ref="A9:A10"/>
    <mergeCell ref="B9:B10"/>
    <mergeCell ref="C9:D9"/>
    <mergeCell ref="E9:F9"/>
    <mergeCell ref="G9:H9"/>
    <mergeCell ref="I9:J9"/>
    <mergeCell ref="K9:L9"/>
    <mergeCell ref="E1:I1"/>
    <mergeCell ref="A2:J2"/>
    <mergeCell ref="A3:J3"/>
    <mergeCell ref="A8:B8"/>
    <mergeCell ref="A5:L5"/>
    <mergeCell ref="H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L49"/>
  <sheetViews>
    <sheetView view="pageBreakPreview" zoomScaleSheetLayoutView="100" zoomScalePageLayoutView="0" workbookViewId="0" topLeftCell="A8">
      <selection activeCell="C14" sqref="C14:L36"/>
    </sheetView>
  </sheetViews>
  <sheetFormatPr defaultColWidth="9.140625" defaultRowHeight="12.75"/>
  <cols>
    <col min="1" max="1" width="7.421875" style="145" customWidth="1"/>
    <col min="2" max="2" width="17.140625" style="145" customWidth="1"/>
    <col min="3" max="3" width="11.00390625" style="145" customWidth="1"/>
    <col min="4" max="4" width="10.00390625" style="145" customWidth="1"/>
    <col min="5" max="5" width="11.8515625" style="145" customWidth="1"/>
    <col min="6" max="6" width="12.140625" style="145" customWidth="1"/>
    <col min="7" max="7" width="13.28125" style="145" customWidth="1"/>
    <col min="8" max="8" width="14.57421875" style="145" customWidth="1"/>
    <col min="9" max="9" width="12.00390625" style="145" customWidth="1"/>
    <col min="10" max="10" width="13.140625" style="145" customWidth="1"/>
    <col min="11" max="11" width="10.8515625" style="145" customWidth="1"/>
    <col min="12" max="12" width="10.7109375" style="145" customWidth="1"/>
    <col min="13" max="16384" width="9.140625" style="145" customWidth="1"/>
  </cols>
  <sheetData>
    <row r="3" spans="5:10" s="77" customFormat="1" ht="12.75">
      <c r="E3" s="1051"/>
      <c r="F3" s="1051"/>
      <c r="G3" s="1051"/>
      <c r="H3" s="1051"/>
      <c r="I3" s="1051"/>
      <c r="J3" s="228" t="s">
        <v>748</v>
      </c>
    </row>
    <row r="4" spans="1:10" s="77" customFormat="1" ht="15">
      <c r="A4" s="1052" t="s">
        <v>0</v>
      </c>
      <c r="B4" s="1052"/>
      <c r="C4" s="1052"/>
      <c r="D4" s="1052"/>
      <c r="E4" s="1052"/>
      <c r="F4" s="1052"/>
      <c r="G4" s="1052"/>
      <c r="H4" s="1052"/>
      <c r="I4" s="1052"/>
      <c r="J4" s="1052"/>
    </row>
    <row r="5" spans="1:10" s="77" customFormat="1" ht="20.25">
      <c r="A5" s="693" t="s">
        <v>633</v>
      </c>
      <c r="B5" s="693"/>
      <c r="C5" s="693"/>
      <c r="D5" s="693"/>
      <c r="E5" s="693"/>
      <c r="F5" s="693"/>
      <c r="G5" s="693"/>
      <c r="H5" s="693"/>
      <c r="I5" s="693"/>
      <c r="J5" s="693"/>
    </row>
    <row r="6" s="77" customFormat="1" ht="14.25" customHeight="1"/>
    <row r="7" spans="1:12" ht="16.5" customHeight="1">
      <c r="A7" s="1053" t="s">
        <v>749</v>
      </c>
      <c r="B7" s="1053"/>
      <c r="C7" s="1053"/>
      <c r="D7" s="1053"/>
      <c r="E7" s="1053"/>
      <c r="F7" s="1053"/>
      <c r="G7" s="1053"/>
      <c r="H7" s="1053"/>
      <c r="I7" s="1053"/>
      <c r="J7" s="1053"/>
      <c r="K7" s="1053"/>
      <c r="L7" s="1053"/>
    </row>
    <row r="8" spans="1:10" ht="13.5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</row>
    <row r="9" ht="0.75" customHeight="1"/>
    <row r="10" spans="1:12" ht="12.75">
      <c r="A10" s="636" t="s">
        <v>862</v>
      </c>
      <c r="B10" s="636"/>
      <c r="C10" s="230"/>
      <c r="H10" s="1054" t="s">
        <v>795</v>
      </c>
      <c r="I10" s="1054"/>
      <c r="J10" s="1054"/>
      <c r="K10" s="1054"/>
      <c r="L10" s="1054"/>
    </row>
    <row r="11" spans="1:12" ht="21" customHeight="1">
      <c r="A11" s="887" t="s">
        <v>2</v>
      </c>
      <c r="B11" s="887" t="s">
        <v>33</v>
      </c>
      <c r="C11" s="1064" t="s">
        <v>742</v>
      </c>
      <c r="D11" s="1064"/>
      <c r="E11" s="1064" t="s">
        <v>118</v>
      </c>
      <c r="F11" s="1064"/>
      <c r="G11" s="1064" t="s">
        <v>743</v>
      </c>
      <c r="H11" s="1064"/>
      <c r="I11" s="1064" t="s">
        <v>119</v>
      </c>
      <c r="J11" s="1064"/>
      <c r="K11" s="1064" t="s">
        <v>120</v>
      </c>
      <c r="L11" s="1064"/>
    </row>
    <row r="12" spans="1:12" ht="45" customHeight="1">
      <c r="A12" s="887"/>
      <c r="B12" s="887"/>
      <c r="C12" s="82" t="s">
        <v>744</v>
      </c>
      <c r="D12" s="82" t="s">
        <v>745</v>
      </c>
      <c r="E12" s="82" t="s">
        <v>746</v>
      </c>
      <c r="F12" s="82" t="s">
        <v>747</v>
      </c>
      <c r="G12" s="82" t="s">
        <v>746</v>
      </c>
      <c r="H12" s="82" t="s">
        <v>747</v>
      </c>
      <c r="I12" s="82" t="s">
        <v>744</v>
      </c>
      <c r="J12" s="82" t="s">
        <v>745</v>
      </c>
      <c r="K12" s="82" t="s">
        <v>744</v>
      </c>
      <c r="L12" s="82" t="s">
        <v>745</v>
      </c>
    </row>
    <row r="13" spans="1:12" ht="12.75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2">
        <v>9</v>
      </c>
      <c r="J13" s="82">
        <v>10</v>
      </c>
      <c r="K13" s="82">
        <v>11</v>
      </c>
      <c r="L13" s="82">
        <v>12</v>
      </c>
    </row>
    <row r="14" spans="1:12" ht="15">
      <c r="A14" s="233">
        <v>1</v>
      </c>
      <c r="B14" s="310" t="s">
        <v>833</v>
      </c>
      <c r="C14" s="1055" t="s">
        <v>873</v>
      </c>
      <c r="D14" s="1056"/>
      <c r="E14" s="1056"/>
      <c r="F14" s="1056"/>
      <c r="G14" s="1056"/>
      <c r="H14" s="1056"/>
      <c r="I14" s="1056"/>
      <c r="J14" s="1056"/>
      <c r="K14" s="1056"/>
      <c r="L14" s="1057"/>
    </row>
    <row r="15" spans="1:12" ht="15">
      <c r="A15" s="233">
        <v>2</v>
      </c>
      <c r="B15" s="310" t="s">
        <v>945</v>
      </c>
      <c r="C15" s="1058"/>
      <c r="D15" s="1059"/>
      <c r="E15" s="1059"/>
      <c r="F15" s="1059"/>
      <c r="G15" s="1059"/>
      <c r="H15" s="1059"/>
      <c r="I15" s="1059"/>
      <c r="J15" s="1059"/>
      <c r="K15" s="1059"/>
      <c r="L15" s="1060"/>
    </row>
    <row r="16" spans="1:12" ht="15">
      <c r="A16" s="233">
        <v>3</v>
      </c>
      <c r="B16" s="310" t="s">
        <v>835</v>
      </c>
      <c r="C16" s="1058"/>
      <c r="D16" s="1059"/>
      <c r="E16" s="1059"/>
      <c r="F16" s="1059"/>
      <c r="G16" s="1059"/>
      <c r="H16" s="1059"/>
      <c r="I16" s="1059"/>
      <c r="J16" s="1059"/>
      <c r="K16" s="1059"/>
      <c r="L16" s="1060"/>
    </row>
    <row r="17" spans="1:12" ht="15">
      <c r="A17" s="233">
        <v>4</v>
      </c>
      <c r="B17" s="310" t="s">
        <v>836</v>
      </c>
      <c r="C17" s="1058"/>
      <c r="D17" s="1059"/>
      <c r="E17" s="1059"/>
      <c r="F17" s="1059"/>
      <c r="G17" s="1059"/>
      <c r="H17" s="1059"/>
      <c r="I17" s="1059"/>
      <c r="J17" s="1059"/>
      <c r="K17" s="1059"/>
      <c r="L17" s="1060"/>
    </row>
    <row r="18" spans="1:12" ht="15">
      <c r="A18" s="233">
        <v>5</v>
      </c>
      <c r="B18" s="310" t="s">
        <v>837</v>
      </c>
      <c r="C18" s="1058"/>
      <c r="D18" s="1059"/>
      <c r="E18" s="1059"/>
      <c r="F18" s="1059"/>
      <c r="G18" s="1059"/>
      <c r="H18" s="1059"/>
      <c r="I18" s="1059"/>
      <c r="J18" s="1059"/>
      <c r="K18" s="1059"/>
      <c r="L18" s="1060"/>
    </row>
    <row r="19" spans="1:12" ht="15">
      <c r="A19" s="233">
        <v>6</v>
      </c>
      <c r="B19" s="310" t="s">
        <v>838</v>
      </c>
      <c r="C19" s="1058"/>
      <c r="D19" s="1059"/>
      <c r="E19" s="1059"/>
      <c r="F19" s="1059"/>
      <c r="G19" s="1059"/>
      <c r="H19" s="1059"/>
      <c r="I19" s="1059"/>
      <c r="J19" s="1059"/>
      <c r="K19" s="1059"/>
      <c r="L19" s="1060"/>
    </row>
    <row r="20" spans="1:12" ht="15">
      <c r="A20" s="233">
        <v>7</v>
      </c>
      <c r="B20" s="310" t="s">
        <v>839</v>
      </c>
      <c r="C20" s="1058"/>
      <c r="D20" s="1059"/>
      <c r="E20" s="1059"/>
      <c r="F20" s="1059"/>
      <c r="G20" s="1059"/>
      <c r="H20" s="1059"/>
      <c r="I20" s="1059"/>
      <c r="J20" s="1059"/>
      <c r="K20" s="1059"/>
      <c r="L20" s="1060"/>
    </row>
    <row r="21" spans="1:12" ht="15">
      <c r="A21" s="233">
        <v>8</v>
      </c>
      <c r="B21" s="310" t="s">
        <v>840</v>
      </c>
      <c r="C21" s="1058"/>
      <c r="D21" s="1059"/>
      <c r="E21" s="1059"/>
      <c r="F21" s="1059"/>
      <c r="G21" s="1059"/>
      <c r="H21" s="1059"/>
      <c r="I21" s="1059"/>
      <c r="J21" s="1059"/>
      <c r="K21" s="1059"/>
      <c r="L21" s="1060"/>
    </row>
    <row r="22" spans="1:12" ht="15">
      <c r="A22" s="233">
        <v>9</v>
      </c>
      <c r="B22" s="310" t="s">
        <v>841</v>
      </c>
      <c r="C22" s="1058"/>
      <c r="D22" s="1059"/>
      <c r="E22" s="1059"/>
      <c r="F22" s="1059"/>
      <c r="G22" s="1059"/>
      <c r="H22" s="1059"/>
      <c r="I22" s="1059"/>
      <c r="J22" s="1059"/>
      <c r="K22" s="1059"/>
      <c r="L22" s="1060"/>
    </row>
    <row r="23" spans="1:12" ht="15">
      <c r="A23" s="233">
        <v>10</v>
      </c>
      <c r="B23" s="310" t="s">
        <v>842</v>
      </c>
      <c r="C23" s="1058"/>
      <c r="D23" s="1059"/>
      <c r="E23" s="1059"/>
      <c r="F23" s="1059"/>
      <c r="G23" s="1059"/>
      <c r="H23" s="1059"/>
      <c r="I23" s="1059"/>
      <c r="J23" s="1059"/>
      <c r="K23" s="1059"/>
      <c r="L23" s="1060"/>
    </row>
    <row r="24" spans="1:12" ht="15">
      <c r="A24" s="233">
        <v>11</v>
      </c>
      <c r="B24" s="310" t="s">
        <v>843</v>
      </c>
      <c r="C24" s="1058"/>
      <c r="D24" s="1059"/>
      <c r="E24" s="1059"/>
      <c r="F24" s="1059"/>
      <c r="G24" s="1059"/>
      <c r="H24" s="1059"/>
      <c r="I24" s="1059"/>
      <c r="J24" s="1059"/>
      <c r="K24" s="1059"/>
      <c r="L24" s="1060"/>
    </row>
    <row r="25" spans="1:12" ht="15">
      <c r="A25" s="233">
        <v>12</v>
      </c>
      <c r="B25" s="310" t="s">
        <v>844</v>
      </c>
      <c r="C25" s="1058"/>
      <c r="D25" s="1059"/>
      <c r="E25" s="1059"/>
      <c r="F25" s="1059"/>
      <c r="G25" s="1059"/>
      <c r="H25" s="1059"/>
      <c r="I25" s="1059"/>
      <c r="J25" s="1059"/>
      <c r="K25" s="1059"/>
      <c r="L25" s="1060"/>
    </row>
    <row r="26" spans="1:12" ht="15">
      <c r="A26" s="233">
        <v>13</v>
      </c>
      <c r="B26" s="310" t="s">
        <v>845</v>
      </c>
      <c r="C26" s="1058"/>
      <c r="D26" s="1059"/>
      <c r="E26" s="1059"/>
      <c r="F26" s="1059"/>
      <c r="G26" s="1059"/>
      <c r="H26" s="1059"/>
      <c r="I26" s="1059"/>
      <c r="J26" s="1059"/>
      <c r="K26" s="1059"/>
      <c r="L26" s="1060"/>
    </row>
    <row r="27" spans="1:12" ht="15">
      <c r="A27" s="233">
        <v>14</v>
      </c>
      <c r="B27" s="310" t="s">
        <v>846</v>
      </c>
      <c r="C27" s="1058"/>
      <c r="D27" s="1059"/>
      <c r="E27" s="1059"/>
      <c r="F27" s="1059"/>
      <c r="G27" s="1059"/>
      <c r="H27" s="1059"/>
      <c r="I27" s="1059"/>
      <c r="J27" s="1059"/>
      <c r="K27" s="1059"/>
      <c r="L27" s="1060"/>
    </row>
    <row r="28" spans="1:12" ht="15">
      <c r="A28" s="233">
        <v>15</v>
      </c>
      <c r="B28" s="310" t="s">
        <v>847</v>
      </c>
      <c r="C28" s="1058"/>
      <c r="D28" s="1059"/>
      <c r="E28" s="1059"/>
      <c r="F28" s="1059"/>
      <c r="G28" s="1059"/>
      <c r="H28" s="1059"/>
      <c r="I28" s="1059"/>
      <c r="J28" s="1059"/>
      <c r="K28" s="1059"/>
      <c r="L28" s="1060"/>
    </row>
    <row r="29" spans="1:12" ht="15">
      <c r="A29" s="233">
        <v>16</v>
      </c>
      <c r="B29" s="310" t="s">
        <v>848</v>
      </c>
      <c r="C29" s="1058"/>
      <c r="D29" s="1059"/>
      <c r="E29" s="1059"/>
      <c r="F29" s="1059"/>
      <c r="G29" s="1059"/>
      <c r="H29" s="1059"/>
      <c r="I29" s="1059"/>
      <c r="J29" s="1059"/>
      <c r="K29" s="1059"/>
      <c r="L29" s="1060"/>
    </row>
    <row r="30" spans="1:12" ht="15">
      <c r="A30" s="233">
        <v>17</v>
      </c>
      <c r="B30" s="310" t="s">
        <v>854</v>
      </c>
      <c r="C30" s="1058"/>
      <c r="D30" s="1059"/>
      <c r="E30" s="1059"/>
      <c r="F30" s="1059"/>
      <c r="G30" s="1059"/>
      <c r="H30" s="1059"/>
      <c r="I30" s="1059"/>
      <c r="J30" s="1059"/>
      <c r="K30" s="1059"/>
      <c r="L30" s="1060"/>
    </row>
    <row r="31" spans="1:12" ht="15">
      <c r="A31" s="233">
        <v>18</v>
      </c>
      <c r="B31" s="310" t="s">
        <v>849</v>
      </c>
      <c r="C31" s="1058"/>
      <c r="D31" s="1059"/>
      <c r="E31" s="1059"/>
      <c r="F31" s="1059"/>
      <c r="G31" s="1059"/>
      <c r="H31" s="1059"/>
      <c r="I31" s="1059"/>
      <c r="J31" s="1059"/>
      <c r="K31" s="1059"/>
      <c r="L31" s="1060"/>
    </row>
    <row r="32" spans="1:12" ht="15">
      <c r="A32" s="233">
        <v>19</v>
      </c>
      <c r="B32" s="310" t="s">
        <v>850</v>
      </c>
      <c r="C32" s="1058"/>
      <c r="D32" s="1059"/>
      <c r="E32" s="1059"/>
      <c r="F32" s="1059"/>
      <c r="G32" s="1059"/>
      <c r="H32" s="1059"/>
      <c r="I32" s="1059"/>
      <c r="J32" s="1059"/>
      <c r="K32" s="1059"/>
      <c r="L32" s="1060"/>
    </row>
    <row r="33" spans="1:12" ht="15">
      <c r="A33" s="233">
        <v>20</v>
      </c>
      <c r="B33" s="310" t="s">
        <v>851</v>
      </c>
      <c r="C33" s="1058"/>
      <c r="D33" s="1059"/>
      <c r="E33" s="1059"/>
      <c r="F33" s="1059"/>
      <c r="G33" s="1059"/>
      <c r="H33" s="1059"/>
      <c r="I33" s="1059"/>
      <c r="J33" s="1059"/>
      <c r="K33" s="1059"/>
      <c r="L33" s="1060"/>
    </row>
    <row r="34" spans="1:12" ht="15">
      <c r="A34" s="233">
        <v>21</v>
      </c>
      <c r="B34" s="310" t="s">
        <v>852</v>
      </c>
      <c r="C34" s="1058"/>
      <c r="D34" s="1059"/>
      <c r="E34" s="1059"/>
      <c r="F34" s="1059"/>
      <c r="G34" s="1059"/>
      <c r="H34" s="1059"/>
      <c r="I34" s="1059"/>
      <c r="J34" s="1059"/>
      <c r="K34" s="1059"/>
      <c r="L34" s="1060"/>
    </row>
    <row r="35" spans="1:12" ht="15">
      <c r="A35" s="233">
        <v>22</v>
      </c>
      <c r="B35" s="310" t="s">
        <v>853</v>
      </c>
      <c r="C35" s="1058"/>
      <c r="D35" s="1059"/>
      <c r="E35" s="1059"/>
      <c r="F35" s="1059"/>
      <c r="G35" s="1059"/>
      <c r="H35" s="1059"/>
      <c r="I35" s="1059"/>
      <c r="J35" s="1059"/>
      <c r="K35" s="1059"/>
      <c r="L35" s="1060"/>
    </row>
    <row r="36" spans="1:12" ht="12.75">
      <c r="A36" s="81" t="s">
        <v>16</v>
      </c>
      <c r="B36" s="432"/>
      <c r="C36" s="1061"/>
      <c r="D36" s="1062"/>
      <c r="E36" s="1062"/>
      <c r="F36" s="1062"/>
      <c r="G36" s="1062"/>
      <c r="H36" s="1062"/>
      <c r="I36" s="1062"/>
      <c r="J36" s="1062"/>
      <c r="K36" s="1062"/>
      <c r="L36" s="1063"/>
    </row>
    <row r="37" spans="1:10" ht="12.75">
      <c r="A37" s="88"/>
      <c r="B37" s="433"/>
      <c r="C37" s="108"/>
      <c r="D37" s="232"/>
      <c r="E37" s="232"/>
      <c r="F37" s="232"/>
      <c r="G37" s="232"/>
      <c r="H37" s="232"/>
      <c r="I37" s="232"/>
      <c r="J37" s="232"/>
    </row>
    <row r="38" ht="12.75">
      <c r="B38" s="430"/>
    </row>
    <row r="39" spans="1:7" s="537" customFormat="1" ht="15">
      <c r="A39" s="535" t="s">
        <v>947</v>
      </c>
      <c r="B39" s="535"/>
      <c r="C39" s="535"/>
      <c r="D39" s="535"/>
      <c r="E39" s="535"/>
      <c r="F39" s="535"/>
      <c r="G39" s="535"/>
    </row>
    <row r="40" spans="1:7" s="537" customFormat="1" ht="15">
      <c r="A40" s="535"/>
      <c r="B40" s="535"/>
      <c r="C40" s="535"/>
      <c r="D40" s="535"/>
      <c r="E40" s="535"/>
      <c r="F40" s="535"/>
      <c r="G40" s="535"/>
    </row>
    <row r="41" spans="1:12" s="537" customFormat="1" ht="16.5">
      <c r="A41" s="535"/>
      <c r="B41" s="535"/>
      <c r="C41" s="535"/>
      <c r="D41" s="535"/>
      <c r="E41" s="535"/>
      <c r="F41" s="535"/>
      <c r="G41" s="535"/>
      <c r="H41" s="663" t="s">
        <v>944</v>
      </c>
      <c r="I41" s="663"/>
      <c r="J41" s="663"/>
      <c r="K41" s="663"/>
      <c r="L41" s="663"/>
    </row>
    <row r="42" spans="1:12" s="537" customFormat="1" ht="16.5">
      <c r="A42" s="535"/>
      <c r="B42" s="535"/>
      <c r="C42" s="535"/>
      <c r="D42" s="535"/>
      <c r="E42" s="535"/>
      <c r="F42" s="535"/>
      <c r="G42" s="535"/>
      <c r="H42" s="663" t="s">
        <v>860</v>
      </c>
      <c r="I42" s="663"/>
      <c r="J42" s="663"/>
      <c r="K42" s="663"/>
      <c r="L42" s="663"/>
    </row>
    <row r="43" s="532" customFormat="1" ht="12.75">
      <c r="B43" s="549"/>
    </row>
    <row r="47" spans="1:10" ht="12.75">
      <c r="A47" s="1065"/>
      <c r="B47" s="1065"/>
      <c r="C47" s="1065"/>
      <c r="D47" s="1065"/>
      <c r="E47" s="1065"/>
      <c r="F47" s="1065"/>
      <c r="G47" s="1065"/>
      <c r="H47" s="1065"/>
      <c r="I47" s="1065"/>
      <c r="J47" s="1065"/>
    </row>
    <row r="49" spans="1:10" ht="12.75">
      <c r="A49" s="1065"/>
      <c r="B49" s="1065"/>
      <c r="C49" s="1065"/>
      <c r="D49" s="1065"/>
      <c r="E49" s="1065"/>
      <c r="F49" s="1065"/>
      <c r="G49" s="1065"/>
      <c r="H49" s="1065"/>
      <c r="I49" s="1065"/>
      <c r="J49" s="1065"/>
    </row>
  </sheetData>
  <sheetProtection/>
  <mergeCells count="18">
    <mergeCell ref="A49:J49"/>
    <mergeCell ref="A11:A12"/>
    <mergeCell ref="B11:B12"/>
    <mergeCell ref="C11:D11"/>
    <mergeCell ref="E11:F11"/>
    <mergeCell ref="G11:H11"/>
    <mergeCell ref="I11:J11"/>
    <mergeCell ref="A47:J47"/>
    <mergeCell ref="C14:L36"/>
    <mergeCell ref="H41:L41"/>
    <mergeCell ref="H42:L42"/>
    <mergeCell ref="E3:I3"/>
    <mergeCell ref="A4:J4"/>
    <mergeCell ref="A5:J5"/>
    <mergeCell ref="A10:B10"/>
    <mergeCell ref="A7:L7"/>
    <mergeCell ref="H10:L10"/>
    <mergeCell ref="K11:L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0"/>
  <sheetViews>
    <sheetView zoomScaleSheetLayoutView="100" zoomScalePageLayoutView="0" workbookViewId="0" topLeftCell="A1">
      <selection activeCell="A39" sqref="A39"/>
    </sheetView>
  </sheetViews>
  <sheetFormatPr defaultColWidth="9.140625" defaultRowHeight="12.75"/>
  <cols>
    <col min="1" max="1" width="8.28125" style="0" customWidth="1"/>
    <col min="2" max="2" width="15.57421875" style="94" customWidth="1"/>
    <col min="3" max="3" width="14.7109375" style="0" customWidth="1"/>
    <col min="4" max="4" width="15.7109375" style="0" customWidth="1"/>
    <col min="5" max="5" width="18.421875" style="0" customWidth="1"/>
    <col min="6" max="6" width="16.140625" style="0" customWidth="1"/>
    <col min="7" max="7" width="22.57421875" style="0" customWidth="1"/>
    <col min="8" max="8" width="22.7109375" style="0" customWidth="1"/>
    <col min="9" max="9" width="9.8515625" style="0" customWidth="1"/>
  </cols>
  <sheetData>
    <row r="1" spans="1:8" ht="18">
      <c r="A1" s="713" t="s">
        <v>0</v>
      </c>
      <c r="B1" s="713"/>
      <c r="C1" s="713"/>
      <c r="D1" s="713"/>
      <c r="E1" s="713"/>
      <c r="F1" s="713"/>
      <c r="G1" s="713"/>
      <c r="H1" s="150" t="s">
        <v>252</v>
      </c>
    </row>
    <row r="2" spans="1:8" ht="21">
      <c r="A2" s="714" t="s">
        <v>633</v>
      </c>
      <c r="B2" s="714"/>
      <c r="C2" s="714"/>
      <c r="D2" s="714"/>
      <c r="E2" s="714"/>
      <c r="F2" s="714"/>
      <c r="G2" s="714"/>
      <c r="H2" s="714"/>
    </row>
    <row r="3" spans="1:2" ht="15">
      <c r="A3" s="152"/>
      <c r="B3" s="305"/>
    </row>
    <row r="4" spans="1:8" ht="18" customHeight="1">
      <c r="A4" s="715" t="s">
        <v>637</v>
      </c>
      <c r="B4" s="715"/>
      <c r="C4" s="715"/>
      <c r="D4" s="715"/>
      <c r="E4" s="715"/>
      <c r="F4" s="715"/>
      <c r="G4" s="715"/>
      <c r="H4" s="715"/>
    </row>
    <row r="5" spans="1:2" ht="15">
      <c r="A5" s="153" t="s">
        <v>869</v>
      </c>
      <c r="B5" s="306"/>
    </row>
    <row r="6" spans="1:9" ht="15">
      <c r="A6" s="153"/>
      <c r="B6" s="306"/>
      <c r="G6" s="716" t="s">
        <v>794</v>
      </c>
      <c r="H6" s="716"/>
      <c r="I6" s="100"/>
    </row>
    <row r="7" spans="1:8" ht="59.25" customHeight="1">
      <c r="A7" s="154" t="s">
        <v>2</v>
      </c>
      <c r="B7" s="307" t="s">
        <v>3</v>
      </c>
      <c r="C7" s="312" t="s">
        <v>253</v>
      </c>
      <c r="D7" s="312" t="s">
        <v>254</v>
      </c>
      <c r="E7" s="312" t="s">
        <v>255</v>
      </c>
      <c r="F7" s="312" t="s">
        <v>256</v>
      </c>
      <c r="G7" s="312" t="s">
        <v>257</v>
      </c>
      <c r="H7" s="312" t="s">
        <v>258</v>
      </c>
    </row>
    <row r="8" spans="1:8" s="150" customFormat="1" ht="15">
      <c r="A8" s="155" t="s">
        <v>259</v>
      </c>
      <c r="B8" s="308" t="s">
        <v>260</v>
      </c>
      <c r="C8" s="155" t="s">
        <v>261</v>
      </c>
      <c r="D8" s="155" t="s">
        <v>262</v>
      </c>
      <c r="E8" s="155" t="s">
        <v>263</v>
      </c>
      <c r="F8" s="155" t="s">
        <v>264</v>
      </c>
      <c r="G8" s="155" t="s">
        <v>265</v>
      </c>
      <c r="H8" s="155" t="s">
        <v>266</v>
      </c>
    </row>
    <row r="9" spans="1:8" s="150" customFormat="1" ht="15">
      <c r="A9" s="155">
        <v>1</v>
      </c>
      <c r="B9" s="310" t="s">
        <v>833</v>
      </c>
      <c r="C9" s="311">
        <v>920</v>
      </c>
      <c r="D9" s="311">
        <v>466</v>
      </c>
      <c r="E9" s="311">
        <v>0</v>
      </c>
      <c r="F9" s="311">
        <f>C9+D9+E9</f>
        <v>1386</v>
      </c>
      <c r="G9" s="311">
        <f>F9</f>
        <v>1386</v>
      </c>
      <c r="H9" s="311"/>
    </row>
    <row r="10" spans="1:8" s="150" customFormat="1" ht="15">
      <c r="A10" s="155">
        <v>2</v>
      </c>
      <c r="B10" s="310" t="s">
        <v>945</v>
      </c>
      <c r="C10" s="239">
        <v>187</v>
      </c>
      <c r="D10" s="239">
        <v>119</v>
      </c>
      <c r="E10" s="239">
        <v>0</v>
      </c>
      <c r="F10" s="311">
        <f aca="true" t="shared" si="0" ref="F10:F30">C10+D10+E10</f>
        <v>306</v>
      </c>
      <c r="G10" s="311">
        <f aca="true" t="shared" si="1" ref="G10:G30">F10</f>
        <v>306</v>
      </c>
      <c r="H10" s="3"/>
    </row>
    <row r="11" spans="1:8" s="150" customFormat="1" ht="15">
      <c r="A11" s="155">
        <v>3</v>
      </c>
      <c r="B11" s="310" t="s">
        <v>835</v>
      </c>
      <c r="C11" s="311">
        <v>413</v>
      </c>
      <c r="D11" s="311">
        <v>289</v>
      </c>
      <c r="E11" s="311">
        <v>0</v>
      </c>
      <c r="F11" s="311">
        <f t="shared" si="0"/>
        <v>702</v>
      </c>
      <c r="G11" s="311">
        <f t="shared" si="1"/>
        <v>702</v>
      </c>
      <c r="H11" s="311"/>
    </row>
    <row r="12" spans="1:8" s="150" customFormat="1" ht="15">
      <c r="A12" s="155">
        <v>4</v>
      </c>
      <c r="B12" s="310" t="s">
        <v>836</v>
      </c>
      <c r="C12" s="311">
        <v>257</v>
      </c>
      <c r="D12" s="311">
        <v>163</v>
      </c>
      <c r="E12" s="311">
        <v>0</v>
      </c>
      <c r="F12" s="311">
        <f t="shared" si="0"/>
        <v>420</v>
      </c>
      <c r="G12" s="311">
        <f t="shared" si="1"/>
        <v>420</v>
      </c>
      <c r="H12" s="311"/>
    </row>
    <row r="13" spans="1:8" s="150" customFormat="1" ht="15.75" customHeight="1">
      <c r="A13" s="155">
        <v>5</v>
      </c>
      <c r="B13" s="310" t="s">
        <v>837</v>
      </c>
      <c r="C13" s="311">
        <v>449</v>
      </c>
      <c r="D13" s="311">
        <v>225</v>
      </c>
      <c r="E13" s="311">
        <v>0</v>
      </c>
      <c r="F13" s="311">
        <f t="shared" si="0"/>
        <v>674</v>
      </c>
      <c r="G13" s="311">
        <f t="shared" si="1"/>
        <v>674</v>
      </c>
      <c r="H13" s="311"/>
    </row>
    <row r="14" spans="1:8" s="150" customFormat="1" ht="15">
      <c r="A14" s="155">
        <v>6</v>
      </c>
      <c r="B14" s="310" t="s">
        <v>838</v>
      </c>
      <c r="C14" s="311">
        <v>481</v>
      </c>
      <c r="D14" s="311">
        <v>236</v>
      </c>
      <c r="E14" s="311">
        <v>0</v>
      </c>
      <c r="F14" s="311">
        <f t="shared" si="0"/>
        <v>717</v>
      </c>
      <c r="G14" s="311">
        <f t="shared" si="1"/>
        <v>717</v>
      </c>
      <c r="H14" s="311"/>
    </row>
    <row r="15" spans="1:8" s="150" customFormat="1" ht="15">
      <c r="A15" s="155">
        <v>7</v>
      </c>
      <c r="B15" s="310" t="s">
        <v>839</v>
      </c>
      <c r="C15" s="311">
        <v>632</v>
      </c>
      <c r="D15" s="311">
        <v>240</v>
      </c>
      <c r="E15" s="311">
        <v>0</v>
      </c>
      <c r="F15" s="311">
        <f t="shared" si="0"/>
        <v>872</v>
      </c>
      <c r="G15" s="311">
        <f t="shared" si="1"/>
        <v>872</v>
      </c>
      <c r="H15" s="311"/>
    </row>
    <row r="16" spans="1:8" s="150" customFormat="1" ht="15">
      <c r="A16" s="155">
        <v>8</v>
      </c>
      <c r="B16" s="310" t="s">
        <v>840</v>
      </c>
      <c r="C16" s="311">
        <v>1133</v>
      </c>
      <c r="D16" s="311">
        <v>465</v>
      </c>
      <c r="E16" s="311">
        <v>0</v>
      </c>
      <c r="F16" s="311">
        <f t="shared" si="0"/>
        <v>1598</v>
      </c>
      <c r="G16" s="311">
        <f t="shared" si="1"/>
        <v>1598</v>
      </c>
      <c r="H16" s="311"/>
    </row>
    <row r="17" spans="1:8" s="150" customFormat="1" ht="15">
      <c r="A17" s="155">
        <v>9</v>
      </c>
      <c r="B17" s="310" t="s">
        <v>841</v>
      </c>
      <c r="C17" s="311">
        <v>390</v>
      </c>
      <c r="D17" s="311">
        <v>166</v>
      </c>
      <c r="E17" s="311">
        <v>0</v>
      </c>
      <c r="F17" s="311">
        <f t="shared" si="0"/>
        <v>556</v>
      </c>
      <c r="G17" s="311">
        <f t="shared" si="1"/>
        <v>556</v>
      </c>
      <c r="H17" s="311"/>
    </row>
    <row r="18" spans="1:8" s="150" customFormat="1" ht="15">
      <c r="A18" s="155">
        <v>10</v>
      </c>
      <c r="B18" s="310" t="s">
        <v>842</v>
      </c>
      <c r="C18" s="311">
        <v>1273</v>
      </c>
      <c r="D18" s="311">
        <v>530</v>
      </c>
      <c r="E18" s="311">
        <v>0</v>
      </c>
      <c r="F18" s="311">
        <f t="shared" si="0"/>
        <v>1803</v>
      </c>
      <c r="G18" s="311">
        <f t="shared" si="1"/>
        <v>1803</v>
      </c>
      <c r="H18" s="311"/>
    </row>
    <row r="19" spans="1:8" s="150" customFormat="1" ht="15">
      <c r="A19" s="155">
        <v>11</v>
      </c>
      <c r="B19" s="310" t="s">
        <v>843</v>
      </c>
      <c r="C19" s="311">
        <v>1019</v>
      </c>
      <c r="D19" s="311">
        <v>491</v>
      </c>
      <c r="E19" s="311">
        <v>0</v>
      </c>
      <c r="F19" s="311">
        <f t="shared" si="0"/>
        <v>1510</v>
      </c>
      <c r="G19" s="311">
        <f t="shared" si="1"/>
        <v>1510</v>
      </c>
      <c r="H19" s="311"/>
    </row>
    <row r="20" spans="1:8" s="150" customFormat="1" ht="15">
      <c r="A20" s="155">
        <v>12</v>
      </c>
      <c r="B20" s="310" t="s">
        <v>844</v>
      </c>
      <c r="C20" s="311">
        <v>549</v>
      </c>
      <c r="D20" s="311">
        <v>273</v>
      </c>
      <c r="E20" s="311">
        <v>0</v>
      </c>
      <c r="F20" s="311">
        <f t="shared" si="0"/>
        <v>822</v>
      </c>
      <c r="G20" s="311">
        <f t="shared" si="1"/>
        <v>822</v>
      </c>
      <c r="H20" s="311"/>
    </row>
    <row r="21" spans="1:8" s="150" customFormat="1" ht="15">
      <c r="A21" s="155">
        <v>13</v>
      </c>
      <c r="B21" s="310" t="s">
        <v>845</v>
      </c>
      <c r="C21" s="311">
        <v>1072</v>
      </c>
      <c r="D21" s="311">
        <v>584</v>
      </c>
      <c r="E21" s="311">
        <v>0</v>
      </c>
      <c r="F21" s="311">
        <f t="shared" si="0"/>
        <v>1656</v>
      </c>
      <c r="G21" s="311">
        <f t="shared" si="1"/>
        <v>1656</v>
      </c>
      <c r="H21" s="311"/>
    </row>
    <row r="22" spans="1:8" s="150" customFormat="1" ht="15">
      <c r="A22" s="155">
        <v>14</v>
      </c>
      <c r="B22" s="310" t="s">
        <v>846</v>
      </c>
      <c r="C22" s="311">
        <v>301</v>
      </c>
      <c r="D22" s="311">
        <v>198</v>
      </c>
      <c r="E22" s="311">
        <v>0</v>
      </c>
      <c r="F22" s="311">
        <f t="shared" si="0"/>
        <v>499</v>
      </c>
      <c r="G22" s="311">
        <f t="shared" si="1"/>
        <v>499</v>
      </c>
      <c r="H22" s="311"/>
    </row>
    <row r="23" spans="1:8" s="150" customFormat="1" ht="15">
      <c r="A23" s="155">
        <v>15</v>
      </c>
      <c r="B23" s="310" t="s">
        <v>847</v>
      </c>
      <c r="C23" s="311">
        <v>374</v>
      </c>
      <c r="D23" s="311">
        <v>252</v>
      </c>
      <c r="E23" s="311">
        <v>0</v>
      </c>
      <c r="F23" s="311">
        <f t="shared" si="0"/>
        <v>626</v>
      </c>
      <c r="G23" s="311">
        <f t="shared" si="1"/>
        <v>626</v>
      </c>
      <c r="H23" s="311"/>
    </row>
    <row r="24" spans="1:8" s="150" customFormat="1" ht="15">
      <c r="A24" s="155">
        <v>16</v>
      </c>
      <c r="B24" s="310" t="s">
        <v>848</v>
      </c>
      <c r="C24" s="311">
        <v>338</v>
      </c>
      <c r="D24" s="311">
        <v>229</v>
      </c>
      <c r="E24" s="311">
        <v>0</v>
      </c>
      <c r="F24" s="311">
        <f t="shared" si="0"/>
        <v>567</v>
      </c>
      <c r="G24" s="311">
        <f t="shared" si="1"/>
        <v>567</v>
      </c>
      <c r="H24" s="311"/>
    </row>
    <row r="25" spans="1:8" s="150" customFormat="1" ht="15">
      <c r="A25" s="155">
        <v>17</v>
      </c>
      <c r="B25" s="310" t="s">
        <v>854</v>
      </c>
      <c r="C25" s="311">
        <v>430</v>
      </c>
      <c r="D25" s="311">
        <v>228</v>
      </c>
      <c r="E25" s="311">
        <v>0</v>
      </c>
      <c r="F25" s="311">
        <f t="shared" si="0"/>
        <v>658</v>
      </c>
      <c r="G25" s="311">
        <f t="shared" si="1"/>
        <v>658</v>
      </c>
      <c r="H25" s="311"/>
    </row>
    <row r="26" spans="1:8" s="150" customFormat="1" ht="15">
      <c r="A26" s="155">
        <v>18</v>
      </c>
      <c r="B26" s="310" t="s">
        <v>849</v>
      </c>
      <c r="C26" s="311">
        <v>976</v>
      </c>
      <c r="D26" s="311">
        <v>404</v>
      </c>
      <c r="E26" s="311">
        <v>0</v>
      </c>
      <c r="F26" s="311">
        <f t="shared" si="0"/>
        <v>1380</v>
      </c>
      <c r="G26" s="311">
        <f t="shared" si="1"/>
        <v>1380</v>
      </c>
      <c r="H26" s="311"/>
    </row>
    <row r="27" spans="1:8" s="150" customFormat="1" ht="15">
      <c r="A27" s="155">
        <v>19</v>
      </c>
      <c r="B27" s="310" t="s">
        <v>850</v>
      </c>
      <c r="C27" s="311">
        <v>571</v>
      </c>
      <c r="D27" s="311">
        <v>292</v>
      </c>
      <c r="E27" s="311">
        <v>0</v>
      </c>
      <c r="F27" s="311">
        <f t="shared" si="0"/>
        <v>863</v>
      </c>
      <c r="G27" s="311">
        <f t="shared" si="1"/>
        <v>863</v>
      </c>
      <c r="H27" s="311"/>
    </row>
    <row r="28" spans="1:8" s="150" customFormat="1" ht="15">
      <c r="A28" s="155">
        <v>20</v>
      </c>
      <c r="B28" s="310" t="s">
        <v>851</v>
      </c>
      <c r="C28" s="311">
        <v>685</v>
      </c>
      <c r="D28" s="311">
        <v>382</v>
      </c>
      <c r="E28" s="311">
        <v>0</v>
      </c>
      <c r="F28" s="311">
        <f t="shared" si="0"/>
        <v>1067</v>
      </c>
      <c r="G28" s="311">
        <f t="shared" si="1"/>
        <v>1067</v>
      </c>
      <c r="H28" s="311"/>
    </row>
    <row r="29" spans="1:8" s="150" customFormat="1" ht="15">
      <c r="A29" s="155">
        <v>21</v>
      </c>
      <c r="B29" s="310" t="s">
        <v>852</v>
      </c>
      <c r="C29" s="311">
        <v>454</v>
      </c>
      <c r="D29" s="311">
        <v>222</v>
      </c>
      <c r="E29" s="311">
        <v>0</v>
      </c>
      <c r="F29" s="311">
        <f t="shared" si="0"/>
        <v>676</v>
      </c>
      <c r="G29" s="311">
        <f t="shared" si="1"/>
        <v>676</v>
      </c>
      <c r="H29" s="311"/>
    </row>
    <row r="30" spans="1:8" s="150" customFormat="1" ht="15">
      <c r="A30" s="155">
        <v>22</v>
      </c>
      <c r="B30" s="310" t="s">
        <v>853</v>
      </c>
      <c r="C30" s="311">
        <v>521</v>
      </c>
      <c r="D30" s="311">
        <v>278</v>
      </c>
      <c r="E30" s="311">
        <v>0</v>
      </c>
      <c r="F30" s="311">
        <f t="shared" si="0"/>
        <v>799</v>
      </c>
      <c r="G30" s="311">
        <f t="shared" si="1"/>
        <v>799</v>
      </c>
      <c r="H30" s="311"/>
    </row>
    <row r="31" spans="1:8" ht="12.75">
      <c r="A31" s="8"/>
      <c r="B31" s="309" t="s">
        <v>16</v>
      </c>
      <c r="C31" s="239">
        <f>SUM(C9:C30)</f>
        <v>13425</v>
      </c>
      <c r="D31" s="239">
        <f>SUM(D9:D30)</f>
        <v>6732</v>
      </c>
      <c r="E31" s="239">
        <v>0</v>
      </c>
      <c r="F31" s="239">
        <f>SUM(F9:F30)</f>
        <v>20157</v>
      </c>
      <c r="G31" s="239">
        <f>SUM(G9:G30)</f>
        <v>20157</v>
      </c>
      <c r="H31" s="26"/>
    </row>
    <row r="33" ht="12.75">
      <c r="A33" s="156" t="s">
        <v>267</v>
      </c>
    </row>
    <row r="35" ht="12.75">
      <c r="A35" s="157" t="s">
        <v>947</v>
      </c>
    </row>
    <row r="36" spans="1:11" ht="15" customHeight="1">
      <c r="A36" s="157"/>
      <c r="B36" s="247"/>
      <c r="C36" s="157"/>
      <c r="D36" s="157"/>
      <c r="E36" s="157"/>
      <c r="F36" s="717"/>
      <c r="G36" s="717"/>
      <c r="H36" s="158"/>
      <c r="I36" s="158"/>
      <c r="J36" s="158"/>
      <c r="K36" s="158"/>
    </row>
    <row r="37" spans="1:11" ht="15" customHeight="1">
      <c r="A37" s="157"/>
      <c r="B37" s="247"/>
      <c r="C37" s="157"/>
      <c r="D37" s="157"/>
      <c r="E37" s="157"/>
      <c r="F37" s="711" t="s">
        <v>944</v>
      </c>
      <c r="G37" s="711"/>
      <c r="H37" s="711"/>
      <c r="I37" s="313"/>
      <c r="J37" s="313"/>
      <c r="K37" s="158"/>
    </row>
    <row r="38" spans="1:11" ht="15" customHeight="1">
      <c r="A38" s="157"/>
      <c r="B38" s="247"/>
      <c r="C38" s="157"/>
      <c r="D38" s="157"/>
      <c r="E38" s="157"/>
      <c r="F38" s="711" t="s">
        <v>860</v>
      </c>
      <c r="G38" s="711"/>
      <c r="H38" s="711"/>
      <c r="I38" s="313"/>
      <c r="J38" s="313"/>
      <c r="K38" s="158"/>
    </row>
    <row r="39" spans="3:11" ht="12.75">
      <c r="C39" s="157"/>
      <c r="D39" s="157"/>
      <c r="E39" s="157"/>
      <c r="F39" s="712"/>
      <c r="G39" s="712"/>
      <c r="H39" s="159"/>
      <c r="I39" s="159"/>
      <c r="J39" s="157"/>
      <c r="K39" s="157"/>
    </row>
    <row r="40" spans="1:15" ht="12.75">
      <c r="A40" s="157"/>
      <c r="B40" s="24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</row>
  </sheetData>
  <sheetProtection/>
  <mergeCells count="8">
    <mergeCell ref="F38:H38"/>
    <mergeCell ref="F39:G39"/>
    <mergeCell ref="A1:G1"/>
    <mergeCell ref="A2:H2"/>
    <mergeCell ref="A4:H4"/>
    <mergeCell ref="G6:H6"/>
    <mergeCell ref="F36:G36"/>
    <mergeCell ref="F37:H3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6"/>
  <sheetViews>
    <sheetView zoomScaleSheetLayoutView="85" zoomScalePageLayoutView="0" workbookViewId="0" topLeftCell="A10">
      <selection activeCell="A42" sqref="A42"/>
    </sheetView>
  </sheetViews>
  <sheetFormatPr defaultColWidth="9.140625" defaultRowHeight="12.75"/>
  <cols>
    <col min="1" max="1" width="8.00390625" style="0" customWidth="1"/>
    <col min="2" max="2" width="18.8515625" style="94" customWidth="1"/>
    <col min="3" max="12" width="10.28125" style="0" customWidth="1"/>
    <col min="13" max="14" width="11.00390625" style="0" customWidth="1"/>
  </cols>
  <sheetData>
    <row r="1" spans="4:13" ht="12.75" customHeight="1">
      <c r="D1" s="634"/>
      <c r="E1" s="634"/>
      <c r="F1" s="634"/>
      <c r="G1" s="634"/>
      <c r="H1" s="634"/>
      <c r="I1" s="634"/>
      <c r="L1" s="724" t="s">
        <v>83</v>
      </c>
      <c r="M1" s="724"/>
    </row>
    <row r="2" spans="1:13" ht="15.75">
      <c r="A2" s="639" t="s">
        <v>0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</row>
    <row r="3" spans="1:13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</row>
    <row r="4" ht="11.25" customHeight="1"/>
    <row r="5" spans="1:13" ht="15.75">
      <c r="A5" s="639" t="s">
        <v>638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</row>
    <row r="7" spans="1:14" ht="12.75">
      <c r="A7" s="636" t="s">
        <v>862</v>
      </c>
      <c r="B7" s="636"/>
      <c r="K7" s="100"/>
      <c r="L7" s="723" t="s">
        <v>794</v>
      </c>
      <c r="M7" s="723"/>
      <c r="N7" s="723"/>
    </row>
    <row r="8" spans="1:14" ht="12.75">
      <c r="A8" s="28"/>
      <c r="B8" s="28"/>
      <c r="K8" s="92"/>
      <c r="L8" s="112"/>
      <c r="M8" s="119"/>
      <c r="N8" s="112"/>
    </row>
    <row r="9" spans="1:14" ht="15.75" customHeight="1">
      <c r="A9" s="721" t="s">
        <v>2</v>
      </c>
      <c r="B9" s="725" t="s">
        <v>3</v>
      </c>
      <c r="C9" s="616" t="s">
        <v>4</v>
      </c>
      <c r="D9" s="616"/>
      <c r="E9" s="616"/>
      <c r="F9" s="616"/>
      <c r="G9" s="616"/>
      <c r="H9" s="616" t="s">
        <v>97</v>
      </c>
      <c r="I9" s="616"/>
      <c r="J9" s="616"/>
      <c r="K9" s="616"/>
      <c r="L9" s="616"/>
      <c r="M9" s="721" t="s">
        <v>125</v>
      </c>
      <c r="N9" s="603" t="s">
        <v>126</v>
      </c>
    </row>
    <row r="10" spans="1:19" ht="38.25">
      <c r="A10" s="722"/>
      <c r="B10" s="726"/>
      <c r="C10" s="5" t="s">
        <v>5</v>
      </c>
      <c r="D10" s="5" t="s">
        <v>6</v>
      </c>
      <c r="E10" s="5" t="s">
        <v>355</v>
      </c>
      <c r="F10" s="5" t="s">
        <v>95</v>
      </c>
      <c r="G10" s="5" t="s">
        <v>356</v>
      </c>
      <c r="H10" s="5" t="s">
        <v>5</v>
      </c>
      <c r="I10" s="5" t="s">
        <v>6</v>
      </c>
      <c r="J10" s="5" t="s">
        <v>355</v>
      </c>
      <c r="K10" s="5" t="s">
        <v>95</v>
      </c>
      <c r="L10" s="5" t="s">
        <v>357</v>
      </c>
      <c r="M10" s="722"/>
      <c r="N10" s="603"/>
      <c r="R10" s="11"/>
      <c r="S10" s="11"/>
    </row>
    <row r="11" spans="1:14" s="13" customFormat="1" ht="12.75">
      <c r="A11" s="5">
        <v>1</v>
      </c>
      <c r="B11" s="31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5">
      <c r="A12" s="7">
        <v>1</v>
      </c>
      <c r="B12" s="310" t="s">
        <v>833</v>
      </c>
      <c r="C12" s="7">
        <v>837</v>
      </c>
      <c r="D12" s="7">
        <v>45</v>
      </c>
      <c r="E12" s="7">
        <v>38</v>
      </c>
      <c r="F12" s="7">
        <v>0</v>
      </c>
      <c r="G12" s="7">
        <f>SUM(C12:F12)</f>
        <v>920</v>
      </c>
      <c r="H12" s="7">
        <v>837</v>
      </c>
      <c r="I12" s="7">
        <v>45</v>
      </c>
      <c r="J12" s="7">
        <v>38</v>
      </c>
      <c r="K12" s="7">
        <v>0</v>
      </c>
      <c r="L12" s="7">
        <f>SUM(H12:K12)</f>
        <v>920</v>
      </c>
      <c r="M12" s="7">
        <f>G12-L12</f>
        <v>0</v>
      </c>
      <c r="N12" s="7"/>
    </row>
    <row r="13" spans="1:14" ht="15">
      <c r="A13" s="7">
        <v>2</v>
      </c>
      <c r="B13" s="310" t="s">
        <v>945</v>
      </c>
      <c r="C13" s="7">
        <v>184</v>
      </c>
      <c r="D13" s="7">
        <v>3</v>
      </c>
      <c r="E13" s="7">
        <v>0</v>
      </c>
      <c r="F13" s="7">
        <v>0</v>
      </c>
      <c r="G13" s="7">
        <f aca="true" t="shared" si="0" ref="G13:G33">SUM(C13:F13)</f>
        <v>187</v>
      </c>
      <c r="H13" s="7">
        <v>184</v>
      </c>
      <c r="I13" s="7">
        <v>3</v>
      </c>
      <c r="J13" s="7">
        <v>0</v>
      </c>
      <c r="K13" s="7">
        <v>0</v>
      </c>
      <c r="L13" s="7">
        <f aca="true" t="shared" si="1" ref="L13:L33">SUM(H13:K13)</f>
        <v>187</v>
      </c>
      <c r="M13" s="7">
        <f aca="true" t="shared" si="2" ref="M13:M33">G13-L13</f>
        <v>0</v>
      </c>
      <c r="N13" s="7"/>
    </row>
    <row r="14" spans="1:14" ht="15">
      <c r="A14" s="7">
        <v>3</v>
      </c>
      <c r="B14" s="310" t="s">
        <v>835</v>
      </c>
      <c r="C14" s="7">
        <v>401</v>
      </c>
      <c r="D14" s="7">
        <v>12</v>
      </c>
      <c r="E14" s="7">
        <v>0</v>
      </c>
      <c r="F14" s="7">
        <v>0</v>
      </c>
      <c r="G14" s="7">
        <f t="shared" si="0"/>
        <v>413</v>
      </c>
      <c r="H14" s="7">
        <v>401</v>
      </c>
      <c r="I14" s="7">
        <v>12</v>
      </c>
      <c r="J14" s="7">
        <v>0</v>
      </c>
      <c r="K14" s="7">
        <v>0</v>
      </c>
      <c r="L14" s="7">
        <f t="shared" si="1"/>
        <v>413</v>
      </c>
      <c r="M14" s="7">
        <f t="shared" si="2"/>
        <v>0</v>
      </c>
      <c r="N14" s="7"/>
    </row>
    <row r="15" spans="1:14" ht="18">
      <c r="A15" s="7">
        <v>4</v>
      </c>
      <c r="B15" s="310" t="s">
        <v>836</v>
      </c>
      <c r="C15" s="16">
        <v>249</v>
      </c>
      <c r="D15" s="16">
        <v>8</v>
      </c>
      <c r="E15" s="16">
        <v>0</v>
      </c>
      <c r="F15" s="16">
        <v>0</v>
      </c>
      <c r="G15" s="7">
        <f t="shared" si="0"/>
        <v>257</v>
      </c>
      <c r="H15" s="16">
        <v>249</v>
      </c>
      <c r="I15" s="16">
        <v>8</v>
      </c>
      <c r="J15" s="16">
        <v>0</v>
      </c>
      <c r="K15" s="16">
        <v>0</v>
      </c>
      <c r="L15" s="7">
        <f t="shared" si="1"/>
        <v>257</v>
      </c>
      <c r="M15" s="7">
        <f t="shared" si="2"/>
        <v>0</v>
      </c>
      <c r="N15" s="314"/>
    </row>
    <row r="16" spans="1:14" ht="15">
      <c r="A16" s="7">
        <v>5</v>
      </c>
      <c r="B16" s="310" t="s">
        <v>837</v>
      </c>
      <c r="C16" s="7">
        <v>445</v>
      </c>
      <c r="D16" s="7">
        <v>4</v>
      </c>
      <c r="E16" s="7">
        <v>0</v>
      </c>
      <c r="F16" s="7">
        <v>0</v>
      </c>
      <c r="G16" s="7">
        <f t="shared" si="0"/>
        <v>449</v>
      </c>
      <c r="H16" s="7">
        <v>445</v>
      </c>
      <c r="I16" s="7">
        <v>4</v>
      </c>
      <c r="J16" s="7">
        <v>0</v>
      </c>
      <c r="K16" s="7">
        <v>0</v>
      </c>
      <c r="L16" s="7">
        <f t="shared" si="1"/>
        <v>449</v>
      </c>
      <c r="M16" s="7">
        <f t="shared" si="2"/>
        <v>0</v>
      </c>
      <c r="N16" s="7"/>
    </row>
    <row r="17" spans="1:14" ht="15">
      <c r="A17" s="7">
        <v>6</v>
      </c>
      <c r="B17" s="310" t="s">
        <v>838</v>
      </c>
      <c r="C17" s="7">
        <v>469</v>
      </c>
      <c r="D17" s="7">
        <v>12</v>
      </c>
      <c r="E17" s="7">
        <v>0</v>
      </c>
      <c r="F17" s="7">
        <v>0</v>
      </c>
      <c r="G17" s="7">
        <f t="shared" si="0"/>
        <v>481</v>
      </c>
      <c r="H17" s="7">
        <v>469</v>
      </c>
      <c r="I17" s="7">
        <v>12</v>
      </c>
      <c r="J17" s="7">
        <v>0</v>
      </c>
      <c r="K17" s="7">
        <v>0</v>
      </c>
      <c r="L17" s="7">
        <f t="shared" si="1"/>
        <v>481</v>
      </c>
      <c r="M17" s="7">
        <f t="shared" si="2"/>
        <v>0</v>
      </c>
      <c r="N17" s="7"/>
    </row>
    <row r="18" spans="1:14" ht="15">
      <c r="A18" s="7">
        <v>7</v>
      </c>
      <c r="B18" s="310" t="s">
        <v>839</v>
      </c>
      <c r="C18" s="7">
        <v>622</v>
      </c>
      <c r="D18" s="7">
        <v>10</v>
      </c>
      <c r="E18" s="7">
        <v>0</v>
      </c>
      <c r="F18" s="7">
        <v>0</v>
      </c>
      <c r="G18" s="7">
        <f t="shared" si="0"/>
        <v>632</v>
      </c>
      <c r="H18" s="7">
        <v>622</v>
      </c>
      <c r="I18" s="7">
        <v>10</v>
      </c>
      <c r="J18" s="7">
        <v>0</v>
      </c>
      <c r="K18" s="7">
        <v>0</v>
      </c>
      <c r="L18" s="7">
        <f t="shared" si="1"/>
        <v>632</v>
      </c>
      <c r="M18" s="7">
        <f t="shared" si="2"/>
        <v>0</v>
      </c>
      <c r="N18" s="7"/>
    </row>
    <row r="19" spans="1:14" ht="15">
      <c r="A19" s="7">
        <v>8</v>
      </c>
      <c r="B19" s="310" t="s">
        <v>840</v>
      </c>
      <c r="C19" s="7">
        <v>1108</v>
      </c>
      <c r="D19" s="7">
        <v>25</v>
      </c>
      <c r="E19" s="7">
        <v>0</v>
      </c>
      <c r="F19" s="7">
        <v>0</v>
      </c>
      <c r="G19" s="7">
        <f t="shared" si="0"/>
        <v>1133</v>
      </c>
      <c r="H19" s="7">
        <v>1108</v>
      </c>
      <c r="I19" s="7">
        <v>25</v>
      </c>
      <c r="J19" s="7">
        <v>0</v>
      </c>
      <c r="K19" s="7">
        <v>0</v>
      </c>
      <c r="L19" s="7">
        <f t="shared" si="1"/>
        <v>1133</v>
      </c>
      <c r="M19" s="7">
        <f t="shared" si="2"/>
        <v>0</v>
      </c>
      <c r="N19" s="7"/>
    </row>
    <row r="20" spans="1:14" ht="15">
      <c r="A20" s="7">
        <v>9</v>
      </c>
      <c r="B20" s="310" t="s">
        <v>841</v>
      </c>
      <c r="C20" s="7">
        <v>383</v>
      </c>
      <c r="D20" s="7">
        <v>7</v>
      </c>
      <c r="E20" s="7">
        <v>0</v>
      </c>
      <c r="F20" s="7">
        <v>0</v>
      </c>
      <c r="G20" s="7">
        <f t="shared" si="0"/>
        <v>390</v>
      </c>
      <c r="H20" s="7">
        <v>383</v>
      </c>
      <c r="I20" s="7">
        <v>7</v>
      </c>
      <c r="J20" s="7">
        <v>0</v>
      </c>
      <c r="K20" s="7">
        <v>0</v>
      </c>
      <c r="L20" s="7">
        <f t="shared" si="1"/>
        <v>390</v>
      </c>
      <c r="M20" s="7">
        <f t="shared" si="2"/>
        <v>0</v>
      </c>
      <c r="N20" s="7"/>
    </row>
    <row r="21" spans="1:14" ht="15">
      <c r="A21" s="7">
        <v>10</v>
      </c>
      <c r="B21" s="310" t="s">
        <v>842</v>
      </c>
      <c r="C21" s="7">
        <v>1253</v>
      </c>
      <c r="D21" s="7">
        <v>20</v>
      </c>
      <c r="E21" s="7">
        <v>0</v>
      </c>
      <c r="F21" s="7">
        <v>0</v>
      </c>
      <c r="G21" s="7">
        <f t="shared" si="0"/>
        <v>1273</v>
      </c>
      <c r="H21" s="7">
        <v>1253</v>
      </c>
      <c r="I21" s="7">
        <v>20</v>
      </c>
      <c r="J21" s="7">
        <v>0</v>
      </c>
      <c r="K21" s="7">
        <v>0</v>
      </c>
      <c r="L21" s="7">
        <f t="shared" si="1"/>
        <v>1273</v>
      </c>
      <c r="M21" s="7">
        <f t="shared" si="2"/>
        <v>0</v>
      </c>
      <c r="N21" s="7"/>
    </row>
    <row r="22" spans="1:14" ht="15">
      <c r="A22" s="7">
        <v>11</v>
      </c>
      <c r="B22" s="310" t="s">
        <v>843</v>
      </c>
      <c r="C22" s="7">
        <v>958</v>
      </c>
      <c r="D22" s="7">
        <v>34</v>
      </c>
      <c r="E22" s="7">
        <v>27</v>
      </c>
      <c r="F22" s="7">
        <v>0</v>
      </c>
      <c r="G22" s="7">
        <f t="shared" si="0"/>
        <v>1019</v>
      </c>
      <c r="H22" s="7">
        <v>958</v>
      </c>
      <c r="I22" s="7">
        <v>34</v>
      </c>
      <c r="J22" s="7">
        <v>27</v>
      </c>
      <c r="K22" s="7">
        <v>0</v>
      </c>
      <c r="L22" s="7">
        <f t="shared" si="1"/>
        <v>1019</v>
      </c>
      <c r="M22" s="7">
        <f t="shared" si="2"/>
        <v>0</v>
      </c>
      <c r="N22" s="7"/>
    </row>
    <row r="23" spans="1:14" ht="15">
      <c r="A23" s="7">
        <v>12</v>
      </c>
      <c r="B23" s="310" t="s">
        <v>844</v>
      </c>
      <c r="C23" s="7">
        <v>535</v>
      </c>
      <c r="D23" s="7">
        <v>14</v>
      </c>
      <c r="E23" s="7">
        <v>0</v>
      </c>
      <c r="F23" s="7">
        <v>0</v>
      </c>
      <c r="G23" s="7">
        <f t="shared" si="0"/>
        <v>549</v>
      </c>
      <c r="H23" s="7">
        <v>535</v>
      </c>
      <c r="I23" s="7">
        <v>14</v>
      </c>
      <c r="J23" s="7">
        <v>0</v>
      </c>
      <c r="K23" s="7">
        <v>0</v>
      </c>
      <c r="L23" s="7">
        <f t="shared" si="1"/>
        <v>549</v>
      </c>
      <c r="M23" s="7">
        <f t="shared" si="2"/>
        <v>0</v>
      </c>
      <c r="N23" s="7"/>
    </row>
    <row r="24" spans="1:14" ht="15">
      <c r="A24" s="7">
        <v>13</v>
      </c>
      <c r="B24" s="310" t="s">
        <v>845</v>
      </c>
      <c r="C24" s="7">
        <v>1004</v>
      </c>
      <c r="D24" s="7">
        <v>37</v>
      </c>
      <c r="E24" s="7">
        <v>31</v>
      </c>
      <c r="F24" s="7">
        <v>0</v>
      </c>
      <c r="G24" s="7">
        <f t="shared" si="0"/>
        <v>1072</v>
      </c>
      <c r="H24" s="7">
        <v>1004</v>
      </c>
      <c r="I24" s="7">
        <v>37</v>
      </c>
      <c r="J24" s="7">
        <v>31</v>
      </c>
      <c r="K24" s="7">
        <v>0</v>
      </c>
      <c r="L24" s="7">
        <f t="shared" si="1"/>
        <v>1072</v>
      </c>
      <c r="M24" s="7">
        <f t="shared" si="2"/>
        <v>0</v>
      </c>
      <c r="N24" s="7"/>
    </row>
    <row r="25" spans="1:14" ht="15">
      <c r="A25" s="7">
        <v>14</v>
      </c>
      <c r="B25" s="310" t="s">
        <v>846</v>
      </c>
      <c r="C25" s="7">
        <v>297</v>
      </c>
      <c r="D25" s="7">
        <v>4</v>
      </c>
      <c r="E25" s="7">
        <v>0</v>
      </c>
      <c r="F25" s="7">
        <v>0</v>
      </c>
      <c r="G25" s="7">
        <f t="shared" si="0"/>
        <v>301</v>
      </c>
      <c r="H25" s="7">
        <v>297</v>
      </c>
      <c r="I25" s="7">
        <v>4</v>
      </c>
      <c r="J25" s="7">
        <v>0</v>
      </c>
      <c r="K25" s="7">
        <v>0</v>
      </c>
      <c r="L25" s="7">
        <f t="shared" si="1"/>
        <v>301</v>
      </c>
      <c r="M25" s="7">
        <f t="shared" si="2"/>
        <v>0</v>
      </c>
      <c r="N25" s="7"/>
    </row>
    <row r="26" spans="1:14" ht="15">
      <c r="A26" s="7">
        <v>15</v>
      </c>
      <c r="B26" s="310" t="s">
        <v>847</v>
      </c>
      <c r="C26" s="7">
        <v>361</v>
      </c>
      <c r="D26" s="7">
        <v>13</v>
      </c>
      <c r="E26" s="7">
        <v>0</v>
      </c>
      <c r="F26" s="7">
        <v>0</v>
      </c>
      <c r="G26" s="7">
        <f t="shared" si="0"/>
        <v>374</v>
      </c>
      <c r="H26" s="7">
        <v>361</v>
      </c>
      <c r="I26" s="7">
        <v>13</v>
      </c>
      <c r="J26" s="7">
        <v>0</v>
      </c>
      <c r="K26" s="7">
        <v>0</v>
      </c>
      <c r="L26" s="7">
        <f t="shared" si="1"/>
        <v>374</v>
      </c>
      <c r="M26" s="7">
        <f t="shared" si="2"/>
        <v>0</v>
      </c>
      <c r="N26" s="7"/>
    </row>
    <row r="27" spans="1:14" ht="15">
      <c r="A27" s="7">
        <v>16</v>
      </c>
      <c r="B27" s="310" t="s">
        <v>848</v>
      </c>
      <c r="C27" s="7">
        <v>334</v>
      </c>
      <c r="D27" s="7">
        <v>4</v>
      </c>
      <c r="E27" s="7">
        <v>0</v>
      </c>
      <c r="F27" s="7">
        <v>0</v>
      </c>
      <c r="G27" s="7">
        <f t="shared" si="0"/>
        <v>338</v>
      </c>
      <c r="H27" s="7">
        <v>334</v>
      </c>
      <c r="I27" s="7">
        <v>4</v>
      </c>
      <c r="J27" s="7">
        <v>0</v>
      </c>
      <c r="K27" s="7">
        <v>0</v>
      </c>
      <c r="L27" s="7">
        <f t="shared" si="1"/>
        <v>338</v>
      </c>
      <c r="M27" s="7">
        <f t="shared" si="2"/>
        <v>0</v>
      </c>
      <c r="N27" s="7"/>
    </row>
    <row r="28" spans="1:14" ht="15">
      <c r="A28" s="7">
        <v>17</v>
      </c>
      <c r="B28" s="310" t="s">
        <v>854</v>
      </c>
      <c r="C28" s="7">
        <v>425</v>
      </c>
      <c r="D28" s="7">
        <v>5</v>
      </c>
      <c r="E28" s="7">
        <v>0</v>
      </c>
      <c r="F28" s="7">
        <v>0</v>
      </c>
      <c r="G28" s="7">
        <f t="shared" si="0"/>
        <v>430</v>
      </c>
      <c r="H28" s="7">
        <v>425</v>
      </c>
      <c r="I28" s="7">
        <v>5</v>
      </c>
      <c r="J28" s="7">
        <v>0</v>
      </c>
      <c r="K28" s="7">
        <v>0</v>
      </c>
      <c r="L28" s="7">
        <f t="shared" si="1"/>
        <v>430</v>
      </c>
      <c r="M28" s="7">
        <f t="shared" si="2"/>
        <v>0</v>
      </c>
      <c r="N28" s="7"/>
    </row>
    <row r="29" spans="1:14" ht="15">
      <c r="A29" s="7">
        <v>18</v>
      </c>
      <c r="B29" s="310" t="s">
        <v>849</v>
      </c>
      <c r="C29" s="7">
        <v>949</v>
      </c>
      <c r="D29" s="7">
        <v>27</v>
      </c>
      <c r="E29" s="7">
        <v>0</v>
      </c>
      <c r="F29" s="7">
        <v>0</v>
      </c>
      <c r="G29" s="7">
        <f t="shared" si="0"/>
        <v>976</v>
      </c>
      <c r="H29" s="7">
        <v>949</v>
      </c>
      <c r="I29" s="7">
        <v>27</v>
      </c>
      <c r="J29" s="7">
        <v>0</v>
      </c>
      <c r="K29" s="7">
        <v>0</v>
      </c>
      <c r="L29" s="7">
        <f t="shared" si="1"/>
        <v>976</v>
      </c>
      <c r="M29" s="7">
        <f t="shared" si="2"/>
        <v>0</v>
      </c>
      <c r="N29" s="7"/>
    </row>
    <row r="30" spans="1:14" ht="15">
      <c r="A30" s="7">
        <v>19</v>
      </c>
      <c r="B30" s="310" t="s">
        <v>850</v>
      </c>
      <c r="C30" s="7">
        <v>558</v>
      </c>
      <c r="D30" s="7">
        <v>13</v>
      </c>
      <c r="E30" s="7">
        <v>0</v>
      </c>
      <c r="F30" s="7">
        <v>0</v>
      </c>
      <c r="G30" s="7">
        <f t="shared" si="0"/>
        <v>571</v>
      </c>
      <c r="H30" s="7">
        <v>558</v>
      </c>
      <c r="I30" s="7">
        <v>13</v>
      </c>
      <c r="J30" s="7">
        <v>0</v>
      </c>
      <c r="K30" s="7">
        <v>0</v>
      </c>
      <c r="L30" s="7">
        <f t="shared" si="1"/>
        <v>571</v>
      </c>
      <c r="M30" s="7">
        <f t="shared" si="2"/>
        <v>0</v>
      </c>
      <c r="N30" s="7"/>
    </row>
    <row r="31" spans="1:14" ht="15">
      <c r="A31" s="7">
        <v>20</v>
      </c>
      <c r="B31" s="310" t="s">
        <v>851</v>
      </c>
      <c r="C31" s="7">
        <v>667</v>
      </c>
      <c r="D31" s="7">
        <v>18</v>
      </c>
      <c r="E31" s="7">
        <v>0</v>
      </c>
      <c r="F31" s="7">
        <v>0</v>
      </c>
      <c r="G31" s="7">
        <f t="shared" si="0"/>
        <v>685</v>
      </c>
      <c r="H31" s="7">
        <v>667</v>
      </c>
      <c r="I31" s="7">
        <v>18</v>
      </c>
      <c r="J31" s="7">
        <v>0</v>
      </c>
      <c r="K31" s="7">
        <v>0</v>
      </c>
      <c r="L31" s="7">
        <f t="shared" si="1"/>
        <v>685</v>
      </c>
      <c r="M31" s="7">
        <f t="shared" si="2"/>
        <v>0</v>
      </c>
      <c r="N31" s="7"/>
    </row>
    <row r="32" spans="1:14" ht="15">
      <c r="A32" s="7">
        <v>21</v>
      </c>
      <c r="B32" s="310" t="s">
        <v>852</v>
      </c>
      <c r="C32" s="7">
        <v>444</v>
      </c>
      <c r="D32" s="7">
        <v>10</v>
      </c>
      <c r="E32" s="7">
        <v>0</v>
      </c>
      <c r="F32" s="7">
        <v>0</v>
      </c>
      <c r="G32" s="7">
        <f t="shared" si="0"/>
        <v>454</v>
      </c>
      <c r="H32" s="7">
        <v>444</v>
      </c>
      <c r="I32" s="7">
        <v>10</v>
      </c>
      <c r="J32" s="7">
        <v>0</v>
      </c>
      <c r="K32" s="7">
        <v>0</v>
      </c>
      <c r="L32" s="7">
        <f t="shared" si="1"/>
        <v>454</v>
      </c>
      <c r="M32" s="7">
        <f t="shared" si="2"/>
        <v>0</v>
      </c>
      <c r="N32" s="7"/>
    </row>
    <row r="33" spans="1:14" ht="15">
      <c r="A33" s="7">
        <v>22</v>
      </c>
      <c r="B33" s="310" t="s">
        <v>853</v>
      </c>
      <c r="C33" s="7">
        <v>514</v>
      </c>
      <c r="D33" s="7">
        <v>7</v>
      </c>
      <c r="E33" s="7">
        <v>0</v>
      </c>
      <c r="F33" s="7">
        <v>0</v>
      </c>
      <c r="G33" s="7">
        <f t="shared" si="0"/>
        <v>521</v>
      </c>
      <c r="H33" s="7">
        <v>514</v>
      </c>
      <c r="I33" s="7">
        <v>7</v>
      </c>
      <c r="J33" s="7">
        <v>0</v>
      </c>
      <c r="K33" s="7">
        <v>0</v>
      </c>
      <c r="L33" s="7">
        <f t="shared" si="1"/>
        <v>521</v>
      </c>
      <c r="M33" s="7">
        <f t="shared" si="2"/>
        <v>0</v>
      </c>
      <c r="N33" s="7"/>
    </row>
    <row r="34" spans="1:14" ht="12.75">
      <c r="A34" s="3" t="s">
        <v>16</v>
      </c>
      <c r="B34" s="309"/>
      <c r="C34" s="7">
        <f aca="true" t="shared" si="3" ref="C34:N34">SUM(C12:C33)</f>
        <v>12997</v>
      </c>
      <c r="D34" s="7">
        <f t="shared" si="3"/>
        <v>332</v>
      </c>
      <c r="E34" s="7">
        <f t="shared" si="3"/>
        <v>96</v>
      </c>
      <c r="F34" s="7">
        <f t="shared" si="3"/>
        <v>0</v>
      </c>
      <c r="G34" s="7">
        <f t="shared" si="3"/>
        <v>13425</v>
      </c>
      <c r="H34" s="7">
        <f t="shared" si="3"/>
        <v>12997</v>
      </c>
      <c r="I34" s="7">
        <f t="shared" si="3"/>
        <v>332</v>
      </c>
      <c r="J34" s="7">
        <f t="shared" si="3"/>
        <v>96</v>
      </c>
      <c r="K34" s="7">
        <f t="shared" si="3"/>
        <v>0</v>
      </c>
      <c r="L34" s="7">
        <f t="shared" si="3"/>
        <v>13425</v>
      </c>
      <c r="M34" s="7">
        <f t="shared" si="3"/>
        <v>0</v>
      </c>
      <c r="N34" s="7">
        <f t="shared" si="3"/>
        <v>0</v>
      </c>
    </row>
    <row r="35" spans="1:13" ht="12.75">
      <c r="A35" s="10"/>
      <c r="B35" s="316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ht="12.75">
      <c r="A36" s="9" t="s">
        <v>8</v>
      </c>
    </row>
    <row r="37" ht="12.75">
      <c r="A37" t="s">
        <v>9</v>
      </c>
    </row>
    <row r="38" spans="1:12" ht="12.75">
      <c r="A38" t="s">
        <v>10</v>
      </c>
      <c r="J38" s="10" t="s">
        <v>11</v>
      </c>
      <c r="K38" s="10"/>
      <c r="L38" s="10" t="s">
        <v>11</v>
      </c>
    </row>
    <row r="39" spans="1:12" ht="12.75">
      <c r="A39" s="14" t="s">
        <v>423</v>
      </c>
      <c r="J39" s="10"/>
      <c r="K39" s="10"/>
      <c r="L39" s="10"/>
    </row>
    <row r="40" spans="3:13" ht="12.75">
      <c r="C40" s="14" t="s">
        <v>424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3:13" ht="12.75">
      <c r="C41" s="14"/>
      <c r="E41" s="11"/>
      <c r="F41" s="11"/>
      <c r="G41" s="11"/>
      <c r="H41" s="11"/>
      <c r="I41" s="11"/>
      <c r="J41" s="11"/>
      <c r="K41" s="11"/>
      <c r="L41" s="11"/>
      <c r="M41" s="11"/>
    </row>
    <row r="42" spans="1:15" ht="15" customHeight="1">
      <c r="A42" s="12" t="s">
        <v>947</v>
      </c>
      <c r="B42" s="246"/>
      <c r="C42" s="12"/>
      <c r="D42" s="12"/>
      <c r="E42" s="12"/>
      <c r="F42" s="12"/>
      <c r="G42" s="12"/>
      <c r="J42" s="13"/>
      <c r="K42" s="719"/>
      <c r="L42" s="720"/>
      <c r="M42" s="245"/>
      <c r="N42" s="245"/>
      <c r="O42" s="245"/>
    </row>
    <row r="43" spans="1:14" ht="15" customHeight="1">
      <c r="A43" s="245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</row>
    <row r="44" spans="1:14" ht="16.5" customHeight="1">
      <c r="A44" s="245"/>
      <c r="B44" s="245"/>
      <c r="C44" s="245"/>
      <c r="D44" s="245"/>
      <c r="E44" s="245"/>
      <c r="F44" s="245"/>
      <c r="G44" s="245"/>
      <c r="H44" s="245"/>
      <c r="I44" s="245"/>
      <c r="J44" s="711" t="s">
        <v>944</v>
      </c>
      <c r="K44" s="711"/>
      <c r="L44" s="711"/>
      <c r="M44" s="711"/>
      <c r="N44" s="245"/>
    </row>
    <row r="45" spans="10:14" ht="16.5">
      <c r="J45" s="711" t="s">
        <v>860</v>
      </c>
      <c r="K45" s="711"/>
      <c r="L45" s="711"/>
      <c r="M45" s="711"/>
      <c r="N45" s="31"/>
    </row>
    <row r="46" spans="1:13" ht="12.75">
      <c r="A46" s="718"/>
      <c r="B46" s="718"/>
      <c r="C46" s="718"/>
      <c r="D46" s="718"/>
      <c r="E46" s="718"/>
      <c r="F46" s="718"/>
      <c r="G46" s="718"/>
      <c r="H46" s="718"/>
      <c r="I46" s="718"/>
      <c r="J46" s="718"/>
      <c r="K46" s="718"/>
      <c r="L46" s="718"/>
      <c r="M46" s="718"/>
    </row>
  </sheetData>
  <sheetProtection/>
  <mergeCells count="17">
    <mergeCell ref="N9:N10"/>
    <mergeCell ref="L7:N7"/>
    <mergeCell ref="A7:B7"/>
    <mergeCell ref="M9:M10"/>
    <mergeCell ref="D1:I1"/>
    <mergeCell ref="A5:M5"/>
    <mergeCell ref="A3:M3"/>
    <mergeCell ref="A2:M2"/>
    <mergeCell ref="L1:M1"/>
    <mergeCell ref="B9:B10"/>
    <mergeCell ref="J44:M44"/>
    <mergeCell ref="J45:M45"/>
    <mergeCell ref="A46:M46"/>
    <mergeCell ref="K42:L42"/>
    <mergeCell ref="H9:L9"/>
    <mergeCell ref="C9:G9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4"/>
  <sheetViews>
    <sheetView zoomScaleSheetLayoutView="90" zoomScalePageLayoutView="0" workbookViewId="0" topLeftCell="A1">
      <selection activeCell="A43" sqref="A43:M43"/>
    </sheetView>
  </sheetViews>
  <sheetFormatPr defaultColWidth="9.140625" defaultRowHeight="12.75"/>
  <cols>
    <col min="1" max="1" width="7.57421875" style="0" customWidth="1"/>
    <col min="2" max="2" width="16.8515625" style="94" customWidth="1"/>
    <col min="3" max="3" width="9.7109375" style="139" customWidth="1"/>
    <col min="4" max="4" width="9.140625" style="139" customWidth="1"/>
    <col min="5" max="5" width="9.57421875" style="139" customWidth="1"/>
    <col min="6" max="6" width="7.57421875" style="139" customWidth="1"/>
    <col min="7" max="7" width="8.421875" style="139" customWidth="1"/>
    <col min="8" max="8" width="10.57421875" style="139" customWidth="1"/>
    <col min="9" max="9" width="9.8515625" style="139" customWidth="1"/>
    <col min="10" max="11" width="9.140625" style="139" customWidth="1"/>
    <col min="12" max="12" width="7.57421875" style="139" customWidth="1"/>
    <col min="13" max="13" width="10.57421875" style="139" customWidth="1"/>
    <col min="14" max="14" width="13.00390625" style="139" customWidth="1"/>
  </cols>
  <sheetData>
    <row r="1" spans="4:13" ht="18.75" customHeight="1">
      <c r="D1" s="634"/>
      <c r="E1" s="634"/>
      <c r="F1" s="634"/>
      <c r="G1" s="634"/>
      <c r="H1" s="634"/>
      <c r="I1" s="634"/>
      <c r="J1" s="634"/>
      <c r="K1" s="1"/>
      <c r="M1" s="95" t="s">
        <v>84</v>
      </c>
    </row>
    <row r="2" spans="1:14" ht="1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</row>
    <row r="3" spans="1:14" ht="20.25">
      <c r="A3" s="640" t="s">
        <v>633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ht="11.25" customHeight="1"/>
    <row r="5" spans="1:14" ht="15.75">
      <c r="A5" s="641" t="s">
        <v>639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</row>
    <row r="7" spans="1:14" ht="12.75">
      <c r="A7" s="636" t="s">
        <v>862</v>
      </c>
      <c r="B7" s="636"/>
      <c r="L7" s="723" t="s">
        <v>794</v>
      </c>
      <c r="M7" s="723"/>
      <c r="N7" s="723"/>
    </row>
    <row r="8" spans="1:14" ht="15.75" customHeight="1">
      <c r="A8" s="721" t="s">
        <v>2</v>
      </c>
      <c r="B8" s="725" t="s">
        <v>3</v>
      </c>
      <c r="C8" s="616" t="s">
        <v>4</v>
      </c>
      <c r="D8" s="616"/>
      <c r="E8" s="616"/>
      <c r="F8" s="616"/>
      <c r="G8" s="616"/>
      <c r="H8" s="616" t="s">
        <v>97</v>
      </c>
      <c r="I8" s="616"/>
      <c r="J8" s="616"/>
      <c r="K8" s="616"/>
      <c r="L8" s="616"/>
      <c r="M8" s="721" t="s">
        <v>125</v>
      </c>
      <c r="N8" s="603" t="s">
        <v>126</v>
      </c>
    </row>
    <row r="9" spans="1:19" ht="51">
      <c r="A9" s="722"/>
      <c r="B9" s="726"/>
      <c r="C9" s="5" t="s">
        <v>5</v>
      </c>
      <c r="D9" s="5" t="s">
        <v>6</v>
      </c>
      <c r="E9" s="5" t="s">
        <v>355</v>
      </c>
      <c r="F9" s="5" t="s">
        <v>95</v>
      </c>
      <c r="G9" s="5" t="s">
        <v>198</v>
      </c>
      <c r="H9" s="5" t="s">
        <v>5</v>
      </c>
      <c r="I9" s="5" t="s">
        <v>6</v>
      </c>
      <c r="J9" s="5" t="s">
        <v>355</v>
      </c>
      <c r="K9" s="5" t="s">
        <v>95</v>
      </c>
      <c r="L9" s="5" t="s">
        <v>197</v>
      </c>
      <c r="M9" s="722"/>
      <c r="N9" s="603"/>
      <c r="R9" s="8"/>
      <c r="S9" s="11"/>
    </row>
    <row r="10" spans="1:14" s="13" customFormat="1" ht="12.75">
      <c r="A10" s="5">
        <v>1</v>
      </c>
      <c r="B10" s="31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5">
      <c r="A11" s="7">
        <v>1</v>
      </c>
      <c r="B11" s="310" t="s">
        <v>833</v>
      </c>
      <c r="C11" s="7">
        <v>0</v>
      </c>
      <c r="D11" s="7">
        <v>0</v>
      </c>
      <c r="E11" s="7">
        <v>0</v>
      </c>
      <c r="F11" s="7">
        <v>0</v>
      </c>
      <c r="G11" s="7">
        <f>SUM(C11:F11)</f>
        <v>0</v>
      </c>
      <c r="H11" s="7">
        <v>0</v>
      </c>
      <c r="I11" s="7">
        <v>0</v>
      </c>
      <c r="J11" s="7">
        <v>0</v>
      </c>
      <c r="K11" s="7">
        <v>0</v>
      </c>
      <c r="L11" s="7">
        <f>SUM(H11:K11)</f>
        <v>0</v>
      </c>
      <c r="M11" s="7">
        <v>0</v>
      </c>
      <c r="N11" s="7">
        <v>0</v>
      </c>
    </row>
    <row r="12" spans="1:14" ht="15">
      <c r="A12" s="7">
        <v>2</v>
      </c>
      <c r="B12" s="310" t="s">
        <v>945</v>
      </c>
      <c r="C12" s="7">
        <v>0</v>
      </c>
      <c r="D12" s="7">
        <v>0</v>
      </c>
      <c r="E12" s="7">
        <v>0</v>
      </c>
      <c r="F12" s="7">
        <v>0</v>
      </c>
      <c r="G12" s="7">
        <f aca="true" t="shared" si="0" ref="G12:G32">SUM(C12:F12)</f>
        <v>0</v>
      </c>
      <c r="H12" s="7">
        <v>0</v>
      </c>
      <c r="I12" s="7">
        <v>0</v>
      </c>
      <c r="J12" s="7">
        <v>0</v>
      </c>
      <c r="K12" s="7">
        <v>0</v>
      </c>
      <c r="L12" s="7">
        <f aca="true" t="shared" si="1" ref="L12:L32">SUM(H12:K12)</f>
        <v>0</v>
      </c>
      <c r="M12" s="7">
        <v>0</v>
      </c>
      <c r="N12" s="7">
        <v>0</v>
      </c>
    </row>
    <row r="13" spans="1:14" ht="15">
      <c r="A13" s="7">
        <v>3</v>
      </c>
      <c r="B13" s="310" t="s">
        <v>835</v>
      </c>
      <c r="C13" s="7">
        <v>0</v>
      </c>
      <c r="D13" s="7">
        <v>0</v>
      </c>
      <c r="E13" s="7">
        <v>0</v>
      </c>
      <c r="F13" s="7">
        <v>0</v>
      </c>
      <c r="G13" s="7">
        <f t="shared" si="0"/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  <c r="M13" s="7">
        <v>0</v>
      </c>
      <c r="N13" s="7">
        <v>0</v>
      </c>
    </row>
    <row r="14" spans="1:14" ht="15">
      <c r="A14" s="7">
        <v>4</v>
      </c>
      <c r="B14" s="310" t="s">
        <v>836</v>
      </c>
      <c r="C14" s="7">
        <v>0</v>
      </c>
      <c r="D14" s="7">
        <v>0</v>
      </c>
      <c r="E14" s="7">
        <v>0</v>
      </c>
      <c r="F14" s="7">
        <v>0</v>
      </c>
      <c r="G14" s="7">
        <f t="shared" si="0"/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  <c r="M14" s="7">
        <v>0</v>
      </c>
      <c r="N14" s="7">
        <v>0</v>
      </c>
    </row>
    <row r="15" spans="1:14" ht="15">
      <c r="A15" s="7">
        <v>5</v>
      </c>
      <c r="B15" s="310" t="s">
        <v>837</v>
      </c>
      <c r="C15" s="7">
        <v>0</v>
      </c>
      <c r="D15" s="7">
        <v>0</v>
      </c>
      <c r="E15" s="7">
        <v>0</v>
      </c>
      <c r="F15" s="7">
        <v>0</v>
      </c>
      <c r="G15" s="7">
        <f t="shared" si="0"/>
        <v>0</v>
      </c>
      <c r="H15" s="7">
        <v>0</v>
      </c>
      <c r="I15" s="7">
        <v>0</v>
      </c>
      <c r="J15" s="7">
        <v>0</v>
      </c>
      <c r="K15" s="7">
        <v>0</v>
      </c>
      <c r="L15" s="7">
        <f t="shared" si="1"/>
        <v>0</v>
      </c>
      <c r="M15" s="7">
        <v>0</v>
      </c>
      <c r="N15" s="7">
        <v>0</v>
      </c>
    </row>
    <row r="16" spans="1:14" ht="15">
      <c r="A16" s="7">
        <v>6</v>
      </c>
      <c r="B16" s="310" t="s">
        <v>838</v>
      </c>
      <c r="C16" s="7">
        <v>0</v>
      </c>
      <c r="D16" s="7">
        <v>0</v>
      </c>
      <c r="E16" s="7">
        <v>0</v>
      </c>
      <c r="F16" s="7">
        <v>0</v>
      </c>
      <c r="G16" s="7">
        <f t="shared" si="0"/>
        <v>0</v>
      </c>
      <c r="H16" s="7">
        <v>0</v>
      </c>
      <c r="I16" s="7">
        <v>0</v>
      </c>
      <c r="J16" s="7">
        <v>0</v>
      </c>
      <c r="K16" s="7">
        <v>0</v>
      </c>
      <c r="L16" s="7">
        <f t="shared" si="1"/>
        <v>0</v>
      </c>
      <c r="M16" s="7">
        <v>0</v>
      </c>
      <c r="N16" s="7">
        <v>0</v>
      </c>
    </row>
    <row r="17" spans="1:14" ht="15">
      <c r="A17" s="7">
        <v>7</v>
      </c>
      <c r="B17" s="310" t="s">
        <v>839</v>
      </c>
      <c r="C17" s="7">
        <v>0</v>
      </c>
      <c r="D17" s="7">
        <v>0</v>
      </c>
      <c r="E17" s="7">
        <v>0</v>
      </c>
      <c r="F17" s="7">
        <v>0</v>
      </c>
      <c r="G17" s="7">
        <f t="shared" si="0"/>
        <v>0</v>
      </c>
      <c r="H17" s="7">
        <v>0</v>
      </c>
      <c r="I17" s="7">
        <v>0</v>
      </c>
      <c r="J17" s="7">
        <v>0</v>
      </c>
      <c r="K17" s="7">
        <v>0</v>
      </c>
      <c r="L17" s="7">
        <f t="shared" si="1"/>
        <v>0</v>
      </c>
      <c r="M17" s="7">
        <v>0</v>
      </c>
      <c r="N17" s="7">
        <v>0</v>
      </c>
    </row>
    <row r="18" spans="1:14" ht="15">
      <c r="A18" s="7">
        <v>8</v>
      </c>
      <c r="B18" s="310" t="s">
        <v>840</v>
      </c>
      <c r="C18" s="7">
        <v>0</v>
      </c>
      <c r="D18" s="7">
        <v>0</v>
      </c>
      <c r="E18" s="7">
        <v>0</v>
      </c>
      <c r="F18" s="7">
        <v>0</v>
      </c>
      <c r="G18" s="7">
        <f t="shared" si="0"/>
        <v>0</v>
      </c>
      <c r="H18" s="7">
        <v>0</v>
      </c>
      <c r="I18" s="7">
        <v>0</v>
      </c>
      <c r="J18" s="7">
        <v>0</v>
      </c>
      <c r="K18" s="7">
        <v>0</v>
      </c>
      <c r="L18" s="7">
        <f t="shared" si="1"/>
        <v>0</v>
      </c>
      <c r="M18" s="7">
        <v>0</v>
      </c>
      <c r="N18" s="7">
        <v>0</v>
      </c>
    </row>
    <row r="19" spans="1:14" ht="15">
      <c r="A19" s="7">
        <v>9</v>
      </c>
      <c r="B19" s="310" t="s">
        <v>841</v>
      </c>
      <c r="C19" s="7">
        <v>0</v>
      </c>
      <c r="D19" s="7">
        <v>0</v>
      </c>
      <c r="E19" s="7">
        <v>0</v>
      </c>
      <c r="F19" s="7">
        <v>0</v>
      </c>
      <c r="G19" s="7">
        <f t="shared" si="0"/>
        <v>0</v>
      </c>
      <c r="H19" s="7">
        <v>0</v>
      </c>
      <c r="I19" s="7">
        <v>0</v>
      </c>
      <c r="J19" s="7">
        <v>0</v>
      </c>
      <c r="K19" s="7">
        <v>0</v>
      </c>
      <c r="L19" s="7">
        <f t="shared" si="1"/>
        <v>0</v>
      </c>
      <c r="M19" s="7">
        <v>0</v>
      </c>
      <c r="N19" s="7">
        <v>0</v>
      </c>
    </row>
    <row r="20" spans="1:14" ht="15">
      <c r="A20" s="7">
        <v>10</v>
      </c>
      <c r="B20" s="310" t="s">
        <v>842</v>
      </c>
      <c r="C20" s="7">
        <v>0</v>
      </c>
      <c r="D20" s="7">
        <v>0</v>
      </c>
      <c r="E20" s="7">
        <v>0</v>
      </c>
      <c r="F20" s="7">
        <v>0</v>
      </c>
      <c r="G20" s="7">
        <f t="shared" si="0"/>
        <v>0</v>
      </c>
      <c r="H20" s="7">
        <v>0</v>
      </c>
      <c r="I20" s="7">
        <v>0</v>
      </c>
      <c r="J20" s="7">
        <v>0</v>
      </c>
      <c r="K20" s="7">
        <v>0</v>
      </c>
      <c r="L20" s="7">
        <f t="shared" si="1"/>
        <v>0</v>
      </c>
      <c r="M20" s="7">
        <v>0</v>
      </c>
      <c r="N20" s="7">
        <v>0</v>
      </c>
    </row>
    <row r="21" spans="1:14" ht="15">
      <c r="A21" s="7">
        <v>11</v>
      </c>
      <c r="B21" s="310" t="s">
        <v>843</v>
      </c>
      <c r="C21" s="7">
        <v>0</v>
      </c>
      <c r="D21" s="7">
        <v>0</v>
      </c>
      <c r="E21" s="7">
        <v>0</v>
      </c>
      <c r="F21" s="7">
        <v>0</v>
      </c>
      <c r="G21" s="7">
        <f t="shared" si="0"/>
        <v>0</v>
      </c>
      <c r="H21" s="7">
        <v>0</v>
      </c>
      <c r="I21" s="7">
        <v>0</v>
      </c>
      <c r="J21" s="7">
        <v>0</v>
      </c>
      <c r="K21" s="7">
        <v>0</v>
      </c>
      <c r="L21" s="7">
        <f t="shared" si="1"/>
        <v>0</v>
      </c>
      <c r="M21" s="7">
        <v>0</v>
      </c>
      <c r="N21" s="7">
        <v>0</v>
      </c>
    </row>
    <row r="22" spans="1:14" ht="15">
      <c r="A22" s="7">
        <v>12</v>
      </c>
      <c r="B22" s="310" t="s">
        <v>844</v>
      </c>
      <c r="C22" s="7">
        <v>0</v>
      </c>
      <c r="D22" s="7">
        <v>0</v>
      </c>
      <c r="E22" s="7">
        <v>0</v>
      </c>
      <c r="F22" s="7">
        <v>0</v>
      </c>
      <c r="G22" s="7">
        <f t="shared" si="0"/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  <c r="M22" s="7">
        <v>0</v>
      </c>
      <c r="N22" s="7">
        <v>0</v>
      </c>
    </row>
    <row r="23" spans="1:14" ht="15">
      <c r="A23" s="7">
        <v>13</v>
      </c>
      <c r="B23" s="310" t="s">
        <v>845</v>
      </c>
      <c r="C23" s="7">
        <v>0</v>
      </c>
      <c r="D23" s="7">
        <v>0</v>
      </c>
      <c r="E23" s="7">
        <v>0</v>
      </c>
      <c r="F23" s="7">
        <v>0</v>
      </c>
      <c r="G23" s="7">
        <f t="shared" si="0"/>
        <v>0</v>
      </c>
      <c r="H23" s="7">
        <v>0</v>
      </c>
      <c r="I23" s="7">
        <v>0</v>
      </c>
      <c r="J23" s="7">
        <v>0</v>
      </c>
      <c r="K23" s="7">
        <v>0</v>
      </c>
      <c r="L23" s="7">
        <f t="shared" si="1"/>
        <v>0</v>
      </c>
      <c r="M23" s="7">
        <v>0</v>
      </c>
      <c r="N23" s="7">
        <v>0</v>
      </c>
    </row>
    <row r="24" spans="1:14" ht="15">
      <c r="A24" s="7">
        <v>14</v>
      </c>
      <c r="B24" s="310" t="s">
        <v>846</v>
      </c>
      <c r="C24" s="7">
        <v>0</v>
      </c>
      <c r="D24" s="7">
        <v>0</v>
      </c>
      <c r="E24" s="7">
        <v>0</v>
      </c>
      <c r="F24" s="7">
        <v>0</v>
      </c>
      <c r="G24" s="7">
        <f t="shared" si="0"/>
        <v>0</v>
      </c>
      <c r="H24" s="7">
        <v>0</v>
      </c>
      <c r="I24" s="7">
        <v>0</v>
      </c>
      <c r="J24" s="7">
        <v>0</v>
      </c>
      <c r="K24" s="7">
        <v>0</v>
      </c>
      <c r="L24" s="7">
        <f t="shared" si="1"/>
        <v>0</v>
      </c>
      <c r="M24" s="7">
        <v>0</v>
      </c>
      <c r="N24" s="7">
        <v>0</v>
      </c>
    </row>
    <row r="25" spans="1:14" ht="15">
      <c r="A25" s="7">
        <v>15</v>
      </c>
      <c r="B25" s="310" t="s">
        <v>847</v>
      </c>
      <c r="C25" s="7">
        <v>0</v>
      </c>
      <c r="D25" s="7">
        <v>0</v>
      </c>
      <c r="E25" s="7">
        <v>0</v>
      </c>
      <c r="F25" s="7">
        <v>0</v>
      </c>
      <c r="G25" s="7">
        <f t="shared" si="0"/>
        <v>0</v>
      </c>
      <c r="H25" s="7">
        <v>0</v>
      </c>
      <c r="I25" s="7">
        <v>0</v>
      </c>
      <c r="J25" s="7">
        <v>0</v>
      </c>
      <c r="K25" s="7">
        <v>0</v>
      </c>
      <c r="L25" s="7">
        <f t="shared" si="1"/>
        <v>0</v>
      </c>
      <c r="M25" s="7">
        <v>0</v>
      </c>
      <c r="N25" s="7">
        <v>0</v>
      </c>
    </row>
    <row r="26" spans="1:14" ht="15">
      <c r="A26" s="7">
        <v>16</v>
      </c>
      <c r="B26" s="310" t="s">
        <v>848</v>
      </c>
      <c r="C26" s="7">
        <v>0</v>
      </c>
      <c r="D26" s="7">
        <v>0</v>
      </c>
      <c r="E26" s="7">
        <v>0</v>
      </c>
      <c r="F26" s="7">
        <v>0</v>
      </c>
      <c r="G26" s="7">
        <f t="shared" si="0"/>
        <v>0</v>
      </c>
      <c r="H26" s="7">
        <v>0</v>
      </c>
      <c r="I26" s="7">
        <v>0</v>
      </c>
      <c r="J26" s="7">
        <v>0</v>
      </c>
      <c r="K26" s="7">
        <v>0</v>
      </c>
      <c r="L26" s="7">
        <f t="shared" si="1"/>
        <v>0</v>
      </c>
      <c r="M26" s="7">
        <v>0</v>
      </c>
      <c r="N26" s="7">
        <v>0</v>
      </c>
    </row>
    <row r="27" spans="1:14" ht="15">
      <c r="A27" s="7">
        <v>17</v>
      </c>
      <c r="B27" s="310" t="s">
        <v>854</v>
      </c>
      <c r="C27" s="7">
        <v>0</v>
      </c>
      <c r="D27" s="7">
        <v>0</v>
      </c>
      <c r="E27" s="7">
        <v>0</v>
      </c>
      <c r="F27" s="7">
        <v>0</v>
      </c>
      <c r="G27" s="7">
        <f t="shared" si="0"/>
        <v>0</v>
      </c>
      <c r="H27" s="7">
        <v>0</v>
      </c>
      <c r="I27" s="7">
        <v>0</v>
      </c>
      <c r="J27" s="7">
        <v>0</v>
      </c>
      <c r="K27" s="7">
        <v>0</v>
      </c>
      <c r="L27" s="7">
        <f t="shared" si="1"/>
        <v>0</v>
      </c>
      <c r="M27" s="7">
        <v>0</v>
      </c>
      <c r="N27" s="7">
        <v>0</v>
      </c>
    </row>
    <row r="28" spans="1:14" ht="15">
      <c r="A28" s="7">
        <v>18</v>
      </c>
      <c r="B28" s="310" t="s">
        <v>849</v>
      </c>
      <c r="C28" s="7">
        <v>0</v>
      </c>
      <c r="D28" s="7">
        <v>0</v>
      </c>
      <c r="E28" s="7">
        <v>0</v>
      </c>
      <c r="F28" s="7">
        <v>0</v>
      </c>
      <c r="G28" s="7">
        <f t="shared" si="0"/>
        <v>0</v>
      </c>
      <c r="H28" s="7">
        <v>0</v>
      </c>
      <c r="I28" s="7">
        <v>0</v>
      </c>
      <c r="J28" s="7">
        <v>0</v>
      </c>
      <c r="K28" s="7">
        <v>0</v>
      </c>
      <c r="L28" s="7">
        <f t="shared" si="1"/>
        <v>0</v>
      </c>
      <c r="M28" s="7">
        <v>0</v>
      </c>
      <c r="N28" s="7">
        <v>0</v>
      </c>
    </row>
    <row r="29" spans="1:14" ht="15">
      <c r="A29" s="7">
        <v>19</v>
      </c>
      <c r="B29" s="310" t="s">
        <v>850</v>
      </c>
      <c r="C29" s="7">
        <v>0</v>
      </c>
      <c r="D29" s="7">
        <v>0</v>
      </c>
      <c r="E29" s="7">
        <v>0</v>
      </c>
      <c r="F29" s="7">
        <v>0</v>
      </c>
      <c r="G29" s="7">
        <f t="shared" si="0"/>
        <v>0</v>
      </c>
      <c r="H29" s="7">
        <v>0</v>
      </c>
      <c r="I29" s="7">
        <v>0</v>
      </c>
      <c r="J29" s="7">
        <v>0</v>
      </c>
      <c r="K29" s="7">
        <v>0</v>
      </c>
      <c r="L29" s="7">
        <f t="shared" si="1"/>
        <v>0</v>
      </c>
      <c r="M29" s="7">
        <v>0</v>
      </c>
      <c r="N29" s="7">
        <v>0</v>
      </c>
    </row>
    <row r="30" spans="1:14" ht="15">
      <c r="A30" s="7">
        <v>20</v>
      </c>
      <c r="B30" s="310" t="s">
        <v>851</v>
      </c>
      <c r="C30" s="7">
        <v>0</v>
      </c>
      <c r="D30" s="7">
        <v>0</v>
      </c>
      <c r="E30" s="7">
        <v>0</v>
      </c>
      <c r="F30" s="7">
        <v>0</v>
      </c>
      <c r="G30" s="7">
        <f t="shared" si="0"/>
        <v>0</v>
      </c>
      <c r="H30" s="7">
        <v>0</v>
      </c>
      <c r="I30" s="7">
        <v>0</v>
      </c>
      <c r="J30" s="7">
        <v>0</v>
      </c>
      <c r="K30" s="7">
        <v>0</v>
      </c>
      <c r="L30" s="7">
        <f t="shared" si="1"/>
        <v>0</v>
      </c>
      <c r="M30" s="7">
        <v>0</v>
      </c>
      <c r="N30" s="7">
        <v>0</v>
      </c>
    </row>
    <row r="31" spans="1:14" ht="15">
      <c r="A31" s="7">
        <v>21</v>
      </c>
      <c r="B31" s="310" t="s">
        <v>852</v>
      </c>
      <c r="C31" s="7">
        <v>0</v>
      </c>
      <c r="D31" s="7">
        <v>0</v>
      </c>
      <c r="E31" s="7">
        <v>0</v>
      </c>
      <c r="F31" s="7">
        <v>0</v>
      </c>
      <c r="G31" s="7">
        <f t="shared" si="0"/>
        <v>0</v>
      </c>
      <c r="H31" s="7">
        <v>0</v>
      </c>
      <c r="I31" s="7">
        <v>0</v>
      </c>
      <c r="J31" s="7">
        <v>0</v>
      </c>
      <c r="K31" s="7">
        <v>0</v>
      </c>
      <c r="L31" s="7">
        <f t="shared" si="1"/>
        <v>0</v>
      </c>
      <c r="M31" s="7">
        <v>0</v>
      </c>
      <c r="N31" s="7">
        <v>0</v>
      </c>
    </row>
    <row r="32" spans="1:14" ht="15">
      <c r="A32" s="7">
        <v>22</v>
      </c>
      <c r="B32" s="310" t="s">
        <v>853</v>
      </c>
      <c r="C32" s="7">
        <v>0</v>
      </c>
      <c r="D32" s="7">
        <v>0</v>
      </c>
      <c r="E32" s="7">
        <v>0</v>
      </c>
      <c r="F32" s="7">
        <v>0</v>
      </c>
      <c r="G32" s="7">
        <f t="shared" si="0"/>
        <v>0</v>
      </c>
      <c r="H32" s="7">
        <v>0</v>
      </c>
      <c r="I32" s="7">
        <v>0</v>
      </c>
      <c r="J32" s="7">
        <v>0</v>
      </c>
      <c r="K32" s="7">
        <v>0</v>
      </c>
      <c r="L32" s="7">
        <f t="shared" si="1"/>
        <v>0</v>
      </c>
      <c r="M32" s="7">
        <v>0</v>
      </c>
      <c r="N32" s="7">
        <v>0</v>
      </c>
    </row>
    <row r="33" spans="1:14" ht="12.75">
      <c r="A33" s="3" t="s">
        <v>16</v>
      </c>
      <c r="B33" s="309"/>
      <c r="C33" s="7">
        <f aca="true" t="shared" si="2" ref="C33:N33">SUM(C11:C32)</f>
        <v>0</v>
      </c>
      <c r="D33" s="7">
        <f t="shared" si="2"/>
        <v>0</v>
      </c>
      <c r="E33" s="7">
        <f t="shared" si="2"/>
        <v>0</v>
      </c>
      <c r="F33" s="7">
        <f t="shared" si="2"/>
        <v>0</v>
      </c>
      <c r="G33" s="7">
        <f t="shared" si="2"/>
        <v>0</v>
      </c>
      <c r="H33" s="7">
        <f t="shared" si="2"/>
        <v>0</v>
      </c>
      <c r="I33" s="7">
        <f t="shared" si="2"/>
        <v>0</v>
      </c>
      <c r="J33" s="7">
        <f t="shared" si="2"/>
        <v>0</v>
      </c>
      <c r="K33" s="7">
        <f t="shared" si="2"/>
        <v>0</v>
      </c>
      <c r="L33" s="7">
        <f t="shared" si="2"/>
        <v>0</v>
      </c>
      <c r="M33" s="7">
        <f t="shared" si="2"/>
        <v>0</v>
      </c>
      <c r="N33" s="7">
        <f t="shared" si="2"/>
        <v>0</v>
      </c>
    </row>
    <row r="34" spans="1:14" ht="12.75">
      <c r="A34" s="10"/>
      <c r="B34" s="316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</row>
    <row r="35" ht="12.75">
      <c r="A35" s="19" t="s">
        <v>870</v>
      </c>
    </row>
    <row r="36" spans="1:12" ht="12.75">
      <c r="A36" s="14" t="s">
        <v>423</v>
      </c>
      <c r="J36" s="10"/>
      <c r="K36" s="10"/>
      <c r="L36" s="10"/>
    </row>
    <row r="37" spans="3:13" ht="12.75">
      <c r="C37" s="113" t="s">
        <v>424</v>
      </c>
      <c r="E37" s="178"/>
      <c r="F37" s="178"/>
      <c r="G37" s="178"/>
      <c r="H37" s="178"/>
      <c r="I37" s="178"/>
      <c r="J37" s="178"/>
      <c r="K37" s="178"/>
      <c r="L37" s="178"/>
      <c r="M37" s="178"/>
    </row>
    <row r="38" spans="5:14" ht="12.75"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5" ht="15" customHeight="1">
      <c r="A39" s="12" t="s">
        <v>947</v>
      </c>
      <c r="B39" s="246"/>
      <c r="C39" s="12"/>
      <c r="D39" s="12"/>
      <c r="E39" s="12"/>
      <c r="F39" s="12"/>
      <c r="G39" s="12"/>
      <c r="H39"/>
      <c r="I39"/>
      <c r="J39" s="13"/>
      <c r="K39" s="719"/>
      <c r="L39" s="720"/>
      <c r="M39" s="245"/>
      <c r="N39" s="245"/>
      <c r="O39" s="245"/>
    </row>
    <row r="40" spans="1:14" ht="15" customHeight="1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</row>
    <row r="41" spans="1:14" ht="16.5" customHeight="1">
      <c r="A41" s="245"/>
      <c r="B41" s="245"/>
      <c r="C41" s="245"/>
      <c r="D41" s="245"/>
      <c r="E41" s="245"/>
      <c r="F41" s="245"/>
      <c r="G41" s="245"/>
      <c r="H41" s="245"/>
      <c r="I41" s="245"/>
      <c r="J41" s="711" t="s">
        <v>944</v>
      </c>
      <c r="K41" s="711"/>
      <c r="L41" s="711"/>
      <c r="M41" s="711"/>
      <c r="N41" s="245"/>
    </row>
    <row r="42" spans="3:14" ht="16.5">
      <c r="C42"/>
      <c r="D42"/>
      <c r="E42"/>
      <c r="F42"/>
      <c r="G42"/>
      <c r="H42"/>
      <c r="I42"/>
      <c r="J42" s="711" t="s">
        <v>860</v>
      </c>
      <c r="K42" s="711"/>
      <c r="L42" s="711"/>
      <c r="M42" s="711"/>
      <c r="N42" s="31"/>
    </row>
    <row r="43" spans="1:14" ht="12.75">
      <c r="A43" s="718"/>
      <c r="B43" s="718"/>
      <c r="C43" s="718"/>
      <c r="D43" s="718"/>
      <c r="E43" s="718"/>
      <c r="F43" s="718"/>
      <c r="G43" s="718"/>
      <c r="H43" s="718"/>
      <c r="I43" s="718"/>
      <c r="J43" s="718"/>
      <c r="K43" s="718"/>
      <c r="L43" s="718"/>
      <c r="M43" s="718"/>
      <c r="N43"/>
    </row>
    <row r="44" spans="1:14" ht="12.75">
      <c r="A44" s="718"/>
      <c r="B44" s="718"/>
      <c r="C44" s="718"/>
      <c r="D44" s="718"/>
      <c r="E44" s="718"/>
      <c r="F44" s="718"/>
      <c r="G44" s="718"/>
      <c r="H44" s="718"/>
      <c r="I44" s="718"/>
      <c r="J44" s="718"/>
      <c r="K44" s="718"/>
      <c r="L44" s="718"/>
      <c r="M44" s="718"/>
      <c r="N44" s="718"/>
    </row>
  </sheetData>
  <sheetProtection/>
  <mergeCells count="17">
    <mergeCell ref="H8:L8"/>
    <mergeCell ref="D1:J1"/>
    <mergeCell ref="A2:N2"/>
    <mergeCell ref="A3:N3"/>
    <mergeCell ref="A5:N5"/>
    <mergeCell ref="L7:N7"/>
    <mergeCell ref="A7:B7"/>
    <mergeCell ref="K39:L39"/>
    <mergeCell ref="J41:M41"/>
    <mergeCell ref="J42:M42"/>
    <mergeCell ref="A43:M43"/>
    <mergeCell ref="A44:N44"/>
    <mergeCell ref="M8:M9"/>
    <mergeCell ref="N8:N9"/>
    <mergeCell ref="A8:A9"/>
    <mergeCell ref="B8:B9"/>
    <mergeCell ref="C8:G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2018-06-01T17:44:20Z</cp:lastPrinted>
  <dcterms:created xsi:type="dcterms:W3CDTF">1996-10-14T23:33:28Z</dcterms:created>
  <dcterms:modified xsi:type="dcterms:W3CDTF">2018-06-05T04:47:52Z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