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8.xml" ContentType="application/vnd.openxmlformats-officedocument.drawing+xml"/>
  <Override PartName="/xl/worksheets/sheet48.xml" ContentType="application/vnd.openxmlformats-officedocument.spreadsheetml.worksheet+xml"/>
  <Override PartName="/xl/drawings/drawing9.xml" ContentType="application/vnd.openxmlformats-officedocument.drawing+xml"/>
  <Override PartName="/xl/worksheets/sheet49.xml" ContentType="application/vnd.openxmlformats-officedocument.spreadsheetml.worksheet+xml"/>
  <Override PartName="/xl/drawings/drawing10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11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worksheets/sheet60.xml" ContentType="application/vnd.openxmlformats-officedocument.spreadsheetml.worksheet+xml"/>
  <Override PartName="/xl/drawings/drawing13.xml" ContentType="application/vnd.openxmlformats-officedocument.drawing+xml"/>
  <Override PartName="/xl/worksheets/sheet61.xml" ContentType="application/vnd.openxmlformats-officedocument.spreadsheetml.worksheet+xml"/>
  <Override PartName="/xl/drawings/drawing14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15.xml" ContentType="application/vnd.openxmlformats-officedocument.drawing+xml"/>
  <Override PartName="/xl/worksheets/sheet64.xml" ContentType="application/vnd.openxmlformats-officedocument.spreadsheetml.worksheet+xml"/>
  <Override PartName="/xl/drawings/drawing16.xml" ContentType="application/vnd.openxmlformats-officedocument.drawing+xml"/>
  <Override PartName="/xl/worksheets/sheet65.xml" ContentType="application/vnd.openxmlformats-officedocument.spreadsheetml.worksheet+xml"/>
  <Override PartName="/xl/drawings/drawing17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drawings/drawing18.xml" ContentType="application/vnd.openxmlformats-officedocument.drawing+xml"/>
  <Override PartName="/xl/worksheets/sheet7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195" tabRatio="935" firstSheet="64" activeTab="65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</sheets>
  <definedNames>
    <definedName name="_xlnm.Print_Area" localSheetId="43">'AT_17_Coverage-RBSK '!$A$1:$L$26</definedName>
    <definedName name="_xlnm.Print_Area" localSheetId="45">'AT_19_Impl_Agency'!$A$1:$J$29</definedName>
    <definedName name="_xlnm.Print_Area" localSheetId="46">'AT_20_CentralCookingagency '!$A$1:$M$27</definedName>
    <definedName name="_xlnm.Print_Area" localSheetId="61">'AT_28_RqmtKitchen'!$A$1:$R$21</definedName>
    <definedName name="_xlnm.Print_Area" localSheetId="5">'AT_2A_fundflow'!$A$1:$V$29</definedName>
    <definedName name="_xlnm.Print_Area" localSheetId="67">'AT_31_Budget_provision '!$A$1:$AD$42</definedName>
    <definedName name="_xlnm.Print_Area" localSheetId="29">'AT-10 B'!$A$1:$I$21</definedName>
    <definedName name="_xlnm.Print_Area" localSheetId="30">'AT-10 C'!$A$1:$J$19</definedName>
    <definedName name="_xlnm.Print_Area" localSheetId="32">'AT-10 E'!$A$1:$H$20</definedName>
    <definedName name="_xlnm.Print_Area" localSheetId="33">'AT-10 F'!$A$1:$H$24</definedName>
    <definedName name="_xlnm.Print_Area" localSheetId="27">'AT10_MME'!$A$1:$H$32</definedName>
    <definedName name="_xlnm.Print_Area" localSheetId="28">'AT10A_'!$A$1:$E$24</definedName>
    <definedName name="_xlnm.Print_Area" localSheetId="31">'AT-10D'!$A$1:$H$35</definedName>
    <definedName name="_xlnm.Print_Area" localSheetId="34">'AT11_KS Year wise'!$A$1:$K$33</definedName>
    <definedName name="_xlnm.Print_Area" localSheetId="35">'AT11A_KS-District wise'!$A$1:$K$25</definedName>
    <definedName name="_xlnm.Print_Area" localSheetId="36">'AT12_KD-New'!$A$1:$K$24</definedName>
    <definedName name="_xlnm.Print_Area" localSheetId="37">'AT12A_KD-Replacement'!$A$1:$K$24</definedName>
    <definedName name="_xlnm.Print_Area" localSheetId="39">'AT-14'!$A$1:$N$20</definedName>
    <definedName name="_xlnm.Print_Area" localSheetId="40">'AT-14 A'!$A$1:$H$19</definedName>
    <definedName name="_xlnm.Print_Area" localSheetId="41">'AT-15'!$A$1:$L$33</definedName>
    <definedName name="_xlnm.Print_Area" localSheetId="42">'AT-16'!$A$1:$K$20</definedName>
    <definedName name="_xlnm.Print_Area" localSheetId="44">'AT18_Details_Community '!$A$1:$F$22</definedName>
    <definedName name="_xlnm.Print_Area" localSheetId="3">'AT-1-Gen_Info '!$A$1:$T$61</definedName>
    <definedName name="_xlnm.Print_Area" localSheetId="51">'AT-24'!$A$1:$M$21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'AT27_Req_FG_CA_Pry'!$A$1:$T$25</definedName>
    <definedName name="_xlnm.Print_Area" localSheetId="57">'AT27A_Req_FG_CA_U Pry '!$A$1:$T$25</definedName>
    <definedName name="_xlnm.Print_Area" localSheetId="58">'AT27B_Req_FG_CA_N CLP'!$A$1:$P$26</definedName>
    <definedName name="_xlnm.Print_Area" localSheetId="59">'AT27C_Req_FG_Drought -Pry '!$A$1:$P$26</definedName>
    <definedName name="_xlnm.Print_Area" localSheetId="60">'AT27D_Req_FG_Drought -UPry '!$A$1:$P$26</definedName>
    <definedName name="_xlnm.Print_Area" localSheetId="62">'AT-28A_RqmtPlinthArea'!$A$1:$S$21</definedName>
    <definedName name="_xlnm.Print_Area" localSheetId="63">'AT-28B_Kitchen repair'!$A$1:$G$22</definedName>
    <definedName name="_xlnm.Print_Area" localSheetId="65">'AT29_A_Replacement KD'!$A$1:$V$23</definedName>
    <definedName name="_xlnm.Print_Area" localSheetId="64">'AT29_Replacement KD '!$A$1:$V$23</definedName>
    <definedName name="_xlnm.Print_Area" localSheetId="4">'AT-2-S1 BUDGET'!$A$1:$V$31</definedName>
    <definedName name="_xlnm.Print_Area" localSheetId="66">'AT-30_Coook-cum-Helper'!$A$1:$L$21</definedName>
    <definedName name="_xlnm.Print_Area" localSheetId="68">'AT32_Drought Pry Util'!$A$1:$L$24</definedName>
    <definedName name="_xlnm.Print_Area" localSheetId="69">'AT-32A Drought UPry Util'!$A$1:$L$24</definedName>
    <definedName name="_xlnm.Print_Area" localSheetId="7">'AT3A_cvrg(Insti)_PY'!$A$1:$N$27</definedName>
    <definedName name="_xlnm.Print_Area" localSheetId="8">'AT3B_cvrg(Insti)_UPY '!$A$1:$N$27</definedName>
    <definedName name="_xlnm.Print_Area" localSheetId="9">'AT3C_cvrg(Insti)_UPY '!$A$1:$N$27</definedName>
    <definedName name="_xlnm.Print_Area" localSheetId="24">'AT-8_Hon_CCH_Pry'!$A$1:$V$28</definedName>
    <definedName name="_xlnm.Print_Area" localSheetId="25">'AT-8A_Hon_CCH_UPry'!$A$1:$V$25</definedName>
    <definedName name="_xlnm.Print_Area" localSheetId="26">'AT9_TA'!$A$1:$I$22</definedName>
    <definedName name="_xlnm.Print_Area" localSheetId="1">'Contents'!$A$1:$C$68</definedName>
    <definedName name="_xlnm.Print_Area" localSheetId="10">'enrolment vs availed_PY'!$A$1:$Q$25</definedName>
    <definedName name="_xlnm.Print_Area" localSheetId="11">'enrolment vs availed_UPY'!$A$1:$Q$26</definedName>
    <definedName name="_xlnm.Print_Area" localSheetId="38">'Mode of cooking'!$A$1:$H$21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'T5_PLAN_vs_PRFM'!$A$1:$J$23</definedName>
    <definedName name="_xlnm.Print_Area" localSheetId="14">'T5A_PLAN_vs_PRFM '!$A$1:$J$23</definedName>
    <definedName name="_xlnm.Print_Area" localSheetId="15">'T5B_PLAN_vs_PRFM  (2)'!$A$1:$J$25</definedName>
    <definedName name="_xlnm.Print_Area" localSheetId="16">'T5C_Drought_PLAN_vs_PRFM '!$A$1:$J$24</definedName>
    <definedName name="_xlnm.Print_Area" localSheetId="17">'T5D_Drought_PLAN_vs_PRFM  '!$A$1:$J$24</definedName>
    <definedName name="_xlnm.Print_Area" localSheetId="18">'T6_FG_py_Utlsn'!$A$1:$L$26</definedName>
    <definedName name="_xlnm.Print_Area" localSheetId="19">'T6A_FG_Upy_Utlsn '!$A$1:$L$24</definedName>
    <definedName name="_xlnm.Print_Area" localSheetId="20">'T6B_Pay_FG_FCI_Pry'!$A$1:$M$27</definedName>
    <definedName name="_xlnm.Print_Area" localSheetId="21">'T6C_Coarse_Grain'!$A$1:$L$26</definedName>
    <definedName name="_xlnm.Print_Area" localSheetId="22">'T7_CC_PY_Utlsn'!$A$1:$Q$25</definedName>
    <definedName name="_xlnm.Print_Area" localSheetId="23">'T7ACC_UPY_Utlsn '!$A$1:$Q$24</definedName>
  </definedNames>
  <calcPr fullCalcOnLoad="1"/>
</workbook>
</file>

<file path=xl/sharedStrings.xml><?xml version="1.0" encoding="utf-8"?>
<sst xmlns="http://schemas.openxmlformats.org/spreadsheetml/2006/main" count="2595" uniqueCount="960">
  <si>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</si>
  <si>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</si>
  <si>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</si>
  <si>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</si>
  <si>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</si>
  <si>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</si>
  <si>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</si>
  <si>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</si>
  <si>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</si>
  <si>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</si>
  <si>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</si>
  <si>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</si>
  <si>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</si>
  <si>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</si>
  <si>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</si>
  <si>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</si>
  <si>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</si>
  <si>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</si>
  <si>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</si>
  <si>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</si>
  <si>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</si>
  <si>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</si>
  <si>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</si>
  <si>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</si>
  <si>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</si>
  <si>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</si>
  <si>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</si>
  <si>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</si>
  <si>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</si>
  <si>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</si>
  <si>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</si>
  <si>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</si>
  <si>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</si>
  <si>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</si>
  <si>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</si>
  <si>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</si>
  <si>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</si>
  <si>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</si>
  <si>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</si>
  <si>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</si>
  <si>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</si>
  <si>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</si>
  <si>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</si>
  <si>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</si>
  <si>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</si>
  <si>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</si>
  <si>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</si>
  <si>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</si>
  <si>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</si>
  <si>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</si>
  <si>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</si>
  <si>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</si>
  <si>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</si>
  <si>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</si>
  <si>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</si>
  <si>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</si>
  <si>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</si>
  <si>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</si>
  <si>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</si>
  <si>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</si>
  <si>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</si>
  <si>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</si>
  <si>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</si>
  <si>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</si>
  <si>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</si>
  <si>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</si>
  <si>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</si>
  <si>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</si>
  <si>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</si>
  <si>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</si>
  <si>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</si>
  <si>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</si>
  <si>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</si>
  <si>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</si>
  <si>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</si>
  <si>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</si>
  <si>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</si>
  <si>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</si>
  <si>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</si>
  <si>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</si>
  <si>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</si>
  <si>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</si>
  <si>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</si>
  <si>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</si>
  <si>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</si>
  <si>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</si>
  <si>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</si>
  <si>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</si>
  <si>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</si>
  <si>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</si>
  <si>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</si>
  <si>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</si>
  <si>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</si>
  <si>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</si>
  <si>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</si>
  <si>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</si>
  <si>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</si>
  <si>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</si>
  <si>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</si>
  <si>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</si>
  <si>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</si>
  <si>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</si>
  <si>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</si>
  <si>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</si>
  <si>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</si>
  <si>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</si>
  <si>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</si>
  <si>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</si>
  <si>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</si>
  <si>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</si>
  <si>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</si>
  <si>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</si>
  <si>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</si>
  <si>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</si>
  <si>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</si>
  <si>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</si>
  <si>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</si>
  <si>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</si>
  <si>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</si>
  <si>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</si>
  <si>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</si>
  <si>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</si>
  <si>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</si>
  <si>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</si>
  <si>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</si>
  <si>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</si>
  <si>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</si>
  <si>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</si>
  <si>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</si>
  <si>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</si>
  <si>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</si>
  <si>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</si>
  <si>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</si>
  <si>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</si>
  <si>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</si>
  <si>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</si>
  <si>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</si>
  <si>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</si>
  <si>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</si>
  <si>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</si>
  <si>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</si>
  <si>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</si>
  <si>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</si>
  <si>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</si>
  <si>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</si>
  <si>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</si>
  <si>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</si>
  <si>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</si>
  <si>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</si>
  <si>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</si>
  <si>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</si>
  <si>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</si>
  <si>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</si>
  <si>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</si>
  <si>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</si>
  <si>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</si>
  <si>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</si>
  <si>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</si>
  <si>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</si>
  <si>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</si>
  <si>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</si>
  <si>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</si>
  <si>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</si>
  <si>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</si>
  <si>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</si>
  <si>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</si>
  <si>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</si>
  <si>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</si>
  <si>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</si>
  <si>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</si>
  <si>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</si>
  <si>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</si>
  <si>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</si>
  <si>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</si>
  <si>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</si>
  <si>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</si>
  <si>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</si>
  <si>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</si>
  <si>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</si>
  <si>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</si>
  <si>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</si>
  <si>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</si>
  <si>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</si>
  <si>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</si>
  <si>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</si>
  <si>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</si>
  <si>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</si>
  <si>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</si>
  <si>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</si>
  <si>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</si>
  <si>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</si>
  <si>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</si>
  <si>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</si>
  <si>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</si>
  <si>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</si>
  <si>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</si>
  <si>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</si>
  <si>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</si>
  <si>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</si>
  <si>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</si>
  <si>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</si>
  <si>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</si>
  <si>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</si>
  <si>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</si>
  <si>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</si>
  <si>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</si>
  <si>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</si>
  <si>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</si>
  <si>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</si>
  <si>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</si>
  <si>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</si>
  <si>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</si>
  <si>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</si>
  <si>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</si>
  <si>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</si>
  <si>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</si>
  <si>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</si>
  <si>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</si>
  <si>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</si>
  <si>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</si>
  <si>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</si>
  <si>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</si>
  <si>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</si>
  <si>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</si>
  <si>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</si>
  <si>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</si>
  <si>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</si>
  <si>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</si>
  <si>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</si>
  <si>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</si>
  <si>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</si>
  <si>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</si>
  <si>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</si>
  <si>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</si>
  <si>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</si>
  <si>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</si>
  <si>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</si>
  <si>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</si>
  <si>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</si>
  <si>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</si>
  <si>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</si>
  <si>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</si>
  <si>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</si>
  <si>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</si>
  <si>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</si>
  <si>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</si>
  <si>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</si>
  <si>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</si>
  <si>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</si>
  <si>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</si>
  <si>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</si>
  <si>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</si>
  <si>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</si>
  <si>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</si>
  <si>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</si>
  <si>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</si>
  <si>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</si>
  <si>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</si>
  <si>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</si>
  <si>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</si>
  <si>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</si>
  <si>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</si>
  <si>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</si>
  <si>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</si>
  <si>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</si>
  <si>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</si>
  <si>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</si>
  <si>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</si>
  <si>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</si>
  <si>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</si>
  <si>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</si>
  <si>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</si>
  <si>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</si>
  <si>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</si>
  <si>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</si>
  <si>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</si>
  <si>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</si>
  <si>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</si>
  <si>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</si>
  <si>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</si>
  <si>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</si>
  <si>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</si>
  <si>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</si>
  <si>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</si>
  <si>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</si>
  <si>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</si>
  <si>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</si>
  <si>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</si>
  <si>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</si>
  <si>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</si>
  <si>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</si>
  <si>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</si>
  <si>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</si>
  <si>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</si>
  <si>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</si>
  <si>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</si>
  <si>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</si>
  <si>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</si>
  <si>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</si>
  <si>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</si>
  <si>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</si>
  <si>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</si>
  <si>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</si>
  <si>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</si>
  <si>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</si>
  <si>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</si>
  <si>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</si>
  <si>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</si>
  <si>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</si>
  <si>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</si>
  <si>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</si>
  <si>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</si>
  <si>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</si>
  <si>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</si>
  <si>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</si>
  <si>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</si>
  <si>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</si>
  <si>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</si>
  <si>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</si>
  <si>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</si>
  <si>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</si>
  <si>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</si>
  <si>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</si>
  <si>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</si>
  <si>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</si>
  <si>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</si>
  <si>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</si>
  <si>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</si>
  <si>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</si>
  <si>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</si>
  <si>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</si>
  <si>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</si>
  <si>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</si>
  <si>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</si>
  <si>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</si>
  <si>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</si>
  <si>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</si>
  <si>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</si>
  <si>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</si>
  <si>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</si>
  <si>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</si>
  <si>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</si>
  <si>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</si>
  <si>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</si>
  <si>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</si>
  <si>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</si>
  <si>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</si>
  <si>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</si>
  <si>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</si>
  <si>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</si>
  <si>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</si>
  <si>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</si>
  <si>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</si>
  <si>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</si>
  <si>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</si>
  <si>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</si>
  <si>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</si>
  <si>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</si>
  <si>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</si>
  <si>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</si>
  <si>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</si>
  <si>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</si>
  <si>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</si>
  <si>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</si>
  <si>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</si>
  <si>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</si>
  <si>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</si>
  <si>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</si>
  <si>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</si>
  <si>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</si>
  <si>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</si>
  <si>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</si>
  <si>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</si>
  <si>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</si>
  <si>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</si>
  <si>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</si>
  <si>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</si>
  <si>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</si>
  <si>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</si>
  <si>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</si>
  <si>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</si>
  <si>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</si>
  <si>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</si>
  <si>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</si>
  <si>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</si>
  <si>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</si>
  <si>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</si>
  <si>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</si>
  <si>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</si>
  <si>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</si>
  <si>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</si>
  <si>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</si>
  <si>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</si>
  <si>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</si>
  <si>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</si>
  <si>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</si>
  <si>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</si>
  <si>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</si>
  <si>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</si>
  <si>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</si>
  <si>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</si>
  <si>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</si>
  <si>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</si>
  <si>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</si>
  <si>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</si>
  <si>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</si>
  <si>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</si>
  <si>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</si>
  <si>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</si>
  <si>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</si>
  <si>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</si>
  <si>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</si>
  <si>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</si>
  <si>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</si>
  <si>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</si>
  <si>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</si>
  <si>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</si>
  <si>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</si>
  <si>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</si>
  <si>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</si>
  <si>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</si>
  <si>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</si>
  <si>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</si>
  <si>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</si>
  <si>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</si>
  <si>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</si>
  <si>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</si>
  <si>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</si>
  <si>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</si>
  <si>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</si>
  <si>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</si>
  <si>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</si>
  <si>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</si>
  <si>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</si>
  <si>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</si>
  <si>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</si>
  <si>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</si>
  <si>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</si>
  <si>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</si>
  <si>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</si>
  <si>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</si>
  <si>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</si>
  <si>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</si>
  <si>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</si>
  <si>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</si>
  <si>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</si>
  <si>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</si>
  <si>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</si>
  <si>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</si>
  <si>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</si>
  <si>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</si>
  <si>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</si>
  <si>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</si>
  <si>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</si>
  <si>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</si>
  <si>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</si>
  <si>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</si>
  <si>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</si>
  <si>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</si>
  <si>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</si>
  <si>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</si>
  <si>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</si>
  <si>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</si>
  <si>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</si>
  <si>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</si>
  <si>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</si>
  <si>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</si>
  <si>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</si>
  <si>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</si>
  <si>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</si>
  <si>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</si>
  <si>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</si>
  <si>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</si>
  <si>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</si>
  <si>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</si>
  <si>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</si>
  <si>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</si>
  <si>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</si>
  <si>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</si>
  <si>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</si>
  <si>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</si>
  <si>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</si>
  <si>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</si>
  <si>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</si>
  <si>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</si>
  <si>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</si>
  <si>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</si>
  <si>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</si>
  <si>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</si>
  <si>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</si>
  <si>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</si>
  <si>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</si>
  <si>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</si>
  <si>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</si>
  <si>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</si>
  <si>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</si>
  <si>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</si>
  <si>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</si>
  <si>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</si>
  <si>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</si>
  <si>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</si>
  <si>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</si>
  <si>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</si>
  <si>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</si>
  <si>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</si>
  <si>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</si>
  <si>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</si>
  <si>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</si>
  <si>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</si>
  <si>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</si>
  <si>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</si>
  <si>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</si>
  <si>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</si>
  <si>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</si>
  <si>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</si>
  <si>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</si>
  <si>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</si>
  <si>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</si>
  <si>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</si>
  <si>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</si>
  <si>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</si>
  <si>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</si>
  <si>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</si>
  <si>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</si>
  <si>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</si>
  <si>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</si>
  <si>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</si>
  <si>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</si>
  <si>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</si>
  <si>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</si>
  <si>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</si>
  <si>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</si>
  <si>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</si>
  <si>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</si>
  <si>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</si>
  <si>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</si>
  <si>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</si>
  <si>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</si>
  <si>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</si>
  <si>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</si>
  <si>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</si>
  <si>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</si>
  <si>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</si>
  <si>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</si>
  <si>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</si>
  <si>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</si>
  <si>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</si>
  <si>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</si>
  <si>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</si>
  <si>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</si>
  <si>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</si>
  <si>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</si>
  <si>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</si>
  <si>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</si>
  <si>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</si>
  <si>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</si>
  <si>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</si>
  <si>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</si>
  <si>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</si>
  <si>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</si>
  <si>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</si>
  <si>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</si>
  <si>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</si>
  <si>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</si>
  <si>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</si>
  <si>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</si>
  <si>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</si>
  <si>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</si>
  <si>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</si>
  <si>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</si>
  <si>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</si>
  <si>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</si>
  <si>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</si>
  <si>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</si>
  <si>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</si>
  <si>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</si>
  <si>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</si>
  <si>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</si>
  <si>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</si>
  <si>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</si>
  <si>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</si>
  <si>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</si>
  <si>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</si>
  <si>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</si>
  <si>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</si>
  <si>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</si>
  <si>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</si>
  <si>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</si>
  <si>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</si>
  <si>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</si>
  <si>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</si>
  <si>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</si>
  <si>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</si>
  <si>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</si>
  <si>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</si>
  <si>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</si>
  <si>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</si>
  <si>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</si>
  <si>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</si>
  <si>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</si>
  <si>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</si>
  <si>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</si>
  <si>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</si>
  <si>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</si>
  <si>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</si>
  <si>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</si>
  <si>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</si>
  <si>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</si>
  <si>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</si>
  <si>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</si>
  <si>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</si>
  <si>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</si>
  <si>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</si>
  <si>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</si>
  <si>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</si>
  <si>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</si>
  <si>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</si>
  <si>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</si>
  <si>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</si>
  <si>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</si>
  <si>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</si>
  <si>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</si>
  <si>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</si>
  <si>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</si>
  <si>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</si>
  <si>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</si>
  <si>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</si>
  <si>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</si>
  <si>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</si>
  <si>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</si>
  <si>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</si>
  <si>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</si>
  <si>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</si>
  <si>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</si>
  <si>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</si>
  <si>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</si>
  <si>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</si>
  <si>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</si>
  <si>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</si>
  <si>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</si>
  <si>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</si>
  <si>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</si>
  <si>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</si>
  <si>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</si>
  <si>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</si>
  <si>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</si>
  <si>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</si>
  <si>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</si>
  <si>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</si>
  <si>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</si>
  <si>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</si>
  <si>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</si>
  <si>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</si>
  <si>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</si>
  <si>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</si>
  <si>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</si>
  <si>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</si>
  <si>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</si>
  <si>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</si>
  <si>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</si>
  <si>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</si>
  <si>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</si>
  <si>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</si>
  <si>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</si>
  <si>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</si>
  <si>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</si>
  <si>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</si>
  <si>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</si>
  <si>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</si>
  <si>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</si>
  <si>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</si>
  <si>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</si>
  <si>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</si>
  <si>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</si>
  <si>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</si>
  <si>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</si>
  <si>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</si>
  <si>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</si>
  <si>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</si>
  <si>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</si>
  <si>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</si>
  <si>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</si>
  <si>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</si>
  <si>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</si>
  <si>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</si>
  <si>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</si>
  <si>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</si>
  <si>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</si>
  <si>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</si>
  <si>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</si>
  <si>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</si>
  <si>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</si>
  <si>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</si>
  <si>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</si>
  <si>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</si>
  <si>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</si>
  <si>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</si>
  <si>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</si>
  <si>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</si>
  <si>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</si>
  <si>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</si>
  <si>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</si>
  <si>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</si>
  <si>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</si>
  <si>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</si>
  <si>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</si>
  <si>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</si>
  <si>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</si>
  <si>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</si>
  <si>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</si>
  <si>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</si>
  <si>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</si>
  <si>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</si>
  <si>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</si>
  <si>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</si>
  <si>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</si>
  <si>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</si>
  <si>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</si>
  <si>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</si>
  <si>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</si>
  <si>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</si>
  <si>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</si>
  <si>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</si>
  <si>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</si>
  <si>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</si>
  <si>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</si>
  <si>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</si>
  <si>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</si>
  <si>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</si>
  <si>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</si>
  <si>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</si>
  <si>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</si>
  <si>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</si>
  <si>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</si>
  <si>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</si>
  <si>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</si>
  <si>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</si>
  <si>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</si>
  <si>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</si>
  <si>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</si>
  <si>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</si>
  <si>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</si>
  <si>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</si>
  <si>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</si>
  <si>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</si>
  <si>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</si>
  <si>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</si>
  <si>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</si>
  <si>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</si>
  <si>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</si>
  <si>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</si>
  <si>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</si>
  <si>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</si>
  <si>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</si>
  <si>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</si>
  <si>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</si>
  <si>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</si>
  <si>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</si>
  <si>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</si>
  <si>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</si>
  <si>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</si>
  <si>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</si>
  <si>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</si>
  <si>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</si>
  <si>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</si>
  <si>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</si>
  <si>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</si>
  <si>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</si>
  <si>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</si>
  <si>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</si>
  <si>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</si>
  <si>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</si>
  <si>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</si>
  <si>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</si>
  <si>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</si>
  <si>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</si>
  <si>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Budget Released till 31.03.2019</t>
  </si>
  <si>
    <t>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</si>
  <si>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</si>
  <si>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</si>
  <si>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</si>
  <si>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</si>
  <si>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</si>
  <si>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</si>
  <si>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</si>
  <si>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</si>
  <si>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</si>
  <si>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</si>
  <si>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</si>
  <si>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</si>
  <si>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</si>
  <si>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</si>
  <si>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</si>
  <si>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</si>
  <si>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</si>
  <si>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</si>
  <si>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</si>
  <si>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</si>
  <si>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</si>
  <si>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</si>
  <si>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</si>
  <si>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</si>
  <si>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</si>
  <si>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</si>
  <si>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</si>
  <si>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</si>
  <si>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</si>
  <si>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</si>
  <si>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</si>
  <si>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</si>
  <si>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</si>
  <si>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</si>
  <si>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</si>
  <si>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</si>
  <si>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</si>
  <si>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</si>
  <si>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</si>
  <si>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</si>
  <si>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</si>
  <si>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</si>
  <si>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</si>
  <si>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</si>
  <si>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</si>
  <si>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</si>
  <si>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</si>
  <si>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</si>
  <si>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</si>
  <si>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</si>
  <si>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</si>
  <si>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</si>
  <si>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</si>
  <si>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</si>
  <si>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</si>
  <si>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</si>
  <si>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</si>
  <si>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</si>
  <si>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</si>
  <si>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</si>
  <si>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</si>
  <si>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</si>
  <si>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</si>
  <si>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</si>
  <si>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Seal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</si>
  <si>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</si>
  <si>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</si>
  <si>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</si>
  <si>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</si>
  <si>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</si>
  <si>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</si>
  <si>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</si>
  <si>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</si>
  <si>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</si>
  <si>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</si>
  <si>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</si>
  <si>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</si>
  <si>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</si>
  <si>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</si>
  <si>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</si>
  <si>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</si>
  <si>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</si>
  <si>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</si>
  <si>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</si>
  <si>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</si>
  <si>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</si>
  <si>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</si>
  <si>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</si>
  <si>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</si>
  <si>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</si>
  <si>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</si>
  <si>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</si>
  <si>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</si>
  <si>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</si>
  <si>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</si>
  <si>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</si>
  <si>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</si>
  <si>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 xml:space="preserve">    Total Exp.   (in Rs)</t>
  </si>
  <si>
    <t>N.A.</t>
  </si>
  <si>
    <t>* Honorarium of Cook-cum-Helpers Rs. 155.05/- per day per 4 hours (Rs. 1,000/- disbursed from the Central Share and remaining amount disbursed from UT Share on monthly basis) revised from time to time as per revised of minimum wages by Labour Department.</t>
  </si>
  <si>
    <t>Banana</t>
  </si>
  <si>
    <t>Lapsi</t>
  </si>
  <si>
    <t>Sukhdi</t>
  </si>
  <si>
    <t>Daman</t>
  </si>
  <si>
    <t>Diu</t>
  </si>
  <si>
    <t xml:space="preserve"> --</t>
  </si>
  <si>
    <t>N.A</t>
  </si>
  <si>
    <t>e-transfer</t>
  </si>
  <si>
    <t>Mahila Mandal</t>
  </si>
  <si>
    <t>02 Days</t>
  </si>
  <si>
    <t>Brochures regarding Health and hygiene</t>
  </si>
  <si>
    <t>Health Department, Daman</t>
  </si>
  <si>
    <t>Fire Extinguisher and Booklet</t>
  </si>
  <si>
    <t>Fire Department, Daman</t>
  </si>
  <si>
    <t>Brochures</t>
  </si>
  <si>
    <t>Food Safety Officer, Daman</t>
  </si>
  <si>
    <t>Konark Research Foundation, Daman</t>
  </si>
  <si>
    <t>Khaman</t>
  </si>
  <si>
    <t xml:space="preserve">No one is interested to disclose the value of donation </t>
  </si>
  <si>
    <t>Jalebi</t>
  </si>
  <si>
    <t>Vada</t>
  </si>
  <si>
    <t>Samosa</t>
  </si>
  <si>
    <t>Sweets</t>
  </si>
  <si>
    <t>Bundi</t>
  </si>
  <si>
    <t>Icecream</t>
  </si>
  <si>
    <t>Fruits</t>
  </si>
  <si>
    <t>Buiscuit</t>
  </si>
  <si>
    <t>Education Department, District Panchayat, Daman</t>
  </si>
  <si>
    <t>Yes, Education Department, DP, Daman</t>
  </si>
  <si>
    <t>Yes</t>
  </si>
  <si>
    <t>Through Complaint Box and Contact Number of MDM Staff</t>
  </si>
  <si>
    <t>0260-2230399</t>
  </si>
  <si>
    <t>mdmdpdaman@gmail.com</t>
  </si>
  <si>
    <t>Block / Taluka / Mandal</t>
  </si>
  <si>
    <t>Trice a week</t>
  </si>
  <si>
    <t>Once a week</t>
  </si>
  <si>
    <t>Note: - Additional Cooking cost incurred from Primary Stage.</t>
  </si>
  <si>
    <t>Note: - Agriculture Department, Daman is providing seeds and other materials for setting up Kitchen Garden.</t>
  </si>
  <si>
    <t>Brochures and Power Point Presentation</t>
  </si>
  <si>
    <t>Food Inspector, Daman</t>
  </si>
  <si>
    <t>CDPO, Diu</t>
  </si>
  <si>
    <t>Education Department, District Panchayat, Diu</t>
  </si>
  <si>
    <t>Note: - 03 Schools are Primary with Upper Primary in MDM-MIS during 2018-19 in Daman District.</t>
  </si>
  <si>
    <t>Pry</t>
  </si>
  <si>
    <t>Upry</t>
  </si>
  <si>
    <t>State / UT: UT Administration of Daman &amp; Diu</t>
  </si>
  <si>
    <t>Total Enrolment (As on 30.09.2018)</t>
  </si>
  <si>
    <t>AMS</t>
  </si>
  <si>
    <t>Himachal Pradesh Model</t>
  </si>
  <si>
    <t>Food and Drugs Laboratery, Vadodara</t>
  </si>
  <si>
    <t>Unspent balance as on 31.03.2019 [Col: (4+5)-7]</t>
  </si>
  <si>
    <t>Activities (Please list item-wise details as far as possible)</t>
  </si>
  <si>
    <t>Note: - Additional Expenditure incurred from MME Grant.</t>
  </si>
  <si>
    <t>Note: - Additional expenditure incurred from MME Grant.</t>
  </si>
  <si>
    <t>Photos of MDM and Calander Book of Tithi Bhojan</t>
  </si>
  <si>
    <t>Supervisor</t>
  </si>
  <si>
    <t>MDM Co-ordinator</t>
  </si>
  <si>
    <t>Data Entry operator</t>
  </si>
  <si>
    <t>Multi Tasking Staff</t>
  </si>
  <si>
    <t>29 by OIDC, 3 by District Panchayat and  5 by Govt. Aided Schools</t>
  </si>
  <si>
    <t>29 by OIDC, 3 by District Panchayat and 5 by Govt. Aided Schools</t>
  </si>
  <si>
    <t>Note: - UT Administration of Daman &amp; Diu is going to implement Centralized Kitchen i.e. Akshaya Patra Foundation which will be operational from June-2019.</t>
  </si>
  <si>
    <t>STATE/UT : UT Administration of Daman &amp; Diu</t>
  </si>
  <si>
    <t xml:space="preserve">State / UT: UT Administration of Daman &amp; Diu </t>
  </si>
  <si>
    <t>State/UT : UT Administration of Daman &amp; Diu</t>
  </si>
  <si>
    <t>State/UT: UT Administration of Daman &amp; Diu</t>
  </si>
  <si>
    <t>Date:     /04/2019</t>
  </si>
  <si>
    <t xml:space="preserve">                                                                                                                                                                               Government/UT Administration of Daman &amp; Diu</t>
  </si>
  <si>
    <t xml:space="preserve">                          Government/UT Administration of Daman &amp; Diu</t>
  </si>
  <si>
    <t xml:space="preserve"> Government/UT Administration of Daman &amp; Diu</t>
  </si>
  <si>
    <t>Government/UT Administration of Daman &amp; Diu</t>
  </si>
  <si>
    <t>Government/UT Administrationof Daman &amp; Diu</t>
  </si>
  <si>
    <t xml:space="preserve"> Government/UT Administrationof Daman &amp; Diu</t>
  </si>
  <si>
    <t xml:space="preserve">                          Government/UT Administration of of Daman &amp; Diu</t>
  </si>
  <si>
    <t xml:space="preserve">                          Government/UT Administration of  Daman &amp; Diu</t>
  </si>
  <si>
    <t xml:space="preserve">                          Government/UT Administration  of  Daman &amp; Diu</t>
  </si>
  <si>
    <t xml:space="preserve"> Government/UT Administration  of  Daman &amp; Diu</t>
  </si>
  <si>
    <t xml:space="preserve"> Government/UT Administration of  Daman &amp; Diu</t>
  </si>
  <si>
    <t>Government/UT Administration of  Daman &amp; Diu</t>
  </si>
  <si>
    <t xml:space="preserve"> Government/UT Administration of  Daman &amp; Diu_</t>
  </si>
  <si>
    <t>Pry+Upry</t>
  </si>
  <si>
    <t>Daman &amp; Diu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</si>
</sst>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0.000"/>
    <numFmt numFmtId="180" formatCode="0.0000"/>
    <numFmt numFmtId="181" formatCode="0.0"/>
    <numFmt numFmtId="182" formatCode="0.0000000"/>
    <numFmt numFmtId="183" formatCode="0.00000000"/>
    <numFmt numFmtId="184" formatCode="0.000000000"/>
    <numFmt numFmtId="185" formatCode="0.000000"/>
    <numFmt numFmtId="186" formatCode="0.00000"/>
  </numFmts>
  <fonts count="1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2"/>
      <name val="Trebuchet MS"/>
      <family val="2"/>
    </font>
    <font>
      <i/>
      <sz val="12"/>
      <name val="Trebuchet MS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54"/>
      <name val="Calibri"/>
      <family val="2"/>
    </font>
    <font>
      <b/>
      <sz val="4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mbria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mbria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Cambria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9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6" applyFont="1">
      <alignment/>
      <protection/>
    </xf>
    <xf numFmtId="0" fontId="19" fillId="0" borderId="11" xfId="56" applyFont="1" applyBorder="1" applyAlignment="1">
      <alignment horizontal="center" vertical="top" wrapText="1"/>
      <protection/>
    </xf>
    <xf numFmtId="0" fontId="82" fillId="0" borderId="0" xfId="56">
      <alignment/>
      <protection/>
    </xf>
    <xf numFmtId="0" fontId="82" fillId="0" borderId="0" xfId="56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82" fillId="0" borderId="16" xfId="56" applyBorder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82" fillId="0" borderId="11" xfId="56" applyBorder="1">
      <alignment/>
      <protection/>
    </xf>
    <xf numFmtId="0" fontId="18" fillId="0" borderId="11" xfId="56" applyFont="1" applyBorder="1" applyAlignment="1">
      <alignment vertical="top" wrapText="1"/>
      <protection/>
    </xf>
    <xf numFmtId="0" fontId="82" fillId="0" borderId="0" xfId="56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6" applyFont="1" applyBorder="1" applyAlignment="1">
      <alignment horizontal="center" vertical="top" wrapText="1"/>
      <protection/>
    </xf>
    <xf numFmtId="0" fontId="21" fillId="0" borderId="11" xfId="56" applyFont="1" applyBorder="1" applyAlignment="1">
      <alignment horizontal="center" vertical="top" wrapText="1"/>
      <protection/>
    </xf>
    <xf numFmtId="0" fontId="17" fillId="0" borderId="0" xfId="56" applyFont="1" applyBorder="1" applyAlignment="1">
      <alignment horizontal="left"/>
      <protection/>
    </xf>
    <xf numFmtId="0" fontId="0" fillId="0" borderId="0" xfId="58">
      <alignment/>
      <protection/>
    </xf>
    <xf numFmtId="0" fontId="11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 vertical="top" wrapText="1"/>
      <protection/>
    </xf>
    <xf numFmtId="0" fontId="2" fillId="0" borderId="13" xfId="58" applyFont="1" applyBorder="1" applyAlignment="1">
      <alignment horizontal="center" vertical="top" wrapText="1"/>
      <protection/>
    </xf>
    <xf numFmtId="0" fontId="0" fillId="0" borderId="11" xfId="58" applyBorder="1" applyAlignment="1">
      <alignment horizontal="center"/>
      <protection/>
    </xf>
    <xf numFmtId="0" fontId="0" fillId="0" borderId="11" xfId="58" applyBorder="1">
      <alignment/>
      <protection/>
    </xf>
    <xf numFmtId="0" fontId="0" fillId="0" borderId="13" xfId="58" applyBorder="1">
      <alignment/>
      <protection/>
    </xf>
    <xf numFmtId="0" fontId="0" fillId="0" borderId="11" xfId="58" applyBorder="1" applyAlignment="1" quotePrefix="1">
      <alignment horizontal="center"/>
      <protection/>
    </xf>
    <xf numFmtId="0" fontId="0" fillId="0" borderId="0" xfId="58" applyFill="1" applyBorder="1" applyAlignment="1">
      <alignment horizontal="left"/>
      <protection/>
    </xf>
    <xf numFmtId="0" fontId="2" fillId="0" borderId="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6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6" applyFont="1" applyBorder="1">
      <alignment/>
      <protection/>
    </xf>
    <xf numFmtId="0" fontId="18" fillId="0" borderId="11" xfId="56" applyFont="1" applyBorder="1" applyAlignment="1">
      <alignment/>
      <protection/>
    </xf>
    <xf numFmtId="0" fontId="18" fillId="0" borderId="0" xfId="56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6" applyFont="1">
      <alignment/>
      <protection/>
    </xf>
    <xf numFmtId="0" fontId="82" fillId="0" borderId="11" xfId="56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6" applyFont="1" applyBorder="1" applyAlignment="1">
      <alignment horizontal="center"/>
      <protection/>
    </xf>
    <xf numFmtId="0" fontId="2" fillId="0" borderId="0" xfId="58" applyFont="1" applyBorder="1">
      <alignment/>
      <protection/>
    </xf>
    <xf numFmtId="0" fontId="17" fillId="0" borderId="0" xfId="56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6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center"/>
      <protection/>
    </xf>
    <xf numFmtId="0" fontId="17" fillId="0" borderId="11" xfId="56" applyFont="1" applyBorder="1" applyAlignment="1">
      <alignment horizontal="center"/>
      <protection/>
    </xf>
    <xf numFmtId="0" fontId="17" fillId="0" borderId="0" xfId="56" applyFont="1" applyAlignment="1">
      <alignment horizontal="center" vertical="top" wrapText="1"/>
      <protection/>
    </xf>
    <xf numFmtId="0" fontId="17" fillId="0" borderId="11" xfId="56" applyFont="1" applyBorder="1" applyAlignment="1">
      <alignment horizontal="center" vertical="top" wrapText="1"/>
      <protection/>
    </xf>
    <xf numFmtId="0" fontId="10" fillId="0" borderId="0" xfId="58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58" applyFont="1" applyFill="1" applyBorder="1" applyAlignment="1">
      <alignment horizontal="center" vertical="top" wrapText="1"/>
      <protection/>
    </xf>
    <xf numFmtId="0" fontId="0" fillId="0" borderId="0" xfId="58" applyAlignment="1">
      <alignment horizontal="left"/>
      <protection/>
    </xf>
    <xf numFmtId="0" fontId="6" fillId="0" borderId="0" xfId="58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2" fillId="0" borderId="11" xfId="56" applyFont="1" applyBorder="1" applyAlignment="1">
      <alignment horizontal="center" vertical="top" wrapText="1"/>
      <protection/>
    </xf>
    <xf numFmtId="0" fontId="0" fillId="0" borderId="11" xfId="56" applyFont="1" applyBorder="1">
      <alignment/>
      <protection/>
    </xf>
    <xf numFmtId="0" fontId="5" fillId="0" borderId="11" xfId="56" applyFont="1" applyBorder="1" applyAlignment="1">
      <alignment horizontal="center"/>
      <protection/>
    </xf>
    <xf numFmtId="0" fontId="11" fillId="0" borderId="11" xfId="56" applyFont="1" applyBorder="1">
      <alignment/>
      <protection/>
    </xf>
    <xf numFmtId="0" fontId="6" fillId="0" borderId="11" xfId="56" applyFont="1" applyBorder="1" applyAlignment="1">
      <alignment vertical="center" wrapText="1"/>
      <protection/>
    </xf>
    <xf numFmtId="0" fontId="2" fillId="0" borderId="11" xfId="56" applyFont="1" applyBorder="1">
      <alignment/>
      <protection/>
    </xf>
    <xf numFmtId="0" fontId="0" fillId="0" borderId="11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12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7" fillId="0" borderId="19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/>
      <protection/>
    </xf>
    <xf numFmtId="0" fontId="2" fillId="0" borderId="20" xfId="58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21" fillId="0" borderId="14" xfId="56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6" applyFont="1" applyAlignment="1">
      <alignment horizontal="center"/>
      <protection/>
    </xf>
    <xf numFmtId="0" fontId="0" fillId="0" borderId="0" xfId="58" applyFont="1">
      <alignment/>
      <protection/>
    </xf>
    <xf numFmtId="0" fontId="2" fillId="0" borderId="11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8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8" applyFont="1" applyBorder="1" applyAlignment="1">
      <alignment horizontal="left" vertical="center" wrapText="1"/>
      <protection/>
    </xf>
    <xf numFmtId="0" fontId="2" fillId="0" borderId="11" xfId="58" applyFont="1" applyBorder="1" applyAlignment="1">
      <alignment horizontal="left" vertical="center"/>
      <protection/>
    </xf>
    <xf numFmtId="0" fontId="7" fillId="0" borderId="11" xfId="58" applyFont="1" applyBorder="1" applyAlignment="1">
      <alignment horizontal="left" vertical="center" wrapText="1"/>
      <protection/>
    </xf>
    <xf numFmtId="0" fontId="0" fillId="0" borderId="0" xfId="59">
      <alignment/>
      <protection/>
    </xf>
    <xf numFmtId="0" fontId="6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4" fillId="0" borderId="0" xfId="59" applyFont="1">
      <alignment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0" xfId="59" applyFont="1">
      <alignment/>
      <protection/>
    </xf>
    <xf numFmtId="0" fontId="16" fillId="0" borderId="11" xfId="59" applyFont="1" applyBorder="1">
      <alignment/>
      <protection/>
    </xf>
    <xf numFmtId="0" fontId="16" fillId="0" borderId="0" xfId="59" applyFont="1" applyBorder="1">
      <alignment/>
      <protection/>
    </xf>
    <xf numFmtId="0" fontId="2" fillId="0" borderId="0" xfId="59" applyFont="1">
      <alignment/>
      <protection/>
    </xf>
    <xf numFmtId="0" fontId="16" fillId="0" borderId="11" xfId="59" applyFont="1" applyBorder="1" applyAlignment="1">
      <alignment horizontal="center"/>
      <protection/>
    </xf>
    <xf numFmtId="0" fontId="2" fillId="0" borderId="11" xfId="59" applyFont="1" applyBorder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left"/>
      <protection/>
    </xf>
    <xf numFmtId="0" fontId="2" fillId="0" borderId="11" xfId="59" applyFont="1" applyBorder="1" applyAlignment="1">
      <alignment horizontal="left" wrapText="1"/>
      <protection/>
    </xf>
    <xf numFmtId="0" fontId="0" fillId="0" borderId="0" xfId="59" applyFill="1" applyBorder="1" applyAlignment="1">
      <alignment horizontal="left"/>
      <protection/>
    </xf>
    <xf numFmtId="0" fontId="0" fillId="0" borderId="0" xfId="59" applyAlignment="1">
      <alignment horizontal="left"/>
      <protection/>
    </xf>
    <xf numFmtId="0" fontId="6" fillId="0" borderId="0" xfId="59" applyFont="1">
      <alignment/>
      <protection/>
    </xf>
    <xf numFmtId="0" fontId="0" fillId="0" borderId="0" xfId="60">
      <alignment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14" fillId="0" borderId="11" xfId="60" applyFont="1" applyBorder="1" applyAlignment="1">
      <alignment horizontal="center" vertical="top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left" vertical="top" wrapText="1"/>
      <protection/>
    </xf>
    <xf numFmtId="0" fontId="12" fillId="0" borderId="11" xfId="60" applyFont="1" applyBorder="1" applyAlignment="1">
      <alignment horizontal="center" vertical="top" wrapText="1"/>
      <protection/>
    </xf>
    <xf numFmtId="0" fontId="12" fillId="0" borderId="0" xfId="60" applyFont="1" applyAlignment="1">
      <alignment horizontal="left"/>
      <protection/>
    </xf>
    <xf numFmtId="0" fontId="10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1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0" fontId="16" fillId="0" borderId="0" xfId="56" applyFont="1" applyAlignment="1">
      <alignment horizontal="left"/>
      <protection/>
    </xf>
    <xf numFmtId="0" fontId="6" fillId="0" borderId="0" xfId="56" applyFont="1">
      <alignment/>
      <protection/>
    </xf>
    <xf numFmtId="0" fontId="2" fillId="0" borderId="0" xfId="56" applyFont="1" applyAlignment="1">
      <alignment/>
      <protection/>
    </xf>
    <xf numFmtId="0" fontId="2" fillId="0" borderId="16" xfId="56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horizontal="center" vertical="top" wrapText="1"/>
      <protection/>
    </xf>
    <xf numFmtId="0" fontId="14" fillId="0" borderId="0" xfId="56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2" fillId="0" borderId="11" xfId="56" applyFont="1" applyBorder="1" applyAlignment="1">
      <alignment vertical="top" wrapText="1"/>
      <protection/>
    </xf>
    <xf numFmtId="0" fontId="2" fillId="0" borderId="0" xfId="56" applyFont="1" applyAlignment="1">
      <alignment vertical="top" wrapText="1"/>
      <protection/>
    </xf>
    <xf numFmtId="0" fontId="16" fillId="0" borderId="0" xfId="56" applyFont="1">
      <alignment/>
      <protection/>
    </xf>
    <xf numFmtId="0" fontId="14" fillId="0" borderId="0" xfId="56" applyFont="1" applyBorder="1" applyAlignment="1">
      <alignment wrapText="1"/>
      <protection/>
    </xf>
    <xf numFmtId="0" fontId="2" fillId="33" borderId="11" xfId="56" applyFont="1" applyFill="1" applyBorder="1" applyAlignment="1" quotePrefix="1">
      <alignment horizontal="center" vertical="center" wrapText="1"/>
      <protection/>
    </xf>
    <xf numFmtId="0" fontId="16" fillId="33" borderId="12" xfId="56" applyFont="1" applyFill="1" applyBorder="1" applyAlignment="1" quotePrefix="1">
      <alignment horizontal="center" vertical="center" wrapText="1"/>
      <protection/>
    </xf>
    <xf numFmtId="0" fontId="2" fillId="0" borderId="0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left" vertical="center"/>
      <protection/>
    </xf>
    <xf numFmtId="0" fontId="2" fillId="0" borderId="0" xfId="56" applyFont="1" applyAlignment="1">
      <alignment horizontal="left" vertical="center"/>
      <protection/>
    </xf>
    <xf numFmtId="0" fontId="2" fillId="0" borderId="11" xfId="56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102" fillId="0" borderId="11" xfId="0" applyFont="1" applyBorder="1" applyAlignment="1">
      <alignment vertical="top" wrapText="1"/>
    </xf>
    <xf numFmtId="0" fontId="100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11" xfId="0" applyFont="1" applyBorder="1" applyAlignment="1">
      <alignment vertical="top" wrapText="1"/>
    </xf>
    <xf numFmtId="0" fontId="106" fillId="0" borderId="11" xfId="0" applyFont="1" applyBorder="1" applyAlignment="1">
      <alignment horizontal="center" vertical="top" wrapText="1"/>
    </xf>
    <xf numFmtId="0" fontId="98" fillId="0" borderId="0" xfId="0" applyFont="1" applyAlignment="1">
      <alignment/>
    </xf>
    <xf numFmtId="0" fontId="107" fillId="0" borderId="11" xfId="0" applyFont="1" applyBorder="1" applyAlignment="1">
      <alignment vertical="center" wrapText="1"/>
    </xf>
    <xf numFmtId="0" fontId="107" fillId="0" borderId="11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vertical="center" wrapText="1"/>
    </xf>
    <xf numFmtId="0" fontId="98" fillId="0" borderId="11" xfId="0" applyFont="1" applyBorder="1" applyAlignment="1">
      <alignment vertical="top" wrapText="1"/>
    </xf>
    <xf numFmtId="0" fontId="98" fillId="0" borderId="14" xfId="0" applyFont="1" applyBorder="1" applyAlignment="1">
      <alignment horizontal="center" vertical="top" wrapText="1"/>
    </xf>
    <xf numFmtId="0" fontId="107" fillId="0" borderId="14" xfId="0" applyFont="1" applyBorder="1" applyAlignment="1">
      <alignment vertical="center" wrapText="1"/>
    </xf>
    <xf numFmtId="0" fontId="98" fillId="0" borderId="11" xfId="0" applyFont="1" applyBorder="1" applyAlignment="1">
      <alignment/>
    </xf>
    <xf numFmtId="0" fontId="107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2" fillId="0" borderId="12" xfId="0" applyFont="1" applyBorder="1" applyAlignment="1">
      <alignment horizontal="center" vertical="top" wrapText="1"/>
    </xf>
    <xf numFmtId="0" fontId="10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8" applyFont="1" applyFill="1" applyBorder="1" applyAlignment="1">
      <alignment horizontal="left" vertical="center" wrapText="1"/>
      <protection/>
    </xf>
    <xf numFmtId="0" fontId="0" fillId="33" borderId="0" xfId="56" applyFont="1" applyFill="1">
      <alignment/>
      <protection/>
    </xf>
    <xf numFmtId="0" fontId="16" fillId="33" borderId="11" xfId="56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horizontal="center"/>
      <protection/>
    </xf>
    <xf numFmtId="0" fontId="6" fillId="33" borderId="11" xfId="56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8" applyFont="1" applyAlignment="1">
      <alignment/>
      <protection/>
    </xf>
    <xf numFmtId="0" fontId="16" fillId="0" borderId="0" xfId="58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8" fillId="0" borderId="11" xfId="56" applyFont="1" applyBorder="1">
      <alignment/>
      <protection/>
    </xf>
    <xf numFmtId="0" fontId="106" fillId="0" borderId="11" xfId="56" applyFont="1" applyBorder="1">
      <alignment/>
      <protection/>
    </xf>
    <xf numFmtId="0" fontId="98" fillId="0" borderId="0" xfId="56" applyFont="1" applyBorder="1">
      <alignment/>
      <protection/>
    </xf>
    <xf numFmtId="0" fontId="98" fillId="0" borderId="11" xfId="56" applyFont="1" applyBorder="1" applyAlignment="1">
      <alignment horizontal="center"/>
      <protection/>
    </xf>
    <xf numFmtId="0" fontId="19" fillId="0" borderId="11" xfId="56" applyFont="1" applyBorder="1">
      <alignment/>
      <protection/>
    </xf>
    <xf numFmtId="0" fontId="33" fillId="33" borderId="0" xfId="0" applyFont="1" applyFill="1" applyAlignment="1">
      <alignment/>
    </xf>
    <xf numFmtId="0" fontId="98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03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11" xfId="0" applyFont="1" applyBorder="1" applyAlignment="1">
      <alignment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8" applyFont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0" fillId="0" borderId="11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0" fontId="0" fillId="0" borderId="11" xfId="58" applyFont="1" applyBorder="1" applyAlignment="1" quotePrefix="1">
      <alignment horizontal="center"/>
      <protection/>
    </xf>
    <xf numFmtId="0" fontId="2" fillId="0" borderId="11" xfId="58" applyFont="1" applyBorder="1">
      <alignment/>
      <protection/>
    </xf>
    <xf numFmtId="0" fontId="2" fillId="0" borderId="0" xfId="58" applyFont="1" applyAlignment="1">
      <alignment horizontal="right" vertical="top" wrapText="1"/>
      <protection/>
    </xf>
    <xf numFmtId="0" fontId="74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2" fillId="0" borderId="0" xfId="56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6" applyFont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left"/>
    </xf>
    <xf numFmtId="0" fontId="2" fillId="0" borderId="11" xfId="59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58" applyFont="1" applyBorder="1" applyAlignment="1">
      <alignment horizontal="center" vertical="top" wrapText="1"/>
      <protection/>
    </xf>
    <xf numFmtId="0" fontId="16" fillId="0" borderId="11" xfId="58" applyFont="1" applyBorder="1" applyAlignment="1">
      <alignment horizontal="center" vertical="top" wrapText="1"/>
      <protection/>
    </xf>
    <xf numFmtId="0" fontId="16" fillId="0" borderId="14" xfId="58" applyFont="1" applyBorder="1" applyAlignment="1">
      <alignment horizontal="center" vertical="top" wrapText="1"/>
      <protection/>
    </xf>
    <xf numFmtId="0" fontId="16" fillId="0" borderId="13" xfId="58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6" applyFont="1" applyBorder="1" applyAlignment="1">
      <alignment horizontal="center" vertical="top" wrapText="1"/>
      <protection/>
    </xf>
    <xf numFmtId="0" fontId="43" fillId="0" borderId="0" xfId="56" applyFont="1" applyAlignment="1">
      <alignment horizontal="center"/>
      <protection/>
    </xf>
    <xf numFmtId="0" fontId="26" fillId="0" borderId="11" xfId="56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0" fillId="33" borderId="14" xfId="0" applyFill="1" applyBorder="1" applyAlignment="1">
      <alignment/>
    </xf>
    <xf numFmtId="0" fontId="74" fillId="0" borderId="11" xfId="58" applyFont="1" applyBorder="1">
      <alignment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 vertical="top" wrapText="1"/>
    </xf>
    <xf numFmtId="2" fontId="108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1" fillId="0" borderId="11" xfId="60" applyNumberFormat="1" applyFont="1" applyBorder="1" applyAlignment="1">
      <alignment horizontal="center" vertical="center" wrapText="1"/>
      <protection/>
    </xf>
    <xf numFmtId="14" fontId="11" fillId="0" borderId="11" xfId="60" applyNumberFormat="1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56" applyFont="1" applyBorder="1" applyAlignment="1">
      <alignment horizontal="center" vertical="center"/>
      <protection/>
    </xf>
    <xf numFmtId="2" fontId="11" fillId="0" borderId="11" xfId="56" applyNumberFormat="1" applyFont="1" applyBorder="1" applyAlignment="1">
      <alignment horizontal="center" vertical="center"/>
      <protection/>
    </xf>
    <xf numFmtId="2" fontId="11" fillId="33" borderId="11" xfId="56" applyNumberFormat="1" applyFont="1" applyFill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109" fillId="0" borderId="11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/>
    </xf>
    <xf numFmtId="0" fontId="35" fillId="0" borderId="11" xfId="0" applyFont="1" applyBorder="1" applyAlignment="1" quotePrefix="1">
      <alignment horizontal="center" vertical="center" wrapText="1"/>
    </xf>
    <xf numFmtId="0" fontId="35" fillId="33" borderId="14" xfId="58" applyFont="1" applyFill="1" applyBorder="1" applyAlignment="1">
      <alignment horizontal="center" vertical="top" wrapText="1"/>
      <protection/>
    </xf>
    <xf numFmtId="0" fontId="100" fillId="0" borderId="11" xfId="58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35" fillId="33" borderId="11" xfId="0" applyFont="1" applyFill="1" applyBorder="1" applyAlignment="1">
      <alignment horizontal="center" vertical="top" wrapText="1"/>
    </xf>
    <xf numFmtId="0" fontId="0" fillId="0" borderId="11" xfId="58" applyBorder="1" applyAlignment="1">
      <alignment horizontal="center" vertical="center"/>
      <protection/>
    </xf>
    <xf numFmtId="0" fontId="92" fillId="0" borderId="11" xfId="52" applyFont="1" applyBorder="1" applyAlignment="1" applyProtection="1">
      <alignment vertical="center" wrapText="1"/>
      <protection/>
    </xf>
    <xf numFmtId="0" fontId="9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 applyAlignment="1">
      <alignment/>
      <protection/>
    </xf>
    <xf numFmtId="0" fontId="0" fillId="33" borderId="11" xfId="58" applyFont="1" applyFill="1" applyBorder="1" applyAlignment="1">
      <alignment horizontal="center"/>
      <protection/>
    </xf>
    <xf numFmtId="49" fontId="18" fillId="0" borderId="11" xfId="56" applyNumberFormat="1" applyFont="1" applyBorder="1" applyAlignment="1">
      <alignment horizontal="center" vertical="center" wrapText="1"/>
      <protection/>
    </xf>
    <xf numFmtId="0" fontId="82" fillId="0" borderId="11" xfId="56" applyBorder="1" applyAlignment="1">
      <alignment horizontal="center" vertical="center"/>
      <protection/>
    </xf>
    <xf numFmtId="0" fontId="18" fillId="0" borderId="11" xfId="56" applyFont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" fillId="0" borderId="0" xfId="59" applyFont="1" applyAlignment="1">
      <alignment horizontal="left"/>
      <protection/>
    </xf>
    <xf numFmtId="0" fontId="2" fillId="0" borderId="11" xfId="58" applyFont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33" borderId="11" xfId="56" applyFont="1" applyFill="1" applyBorder="1">
      <alignment/>
      <protection/>
    </xf>
    <xf numFmtId="2" fontId="2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 quotePrefix="1">
      <alignment horizontal="center" vertical="top" wrapText="1"/>
    </xf>
    <xf numFmtId="0" fontId="39" fillId="0" borderId="11" xfId="0" applyFont="1" applyBorder="1" applyAlignment="1" quotePrefix="1">
      <alignment horizontal="center" vertical="center" wrapText="1"/>
    </xf>
    <xf numFmtId="0" fontId="39" fillId="0" borderId="14" xfId="0" applyFont="1" applyBorder="1" applyAlignment="1" quotePrefix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35" fillId="33" borderId="14" xfId="58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 wrapText="1"/>
      <protection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 quotePrefix="1">
      <alignment horizontal="center" vertical="top" wrapText="1"/>
    </xf>
    <xf numFmtId="0" fontId="39" fillId="33" borderId="11" xfId="0" applyFont="1" applyFill="1" applyBorder="1" applyAlignment="1" quotePrefix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0" fillId="0" borderId="13" xfId="58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6" fillId="0" borderId="11" xfId="58" applyFont="1" applyBorder="1" applyAlignment="1">
      <alignment horizontal="center" vertical="center"/>
      <protection/>
    </xf>
    <xf numFmtId="0" fontId="11" fillId="0" borderId="11" xfId="56" applyFont="1" applyBorder="1" applyAlignment="1">
      <alignment/>
      <protection/>
    </xf>
    <xf numFmtId="0" fontId="6" fillId="0" borderId="11" xfId="56" applyFont="1" applyBorder="1">
      <alignment/>
      <protection/>
    </xf>
    <xf numFmtId="0" fontId="11" fillId="0" borderId="11" xfId="56" applyFont="1" applyBorder="1" applyAlignment="1">
      <alignment horizontal="center"/>
      <protection/>
    </xf>
    <xf numFmtId="0" fontId="2" fillId="0" borderId="11" xfId="56" applyFont="1" applyBorder="1" applyAlignment="1">
      <alignment vertical="center"/>
      <protection/>
    </xf>
    <xf numFmtId="0" fontId="6" fillId="0" borderId="11" xfId="56" applyFont="1" applyBorder="1" applyAlignment="1">
      <alignment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111" fillId="0" borderId="11" xfId="0" applyFont="1" applyBorder="1" applyAlignment="1">
      <alignment horizontal="center"/>
    </xf>
    <xf numFmtId="0" fontId="112" fillId="0" borderId="11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11" fillId="33" borderId="11" xfId="58" applyFont="1" applyFill="1" applyBorder="1" applyAlignment="1">
      <alignment horizontal="center"/>
      <protection/>
    </xf>
    <xf numFmtId="0" fontId="11" fillId="33" borderId="14" xfId="58" applyFont="1" applyFill="1" applyBorder="1" applyAlignment="1">
      <alignment horizontal="center"/>
      <protection/>
    </xf>
    <xf numFmtId="2" fontId="11" fillId="33" borderId="11" xfId="58" applyNumberFormat="1" applyFont="1" applyFill="1" applyBorder="1" applyAlignment="1">
      <alignment horizontal="center"/>
      <protection/>
    </xf>
    <xf numFmtId="0" fontId="11" fillId="33" borderId="14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4" xfId="58" applyFont="1" applyFill="1" applyBorder="1" applyAlignment="1">
      <alignment horizontal="center" vertical="center"/>
      <protection/>
    </xf>
    <xf numFmtId="2" fontId="11" fillId="33" borderId="11" xfId="58" applyNumberFormat="1" applyFont="1" applyFill="1" applyBorder="1" applyAlignment="1">
      <alignment horizontal="center" vertical="center"/>
      <protection/>
    </xf>
    <xf numFmtId="0" fontId="11" fillId="33" borderId="14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48" fillId="0" borderId="12" xfId="56" applyFont="1" applyBorder="1" applyAlignment="1">
      <alignment horizontal="center" vertical="center" wrapText="1"/>
      <protection/>
    </xf>
    <xf numFmtId="0" fontId="48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106" fillId="0" borderId="11" xfId="56" applyFont="1" applyBorder="1" applyAlignment="1">
      <alignment horizontal="center" vertical="center"/>
      <protection/>
    </xf>
    <xf numFmtId="0" fontId="98" fillId="0" borderId="0" xfId="56" applyFont="1" applyBorder="1" applyAlignment="1">
      <alignment horizontal="center"/>
      <protection/>
    </xf>
    <xf numFmtId="0" fontId="18" fillId="0" borderId="11" xfId="56" applyFont="1" applyBorder="1" applyAlignment="1">
      <alignment horizontal="center" wrapText="1"/>
      <protection/>
    </xf>
    <xf numFmtId="0" fontId="48" fillId="0" borderId="11" xfId="56" applyFont="1" applyBorder="1" applyAlignment="1">
      <alignment horizontal="center" vertical="center"/>
      <protection/>
    </xf>
    <xf numFmtId="0" fontId="48" fillId="0" borderId="11" xfId="56" applyFont="1" applyBorder="1" applyAlignment="1">
      <alignment horizontal="center"/>
      <protection/>
    </xf>
    <xf numFmtId="0" fontId="20" fillId="0" borderId="11" xfId="56" applyFont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0" fontId="2" fillId="0" borderId="11" xfId="59" applyFont="1" applyBorder="1" applyAlignment="1">
      <alignment horizontal="left" vertical="center" wrapText="1"/>
      <protection/>
    </xf>
    <xf numFmtId="2" fontId="0" fillId="0" borderId="11" xfId="59" applyNumberFormat="1" applyBorder="1" applyAlignment="1">
      <alignment horizontal="center"/>
      <protection/>
    </xf>
    <xf numFmtId="2" fontId="2" fillId="0" borderId="11" xfId="59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6" xfId="60" applyFont="1" applyBorder="1" applyAlignment="1">
      <alignment/>
      <protection/>
    </xf>
    <xf numFmtId="0" fontId="113" fillId="0" borderId="0" xfId="59" applyFont="1">
      <alignment/>
      <protection/>
    </xf>
    <xf numFmtId="0" fontId="11" fillId="0" borderId="11" xfId="58" applyFont="1" applyBorder="1" applyAlignment="1">
      <alignment horizontal="center"/>
      <protection/>
    </xf>
    <xf numFmtId="0" fontId="11" fillId="0" borderId="11" xfId="58" applyFont="1" applyBorder="1" applyAlignment="1" quotePrefix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0" xfId="59" applyFont="1">
      <alignment/>
      <protection/>
    </xf>
    <xf numFmtId="0" fontId="0" fillId="0" borderId="11" xfId="59" applyBorder="1" applyAlignment="1">
      <alignment horizontal="center"/>
      <protection/>
    </xf>
    <xf numFmtId="0" fontId="2" fillId="0" borderId="16" xfId="0" applyFont="1" applyBorder="1" applyAlignment="1">
      <alignment/>
    </xf>
    <xf numFmtId="0" fontId="2" fillId="0" borderId="0" xfId="56" applyFont="1" applyAlignment="1">
      <alignment horizontal="center" vertical="top"/>
      <protection/>
    </xf>
    <xf numFmtId="0" fontId="0" fillId="0" borderId="0" xfId="58" applyAlignment="1">
      <alignment/>
      <protection/>
    </xf>
    <xf numFmtId="2" fontId="2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0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" fillId="0" borderId="16" xfId="60" applyFont="1" applyBorder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11" fillId="0" borderId="14" xfId="60" applyFont="1" applyBorder="1" applyAlignment="1">
      <alignment horizontal="center" vertical="top" wrapText="1"/>
      <protection/>
    </xf>
    <xf numFmtId="0" fontId="11" fillId="0" borderId="15" xfId="60" applyFont="1" applyBorder="1" applyAlignment="1">
      <alignment horizontal="center" vertical="top" wrapText="1"/>
      <protection/>
    </xf>
    <xf numFmtId="0" fontId="12" fillId="0" borderId="0" xfId="60" applyFont="1" applyAlignment="1">
      <alignment horizontal="left"/>
      <protection/>
    </xf>
    <xf numFmtId="0" fontId="6" fillId="0" borderId="0" xfId="58" applyFont="1" applyAlignment="1">
      <alignment horizontal="right" vertical="top" wrapText="1"/>
      <protection/>
    </xf>
    <xf numFmtId="0" fontId="14" fillId="0" borderId="11" xfId="60" applyFont="1" applyBorder="1" applyAlignment="1">
      <alignment horizontal="center" vertical="top" wrapText="1"/>
      <protection/>
    </xf>
    <xf numFmtId="0" fontId="14" fillId="0" borderId="21" xfId="60" applyFont="1" applyBorder="1" applyAlignment="1">
      <alignment horizontal="center" vertical="top" wrapText="1"/>
      <protection/>
    </xf>
    <xf numFmtId="0" fontId="14" fillId="0" borderId="22" xfId="60" applyFont="1" applyBorder="1" applyAlignment="1">
      <alignment horizontal="center" vertical="top" wrapText="1"/>
      <protection/>
    </xf>
    <xf numFmtId="0" fontId="14" fillId="0" borderId="23" xfId="60" applyFont="1" applyBorder="1" applyAlignment="1">
      <alignment horizontal="center" vertical="top" wrapText="1"/>
      <protection/>
    </xf>
    <xf numFmtId="0" fontId="14" fillId="0" borderId="17" xfId="60" applyFont="1" applyBorder="1" applyAlignment="1">
      <alignment horizontal="center" vertical="top" wrapText="1"/>
      <protection/>
    </xf>
    <xf numFmtId="0" fontId="14" fillId="0" borderId="16" xfId="60" applyFont="1" applyBorder="1" applyAlignment="1">
      <alignment horizontal="center" vertical="top" wrapText="1"/>
      <protection/>
    </xf>
    <xf numFmtId="0" fontId="14" fillId="0" borderId="24" xfId="60" applyFont="1" applyBorder="1" applyAlignment="1">
      <alignment horizontal="center" vertical="top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9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21" xfId="60" applyFont="1" applyBorder="1" applyAlignment="1">
      <alignment horizontal="center" vertical="center" wrapText="1"/>
      <protection/>
    </xf>
    <xf numFmtId="0" fontId="14" fillId="0" borderId="22" xfId="60" applyFont="1" applyBorder="1" applyAlignment="1">
      <alignment horizontal="center" vertical="center" wrapText="1"/>
      <protection/>
    </xf>
    <xf numFmtId="0" fontId="14" fillId="0" borderId="23" xfId="60" applyFont="1" applyBorder="1" applyAlignment="1">
      <alignment horizontal="center" vertical="center" wrapText="1"/>
      <protection/>
    </xf>
    <xf numFmtId="0" fontId="14" fillId="0" borderId="17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24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30" fillId="0" borderId="0" xfId="58" applyFont="1" applyAlignment="1">
      <alignment horizontal="center"/>
      <protection/>
    </xf>
    <xf numFmtId="0" fontId="16" fillId="0" borderId="16" xfId="60" applyFont="1" applyBorder="1" applyAlignment="1">
      <alignment horizontal="right"/>
      <protection/>
    </xf>
    <xf numFmtId="0" fontId="2" fillId="0" borderId="0" xfId="56" applyFont="1" applyAlignment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57" applyFont="1" applyAlignment="1">
      <alignment horizontal="center" vertical="top" wrapText="1"/>
      <protection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56" applyFont="1" applyBorder="1" applyAlignment="1">
      <alignment horizontal="center" vertical="top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top" wrapText="1"/>
      <protection/>
    </xf>
    <xf numFmtId="0" fontId="2" fillId="0" borderId="19" xfId="56" applyFont="1" applyBorder="1" applyAlignment="1">
      <alignment horizontal="center" vertical="top" wrapText="1"/>
      <protection/>
    </xf>
    <xf numFmtId="0" fontId="2" fillId="0" borderId="12" xfId="56" applyFont="1" applyBorder="1" applyAlignment="1">
      <alignment horizontal="center" vertical="top" wrapText="1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2" fillId="33" borderId="10" xfId="56" applyFont="1" applyFill="1" applyBorder="1" applyAlignment="1">
      <alignment horizontal="center" vertical="top" wrapText="1"/>
      <protection/>
    </xf>
    <xf numFmtId="0" fontId="2" fillId="33" borderId="19" xfId="56" applyFont="1" applyFill="1" applyBorder="1" applyAlignment="1">
      <alignment horizontal="center" vertical="top" wrapText="1"/>
      <protection/>
    </xf>
    <xf numFmtId="0" fontId="2" fillId="33" borderId="12" xfId="56" applyFont="1" applyFill="1" applyBorder="1" applyAlignment="1">
      <alignment horizontal="center" vertical="top" wrapText="1"/>
      <protection/>
    </xf>
    <xf numFmtId="0" fontId="7" fillId="0" borderId="0" xfId="56" applyFont="1" applyBorder="1" applyAlignment="1">
      <alignment horizontal="left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top"/>
    </xf>
    <xf numFmtId="0" fontId="102" fillId="0" borderId="11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2" fillId="33" borderId="10" xfId="56" applyFont="1" applyFill="1" applyBorder="1" applyAlignment="1" quotePrefix="1">
      <alignment horizontal="center" vertical="center" wrapText="1"/>
      <protection/>
    </xf>
    <xf numFmtId="0" fontId="2" fillId="33" borderId="12" xfId="56" applyFont="1" applyFill="1" applyBorder="1" applyAlignment="1" quotePrefix="1">
      <alignment horizontal="center" vertical="center" wrapText="1"/>
      <protection/>
    </xf>
    <xf numFmtId="0" fontId="2" fillId="0" borderId="14" xfId="56" applyFont="1" applyBorder="1" applyAlignment="1">
      <alignment horizontal="left" vertical="center"/>
      <protection/>
    </xf>
    <xf numFmtId="0" fontId="2" fillId="0" borderId="18" xfId="56" applyFont="1" applyBorder="1" applyAlignment="1">
      <alignment horizontal="left" vertical="center"/>
      <protection/>
    </xf>
    <xf numFmtId="0" fontId="2" fillId="0" borderId="15" xfId="56" applyFont="1" applyBorder="1" applyAlignment="1">
      <alignment horizontal="left" vertical="center"/>
      <protection/>
    </xf>
    <xf numFmtId="0" fontId="10" fillId="33" borderId="0" xfId="56" applyFont="1" applyFill="1" applyAlignment="1">
      <alignment horizontal="center"/>
      <protection/>
    </xf>
    <xf numFmtId="0" fontId="5" fillId="0" borderId="0" xfId="56" applyFont="1" applyAlignment="1">
      <alignment/>
      <protection/>
    </xf>
    <xf numFmtId="0" fontId="2" fillId="0" borderId="0" xfId="56" applyFont="1" applyBorder="1" applyAlignment="1">
      <alignment horizontal="center" vertical="top" wrapText="1"/>
      <protection/>
    </xf>
    <xf numFmtId="0" fontId="2" fillId="33" borderId="14" xfId="56" applyFont="1" applyFill="1" applyBorder="1" applyAlignment="1" quotePrefix="1">
      <alignment horizontal="center" vertical="center" wrapText="1"/>
      <protection/>
    </xf>
    <xf numFmtId="0" fontId="2" fillId="33" borderId="18" xfId="56" applyFont="1" applyFill="1" applyBorder="1" applyAlignment="1" quotePrefix="1">
      <alignment horizontal="center" vertical="center" wrapText="1"/>
      <protection/>
    </xf>
    <xf numFmtId="0" fontId="2" fillId="33" borderId="15" xfId="56" applyFont="1" applyFill="1" applyBorder="1" applyAlignment="1" quotePrefix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6" applyFont="1" applyAlignment="1">
      <alignment horizontal="left" vertical="top" wrapText="1"/>
      <protection/>
    </xf>
    <xf numFmtId="0" fontId="47" fillId="0" borderId="10" xfId="58" applyFont="1" applyBorder="1" applyAlignment="1" quotePrefix="1">
      <alignment horizontal="center" vertical="center" wrapText="1"/>
      <protection/>
    </xf>
    <xf numFmtId="0" fontId="47" fillId="0" borderId="19" xfId="58" applyFont="1" applyBorder="1" applyAlignment="1" quotePrefix="1">
      <alignment horizontal="center" vertical="center" wrapText="1"/>
      <protection/>
    </xf>
    <xf numFmtId="0" fontId="47" fillId="0" borderId="12" xfId="58" applyFont="1" applyBorder="1" applyAlignment="1" quotePrefix="1">
      <alignment horizontal="center" vertical="center" wrapText="1"/>
      <protection/>
    </xf>
    <xf numFmtId="0" fontId="82" fillId="0" borderId="10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47" fillId="0" borderId="10" xfId="58" applyFont="1" applyBorder="1" applyAlignment="1">
      <alignment horizontal="center" vertical="center" wrapText="1"/>
      <protection/>
    </xf>
    <xf numFmtId="0" fontId="47" fillId="0" borderId="19" xfId="58" applyFont="1" applyBorder="1" applyAlignment="1">
      <alignment horizontal="center" vertical="center" wrapText="1"/>
      <protection/>
    </xf>
    <xf numFmtId="0" fontId="47" fillId="0" borderId="12" xfId="58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98" fillId="33" borderId="14" xfId="0" applyFont="1" applyFill="1" applyBorder="1" applyAlignment="1">
      <alignment horizontal="center" vertical="top" wrapText="1"/>
    </xf>
    <xf numFmtId="0" fontId="98" fillId="33" borderId="18" xfId="0" applyFont="1" applyFill="1" applyBorder="1" applyAlignment="1">
      <alignment horizontal="center" vertical="top" wrapText="1"/>
    </xf>
    <xf numFmtId="0" fontId="98" fillId="33" borderId="1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8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right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6" xfId="0" applyFont="1" applyBorder="1" applyAlignment="1">
      <alignment horizontal="right"/>
    </xf>
    <xf numFmtId="0" fontId="35" fillId="0" borderId="10" xfId="0" applyFont="1" applyBorder="1" applyAlignment="1" quotePrefix="1">
      <alignment horizontal="center" vertical="center" wrapText="1"/>
    </xf>
    <xf numFmtId="0" fontId="35" fillId="0" borderId="19" xfId="0" applyFont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6" fillId="0" borderId="0" xfId="58" applyFont="1" applyAlignment="1">
      <alignment horizontal="center" vertical="top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8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58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2" fillId="0" borderId="14" xfId="58" applyFont="1" applyBorder="1" applyAlignment="1">
      <alignment horizontal="center" vertical="top"/>
      <protection/>
    </xf>
    <xf numFmtId="0" fontId="2" fillId="0" borderId="18" xfId="58" applyFont="1" applyBorder="1" applyAlignment="1">
      <alignment horizontal="center" vertical="top"/>
      <protection/>
    </xf>
    <xf numFmtId="0" fontId="2" fillId="0" borderId="11" xfId="58" applyFont="1" applyBorder="1" applyAlignment="1">
      <alignment horizontal="center" vertical="top"/>
      <protection/>
    </xf>
    <xf numFmtId="0" fontId="2" fillId="0" borderId="10" xfId="58" applyFont="1" applyBorder="1" applyAlignment="1">
      <alignment horizontal="center" vertical="top" wrapText="1"/>
      <protection/>
    </xf>
    <xf numFmtId="0" fontId="2" fillId="0" borderId="12" xfId="58" applyFont="1" applyBorder="1" applyAlignment="1">
      <alignment horizontal="center" vertical="top" wrapText="1"/>
      <protection/>
    </xf>
    <xf numFmtId="0" fontId="6" fillId="0" borderId="14" xfId="58" applyFont="1" applyBorder="1" applyAlignment="1">
      <alignment horizontal="center" vertical="top"/>
      <protection/>
    </xf>
    <xf numFmtId="0" fontId="6" fillId="0" borderId="18" xfId="58" applyFont="1" applyBorder="1" applyAlignment="1">
      <alignment horizontal="center" vertical="top"/>
      <protection/>
    </xf>
    <xf numFmtId="0" fontId="6" fillId="0" borderId="25" xfId="58" applyFont="1" applyBorder="1" applyAlignment="1">
      <alignment horizontal="center" vertical="top"/>
      <protection/>
    </xf>
    <xf numFmtId="0" fontId="4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2" fillId="0" borderId="14" xfId="58" applyFont="1" applyBorder="1" applyAlignment="1">
      <alignment horizontal="center" vertical="top" wrapText="1"/>
      <protection/>
    </xf>
    <xf numFmtId="0" fontId="2" fillId="0" borderId="18" xfId="58" applyFont="1" applyBorder="1" applyAlignment="1">
      <alignment horizontal="center" vertical="top" wrapText="1"/>
      <protection/>
    </xf>
    <xf numFmtId="0" fontId="2" fillId="0" borderId="15" xfId="58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16" fillId="0" borderId="16" xfId="0" applyFont="1" applyBorder="1" applyAlignment="1">
      <alignment horizontal="left"/>
    </xf>
    <xf numFmtId="0" fontId="2" fillId="0" borderId="22" xfId="56" applyFont="1" applyBorder="1" applyAlignment="1">
      <alignment horizontal="center" vertical="center"/>
      <protection/>
    </xf>
    <xf numFmtId="0" fontId="14" fillId="0" borderId="0" xfId="56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2" fillId="33" borderId="11" xfId="56" applyFont="1" applyFill="1" applyBorder="1" applyAlignment="1" quotePrefix="1">
      <alignment horizontal="center" vertical="center" wrapText="1"/>
      <protection/>
    </xf>
    <xf numFmtId="0" fontId="16" fillId="0" borderId="0" xfId="56" applyFont="1" applyAlignment="1">
      <alignment horizontal="right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left"/>
      <protection/>
    </xf>
    <xf numFmtId="0" fontId="114" fillId="0" borderId="0" xfId="0" applyFont="1" applyBorder="1" applyAlignment="1">
      <alignment horizontal="left" vertical="center" wrapText="1"/>
    </xf>
    <xf numFmtId="0" fontId="102" fillId="0" borderId="11" xfId="0" applyFont="1" applyBorder="1" applyAlignment="1">
      <alignment horizontal="center" vertical="top" wrapText="1"/>
    </xf>
    <xf numFmtId="0" fontId="115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102" fillId="0" borderId="10" xfId="0" applyFont="1" applyBorder="1" applyAlignment="1">
      <alignment horizontal="center" vertical="top" wrapText="1"/>
    </xf>
    <xf numFmtId="0" fontId="102" fillId="0" borderId="19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top" wrapText="1"/>
    </xf>
    <xf numFmtId="0" fontId="102" fillId="0" borderId="21" xfId="0" applyFont="1" applyBorder="1" applyAlignment="1">
      <alignment horizontal="center" vertical="top" wrapText="1"/>
    </xf>
    <xf numFmtId="0" fontId="102" fillId="0" borderId="22" xfId="0" applyFont="1" applyBorder="1" applyAlignment="1">
      <alignment horizontal="center" vertical="top" wrapText="1"/>
    </xf>
    <xf numFmtId="0" fontId="102" fillId="0" borderId="23" xfId="0" applyFont="1" applyBorder="1" applyAlignment="1">
      <alignment horizontal="center" vertical="top" wrapText="1"/>
    </xf>
    <xf numFmtId="0" fontId="102" fillId="0" borderId="20" xfId="0" applyFont="1" applyBorder="1" applyAlignment="1">
      <alignment horizontal="center" vertical="top" wrapText="1"/>
    </xf>
    <xf numFmtId="0" fontId="102" fillId="0" borderId="0" xfId="0" applyFont="1" applyBorder="1" applyAlignment="1">
      <alignment horizontal="center" vertical="top" wrapText="1"/>
    </xf>
    <xf numFmtId="0" fontId="102" fillId="0" borderId="26" xfId="0" applyFont="1" applyBorder="1" applyAlignment="1">
      <alignment horizontal="center" vertical="top" wrapText="1"/>
    </xf>
    <xf numFmtId="0" fontId="105" fillId="0" borderId="0" xfId="0" applyFont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42" fillId="0" borderId="0" xfId="56" applyFont="1" applyAlignment="1">
      <alignment horizontal="center"/>
      <protection/>
    </xf>
    <xf numFmtId="0" fontId="21" fillId="0" borderId="10" xfId="56" applyFont="1" applyBorder="1" applyAlignment="1">
      <alignment horizontal="center" vertical="top" wrapText="1"/>
      <protection/>
    </xf>
    <xf numFmtId="0" fontId="21" fillId="0" borderId="12" xfId="56" applyFont="1" applyBorder="1" applyAlignment="1">
      <alignment horizontal="center" vertical="top" wrapText="1"/>
      <protection/>
    </xf>
    <xf numFmtId="0" fontId="21" fillId="0" borderId="14" xfId="56" applyFont="1" applyBorder="1" applyAlignment="1">
      <alignment horizontal="center" vertical="top" wrapText="1"/>
      <protection/>
    </xf>
    <xf numFmtId="0" fontId="21" fillId="0" borderId="18" xfId="56" applyFont="1" applyBorder="1" applyAlignment="1">
      <alignment horizontal="center" vertical="top" wrapText="1"/>
      <protection/>
    </xf>
    <xf numFmtId="0" fontId="21" fillId="0" borderId="23" xfId="56" applyFont="1" applyBorder="1" applyAlignment="1">
      <alignment horizontal="center" vertical="top" wrapText="1"/>
      <protection/>
    </xf>
    <xf numFmtId="0" fontId="21" fillId="0" borderId="11" xfId="56" applyFont="1" applyBorder="1" applyAlignment="1">
      <alignment horizontal="center" vertical="top" wrapText="1"/>
      <protection/>
    </xf>
    <xf numFmtId="0" fontId="21" fillId="0" borderId="15" xfId="56" applyFont="1" applyBorder="1" applyAlignment="1">
      <alignment horizontal="center" vertical="top" wrapText="1"/>
      <protection/>
    </xf>
    <xf numFmtId="0" fontId="17" fillId="0" borderId="11" xfId="56" applyFont="1" applyBorder="1" applyAlignment="1">
      <alignment horizontal="center" vertical="top" wrapText="1"/>
      <protection/>
    </xf>
    <xf numFmtId="0" fontId="28" fillId="0" borderId="0" xfId="56" applyFont="1" applyAlignment="1">
      <alignment horizontal="center"/>
      <protection/>
    </xf>
    <xf numFmtId="0" fontId="20" fillId="0" borderId="11" xfId="56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6" applyFont="1" applyBorder="1" applyAlignment="1">
      <alignment horizontal="center" vertical="top" wrapText="1"/>
      <protection/>
    </xf>
    <xf numFmtId="0" fontId="20" fillId="0" borderId="12" xfId="56" applyFont="1" applyBorder="1" applyAlignment="1">
      <alignment horizontal="center" vertical="top" wrapText="1"/>
      <protection/>
    </xf>
    <xf numFmtId="0" fontId="19" fillId="0" borderId="10" xfId="56" applyFont="1" applyBorder="1" applyAlignment="1">
      <alignment horizontal="center" vertical="top" wrapText="1"/>
      <protection/>
    </xf>
    <xf numFmtId="0" fontId="19" fillId="0" borderId="12" xfId="56" applyFont="1" applyBorder="1" applyAlignment="1">
      <alignment horizontal="center" vertical="top" wrapText="1"/>
      <protection/>
    </xf>
    <xf numFmtId="0" fontId="19" fillId="0" borderId="14" xfId="56" applyFont="1" applyBorder="1" applyAlignment="1">
      <alignment horizontal="center" vertical="top" wrapText="1"/>
      <protection/>
    </xf>
    <xf numFmtId="0" fontId="19" fillId="0" borderId="18" xfId="56" applyFont="1" applyBorder="1" applyAlignment="1">
      <alignment horizontal="center" vertical="top" wrapText="1"/>
      <protection/>
    </xf>
    <xf numFmtId="0" fontId="19" fillId="0" borderId="15" xfId="56" applyFont="1" applyBorder="1" applyAlignment="1">
      <alignment horizontal="center" vertical="top" wrapText="1"/>
      <protection/>
    </xf>
    <xf numFmtId="0" fontId="17" fillId="0" borderId="14" xfId="56" applyFont="1" applyBorder="1" applyAlignment="1">
      <alignment horizontal="center" vertical="top" wrapText="1"/>
      <protection/>
    </xf>
    <xf numFmtId="0" fontId="17" fillId="0" borderId="18" xfId="56" applyFont="1" applyBorder="1" applyAlignment="1">
      <alignment horizontal="center" vertical="top" wrapText="1"/>
      <protection/>
    </xf>
    <xf numFmtId="0" fontId="19" fillId="0" borderId="14" xfId="56" applyFont="1" applyBorder="1" applyAlignment="1">
      <alignment horizontal="center" wrapText="1"/>
      <protection/>
    </xf>
    <xf numFmtId="0" fontId="19" fillId="0" borderId="18" xfId="56" applyFont="1" applyBorder="1" applyAlignment="1">
      <alignment horizontal="center" wrapText="1"/>
      <protection/>
    </xf>
    <xf numFmtId="0" fontId="19" fillId="0" borderId="15" xfId="56" applyFont="1" applyBorder="1" applyAlignment="1">
      <alignment horizontal="center" wrapText="1"/>
      <protection/>
    </xf>
    <xf numFmtId="0" fontId="22" fillId="0" borderId="0" xfId="56" applyFont="1" applyAlignment="1">
      <alignment horizontal="center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6" applyFont="1" applyBorder="1" applyAlignment="1">
      <alignment horizontal="center" vertical="top"/>
      <protection/>
    </xf>
    <xf numFmtId="0" fontId="19" fillId="0" borderId="19" xfId="56" applyFont="1" applyBorder="1" applyAlignment="1">
      <alignment horizontal="center" vertical="top"/>
      <protection/>
    </xf>
    <xf numFmtId="0" fontId="19" fillId="0" borderId="12" xfId="56" applyFont="1" applyBorder="1" applyAlignment="1">
      <alignment horizontal="center" vertical="top"/>
      <protection/>
    </xf>
    <xf numFmtId="0" fontId="21" fillId="0" borderId="19" xfId="56" applyFont="1" applyBorder="1" applyAlignment="1">
      <alignment horizontal="center" vertical="top" wrapText="1"/>
      <protection/>
    </xf>
    <xf numFmtId="0" fontId="21" fillId="0" borderId="20" xfId="56" applyFont="1" applyBorder="1" applyAlignment="1">
      <alignment horizontal="center" vertical="top" wrapText="1"/>
      <protection/>
    </xf>
    <xf numFmtId="0" fontId="21" fillId="0" borderId="26" xfId="56" applyFont="1" applyBorder="1" applyAlignment="1">
      <alignment horizontal="center" vertical="top" wrapText="1"/>
      <protection/>
    </xf>
    <xf numFmtId="0" fontId="21" fillId="0" borderId="21" xfId="56" applyFont="1" applyBorder="1" applyAlignment="1">
      <alignment horizontal="center" vertical="top" wrapText="1"/>
      <protection/>
    </xf>
    <xf numFmtId="0" fontId="19" fillId="0" borderId="11" xfId="56" applyFont="1" applyBorder="1" applyAlignment="1">
      <alignment horizontal="center" wrapText="1"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" fillId="0" borderId="0" xfId="59" applyFont="1" applyAlignment="1">
      <alignment horizontal="left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8" xfId="59" applyFont="1" applyBorder="1" applyAlignment="1">
      <alignment horizontal="center" vertical="top" wrapText="1"/>
      <protection/>
    </xf>
    <xf numFmtId="0" fontId="16" fillId="0" borderId="15" xfId="59" applyFont="1" applyBorder="1" applyAlignment="1">
      <alignment horizontal="center" vertical="top" wrapText="1"/>
      <protection/>
    </xf>
    <xf numFmtId="0" fontId="7" fillId="0" borderId="14" xfId="59" applyFont="1" applyBorder="1" applyAlignment="1">
      <alignment horizontal="center" vertical="top" wrapText="1"/>
      <protection/>
    </xf>
    <xf numFmtId="0" fontId="7" fillId="0" borderId="15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6" fillId="0" borderId="0" xfId="59" applyFont="1" applyAlignment="1">
      <alignment horizontal="center" vertical="top" wrapText="1"/>
      <protection/>
    </xf>
    <xf numFmtId="0" fontId="2" fillId="0" borderId="14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0" fontId="16" fillId="0" borderId="10" xfId="59" applyFont="1" applyBorder="1" applyAlignment="1">
      <alignment horizontal="center" vertical="top" wrapText="1"/>
      <protection/>
    </xf>
    <xf numFmtId="0" fontId="16" fillId="0" borderId="12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top"/>
      <protection/>
    </xf>
    <xf numFmtId="0" fontId="16" fillId="0" borderId="18" xfId="59" applyFont="1" applyBorder="1" applyAlignment="1">
      <alignment horizontal="center" vertical="top"/>
      <protection/>
    </xf>
    <xf numFmtId="0" fontId="16" fillId="0" borderId="15" xfId="59" applyFont="1" applyBorder="1" applyAlignment="1">
      <alignment horizontal="center" vertical="top"/>
      <protection/>
    </xf>
    <xf numFmtId="0" fontId="16" fillId="0" borderId="17" xfId="59" applyFont="1" applyBorder="1" applyAlignment="1">
      <alignment horizontal="center" vertical="top" wrapText="1"/>
      <protection/>
    </xf>
    <xf numFmtId="0" fontId="16" fillId="0" borderId="16" xfId="59" applyFont="1" applyBorder="1" applyAlignment="1">
      <alignment horizontal="center" vertical="top" wrapText="1"/>
      <protection/>
    </xf>
    <xf numFmtId="0" fontId="16" fillId="0" borderId="24" xfId="59" applyFont="1" applyBorder="1" applyAlignment="1">
      <alignment horizontal="center" vertical="top" wrapText="1"/>
      <protection/>
    </xf>
    <xf numFmtId="0" fontId="0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8" applyFont="1" applyAlignment="1">
      <alignment horizontal="right" vertical="top" wrapText="1"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0" fontId="16" fillId="0" borderId="16" xfId="58" applyFont="1" applyBorder="1" applyAlignment="1">
      <alignment horizontal="right"/>
      <protection/>
    </xf>
    <xf numFmtId="9" fontId="0" fillId="0" borderId="0" xfId="63" applyFont="1" applyAlignment="1">
      <alignment/>
    </xf>
    <xf numFmtId="9" fontId="0" fillId="0" borderId="0" xfId="63" applyFont="1" applyAlignment="1">
      <alignment/>
    </xf>
    <xf numFmtId="2" fontId="82" fillId="0" borderId="11" xfId="56" applyNumberForma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8077200" cy="4381500"/>
    <xdr:sp>
      <xdr:nvSpPr>
        <xdr:cNvPr id="1" name="Rectangle 1"/>
        <xdr:cNvSpPr>
          <a:spLocks/>
        </xdr:cNvSpPr>
      </xdr:nvSpPr>
      <xdr:spPr>
        <a:xfrm>
          <a:off x="85725" y="466725"/>
          <a:ext cx="807720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: - Daman &amp; Diu
</a:t>
          </a:r>
          <a:r>
            <a:rPr lang="en-US" cap="none" sz="4400" b="1" i="0" u="none" baseline="0"/>
            <a:t>Date of Submission: 26/04/2019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685800</xdr:rowOff>
    </xdr:from>
    <xdr:to>
      <xdr:col>6</xdr:col>
      <xdr:colOff>447675</xdr:colOff>
      <xdr:row>7</xdr:row>
      <xdr:rowOff>180975</xdr:rowOff>
    </xdr:to>
    <xdr:sp>
      <xdr:nvSpPr>
        <xdr:cNvPr id="1" name="Straight Arrow Connector 1"/>
        <xdr:cNvSpPr>
          <a:spLocks/>
        </xdr:cNvSpPr>
      </xdr:nvSpPr>
      <xdr:spPr>
        <a:xfrm flipV="1">
          <a:off x="571500" y="2352675"/>
          <a:ext cx="344805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447675</xdr:rowOff>
    </xdr:from>
    <xdr:to>
      <xdr:col>12</xdr:col>
      <xdr:colOff>57150</xdr:colOff>
      <xdr:row>6</xdr:row>
      <xdr:rowOff>666750</xdr:rowOff>
    </xdr:to>
    <xdr:sp>
      <xdr:nvSpPr>
        <xdr:cNvPr id="2" name="Straight Arrow Connector 2"/>
        <xdr:cNvSpPr>
          <a:spLocks/>
        </xdr:cNvSpPr>
      </xdr:nvSpPr>
      <xdr:spPr>
        <a:xfrm flipV="1">
          <a:off x="4810125" y="2114550"/>
          <a:ext cx="319087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20</xdr:row>
      <xdr:rowOff>219075</xdr:rowOff>
    </xdr:from>
    <xdr:to>
      <xdr:col>2</xdr:col>
      <xdr:colOff>409575</xdr:colOff>
      <xdr:row>23</xdr:row>
      <xdr:rowOff>123825</xdr:rowOff>
    </xdr:to>
    <xdr:sp>
      <xdr:nvSpPr>
        <xdr:cNvPr id="1" name="Straight Arrow Connector 1"/>
        <xdr:cNvSpPr>
          <a:spLocks/>
        </xdr:cNvSpPr>
      </xdr:nvSpPr>
      <xdr:spPr>
        <a:xfrm flipV="1">
          <a:off x="3848100" y="4324350"/>
          <a:ext cx="1000125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13</xdr:row>
      <xdr:rowOff>152400</xdr:rowOff>
    </xdr:from>
    <xdr:to>
      <xdr:col>3</xdr:col>
      <xdr:colOff>200025</xdr:colOff>
      <xdr:row>19</xdr:row>
      <xdr:rowOff>47625</xdr:rowOff>
    </xdr:to>
    <xdr:sp>
      <xdr:nvSpPr>
        <xdr:cNvPr id="2" name="Straight Arrow Connector 2"/>
        <xdr:cNvSpPr>
          <a:spLocks/>
        </xdr:cNvSpPr>
      </xdr:nvSpPr>
      <xdr:spPr>
        <a:xfrm flipV="1">
          <a:off x="5219700" y="3038475"/>
          <a:ext cx="876300" cy="923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12</xdr:row>
      <xdr:rowOff>76200</xdr:rowOff>
    </xdr:from>
    <xdr:to>
      <xdr:col>6</xdr:col>
      <xdr:colOff>495300</xdr:colOff>
      <xdr:row>13</xdr:row>
      <xdr:rowOff>142875</xdr:rowOff>
    </xdr:to>
    <xdr:sp>
      <xdr:nvSpPr>
        <xdr:cNvPr id="1" name="Straight Arrow Connector 1"/>
        <xdr:cNvSpPr>
          <a:spLocks/>
        </xdr:cNvSpPr>
      </xdr:nvSpPr>
      <xdr:spPr>
        <a:xfrm flipV="1">
          <a:off x="542925" y="2790825"/>
          <a:ext cx="35718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95250</xdr:rowOff>
    </xdr:from>
    <xdr:to>
      <xdr:col>14</xdr:col>
      <xdr:colOff>571500</xdr:colOff>
      <xdr:row>12</xdr:row>
      <xdr:rowOff>19050</xdr:rowOff>
    </xdr:to>
    <xdr:sp>
      <xdr:nvSpPr>
        <xdr:cNvPr id="2" name="Straight Arrow Connector 2"/>
        <xdr:cNvSpPr>
          <a:spLocks/>
        </xdr:cNvSpPr>
      </xdr:nvSpPr>
      <xdr:spPr>
        <a:xfrm flipV="1">
          <a:off x="4895850" y="2486025"/>
          <a:ext cx="369570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12</xdr:row>
      <xdr:rowOff>76200</xdr:rowOff>
    </xdr:from>
    <xdr:to>
      <xdr:col>6</xdr:col>
      <xdr:colOff>495300</xdr:colOff>
      <xdr:row>13</xdr:row>
      <xdr:rowOff>142875</xdr:rowOff>
    </xdr:to>
    <xdr:sp>
      <xdr:nvSpPr>
        <xdr:cNvPr id="1" name="Straight Arrow Connector 3"/>
        <xdr:cNvSpPr>
          <a:spLocks/>
        </xdr:cNvSpPr>
      </xdr:nvSpPr>
      <xdr:spPr>
        <a:xfrm flipV="1">
          <a:off x="542925" y="2990850"/>
          <a:ext cx="35718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95250</xdr:rowOff>
    </xdr:from>
    <xdr:to>
      <xdr:col>14</xdr:col>
      <xdr:colOff>571500</xdr:colOff>
      <xdr:row>12</xdr:row>
      <xdr:rowOff>19050</xdr:rowOff>
    </xdr:to>
    <xdr:sp>
      <xdr:nvSpPr>
        <xdr:cNvPr id="2" name="Straight Arrow Connector 4"/>
        <xdr:cNvSpPr>
          <a:spLocks/>
        </xdr:cNvSpPr>
      </xdr:nvSpPr>
      <xdr:spPr>
        <a:xfrm flipV="1">
          <a:off x="4895850" y="2686050"/>
          <a:ext cx="41052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12</xdr:row>
      <xdr:rowOff>85725</xdr:rowOff>
    </xdr:from>
    <xdr:to>
      <xdr:col>6</xdr:col>
      <xdr:colOff>323850</xdr:colOff>
      <xdr:row>14</xdr:row>
      <xdr:rowOff>0</xdr:rowOff>
    </xdr:to>
    <xdr:sp>
      <xdr:nvSpPr>
        <xdr:cNvPr id="1" name="Straight Arrow Connector 1"/>
        <xdr:cNvSpPr>
          <a:spLocks/>
        </xdr:cNvSpPr>
      </xdr:nvSpPr>
      <xdr:spPr>
        <a:xfrm flipV="1">
          <a:off x="514350" y="2724150"/>
          <a:ext cx="342900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85725</xdr:rowOff>
    </xdr:from>
    <xdr:to>
      <xdr:col>14</xdr:col>
      <xdr:colOff>552450</xdr:colOff>
      <xdr:row>12</xdr:row>
      <xdr:rowOff>9525</xdr:rowOff>
    </xdr:to>
    <xdr:sp>
      <xdr:nvSpPr>
        <xdr:cNvPr id="2" name="Straight Arrow Connector 2"/>
        <xdr:cNvSpPr>
          <a:spLocks/>
        </xdr:cNvSpPr>
      </xdr:nvSpPr>
      <xdr:spPr>
        <a:xfrm flipV="1">
          <a:off x="4876800" y="2400300"/>
          <a:ext cx="41052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12</xdr:row>
      <xdr:rowOff>133350</xdr:rowOff>
    </xdr:from>
    <xdr:to>
      <xdr:col>9</xdr:col>
      <xdr:colOff>600075</xdr:colOff>
      <xdr:row>13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V="1">
          <a:off x="1771650" y="3619500"/>
          <a:ext cx="60388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9525</xdr:rowOff>
    </xdr:from>
    <xdr:to>
      <xdr:col>18</xdr:col>
      <xdr:colOff>438150</xdr:colOff>
      <xdr:row>12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V="1">
          <a:off x="9029700" y="3295650"/>
          <a:ext cx="56483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171450</xdr:rowOff>
    </xdr:from>
    <xdr:to>
      <xdr:col>3</xdr:col>
      <xdr:colOff>1238250</xdr:colOff>
      <xdr:row>12</xdr:row>
      <xdr:rowOff>123825</xdr:rowOff>
    </xdr:to>
    <xdr:sp>
      <xdr:nvSpPr>
        <xdr:cNvPr id="1" name="Straight Arrow Connector 1"/>
        <xdr:cNvSpPr>
          <a:spLocks/>
        </xdr:cNvSpPr>
      </xdr:nvSpPr>
      <xdr:spPr>
        <a:xfrm flipV="1">
          <a:off x="2466975" y="3228975"/>
          <a:ext cx="22288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123825</xdr:rowOff>
    </xdr:from>
    <xdr:to>
      <xdr:col>6</xdr:col>
      <xdr:colOff>990600</xdr:colOff>
      <xdr:row>11</xdr:row>
      <xdr:rowOff>38100</xdr:rowOff>
    </xdr:to>
    <xdr:sp>
      <xdr:nvSpPr>
        <xdr:cNvPr id="2" name="Straight Arrow Connector 2"/>
        <xdr:cNvSpPr>
          <a:spLocks/>
        </xdr:cNvSpPr>
      </xdr:nvSpPr>
      <xdr:spPr>
        <a:xfrm flipV="1">
          <a:off x="6067425" y="2981325"/>
          <a:ext cx="193357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9525</xdr:rowOff>
    </xdr:from>
    <xdr:to>
      <xdr:col>9</xdr:col>
      <xdr:colOff>609600</xdr:colOff>
      <xdr:row>15</xdr:row>
      <xdr:rowOff>47625</xdr:rowOff>
    </xdr:to>
    <xdr:sp>
      <xdr:nvSpPr>
        <xdr:cNvPr id="1" name="Straight Arrow Connector 1"/>
        <xdr:cNvSpPr>
          <a:spLocks/>
        </xdr:cNvSpPr>
      </xdr:nvSpPr>
      <xdr:spPr>
        <a:xfrm flipV="1">
          <a:off x="914400" y="3543300"/>
          <a:ext cx="49911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11</xdr:row>
      <xdr:rowOff>114300</xdr:rowOff>
    </xdr:from>
    <xdr:to>
      <xdr:col>21</xdr:col>
      <xdr:colOff>266700</xdr:colOff>
      <xdr:row>13</xdr:row>
      <xdr:rowOff>95250</xdr:rowOff>
    </xdr:to>
    <xdr:sp>
      <xdr:nvSpPr>
        <xdr:cNvPr id="2" name="Straight Arrow Connector 2"/>
        <xdr:cNvSpPr>
          <a:spLocks/>
        </xdr:cNvSpPr>
      </xdr:nvSpPr>
      <xdr:spPr>
        <a:xfrm flipV="1">
          <a:off x="7543800" y="3076575"/>
          <a:ext cx="539115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561975</xdr:rowOff>
    </xdr:from>
    <xdr:to>
      <xdr:col>4</xdr:col>
      <xdr:colOff>666750</xdr:colOff>
      <xdr:row>10</xdr:row>
      <xdr:rowOff>85725</xdr:rowOff>
    </xdr:to>
    <xdr:sp>
      <xdr:nvSpPr>
        <xdr:cNvPr id="1" name="Straight Arrow Connector 1"/>
        <xdr:cNvSpPr>
          <a:spLocks/>
        </xdr:cNvSpPr>
      </xdr:nvSpPr>
      <xdr:spPr>
        <a:xfrm flipV="1">
          <a:off x="495300" y="2171700"/>
          <a:ext cx="32099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333375</xdr:rowOff>
    </xdr:from>
    <xdr:to>
      <xdr:col>8</xdr:col>
      <xdr:colOff>800100</xdr:colOff>
      <xdr:row>9</xdr:row>
      <xdr:rowOff>523875</xdr:rowOff>
    </xdr:to>
    <xdr:sp>
      <xdr:nvSpPr>
        <xdr:cNvPr id="2" name="Straight Arrow Connector 2"/>
        <xdr:cNvSpPr>
          <a:spLocks/>
        </xdr:cNvSpPr>
      </xdr:nvSpPr>
      <xdr:spPr>
        <a:xfrm flipV="1">
          <a:off x="4181475" y="1943100"/>
          <a:ext cx="311467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76200</xdr:rowOff>
    </xdr:from>
    <xdr:to>
      <xdr:col>5</xdr:col>
      <xdr:colOff>485775</xdr:colOff>
      <xdr:row>14</xdr:row>
      <xdr:rowOff>57150</xdr:rowOff>
    </xdr:to>
    <xdr:sp>
      <xdr:nvSpPr>
        <xdr:cNvPr id="1" name="Straight Arrow Connector 1"/>
        <xdr:cNvSpPr>
          <a:spLocks/>
        </xdr:cNvSpPr>
      </xdr:nvSpPr>
      <xdr:spPr>
        <a:xfrm flipV="1">
          <a:off x="723900" y="2743200"/>
          <a:ext cx="35909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19050</xdr:rowOff>
    </xdr:from>
    <xdr:to>
      <xdr:col>11</xdr:col>
      <xdr:colOff>266700</xdr:colOff>
      <xdr:row>13</xdr:row>
      <xdr:rowOff>57150</xdr:rowOff>
    </xdr:to>
    <xdr:sp>
      <xdr:nvSpPr>
        <xdr:cNvPr id="2" name="Straight Arrow Connector 2"/>
        <xdr:cNvSpPr>
          <a:spLocks/>
        </xdr:cNvSpPr>
      </xdr:nvSpPr>
      <xdr:spPr>
        <a:xfrm flipV="1">
          <a:off x="5772150" y="2524125"/>
          <a:ext cx="34766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53075" cy="2676525"/>
    <xdr:sp>
      <xdr:nvSpPr>
        <xdr:cNvPr id="1" name="Rectangle 1"/>
        <xdr:cNvSpPr>
          <a:spLocks/>
        </xdr:cNvSpPr>
      </xdr:nvSpPr>
      <xdr:spPr>
        <a:xfrm>
          <a:off x="0" y="542925"/>
          <a:ext cx="5553075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17</xdr:row>
      <xdr:rowOff>95250</xdr:rowOff>
    </xdr:from>
    <xdr:to>
      <xdr:col>16</xdr:col>
      <xdr:colOff>590550</xdr:colOff>
      <xdr:row>19</xdr:row>
      <xdr:rowOff>142875</xdr:rowOff>
    </xdr:to>
    <xdr:sp>
      <xdr:nvSpPr>
        <xdr:cNvPr id="1" name="Straight Arrow Connector 2"/>
        <xdr:cNvSpPr>
          <a:spLocks/>
        </xdr:cNvSpPr>
      </xdr:nvSpPr>
      <xdr:spPr>
        <a:xfrm flipV="1">
          <a:off x="10877550" y="3657600"/>
          <a:ext cx="164782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14</xdr:row>
      <xdr:rowOff>9525</xdr:rowOff>
    </xdr:from>
    <xdr:to>
      <xdr:col>21</xdr:col>
      <xdr:colOff>57150</xdr:colOff>
      <xdr:row>16</xdr:row>
      <xdr:rowOff>57150</xdr:rowOff>
    </xdr:to>
    <xdr:sp>
      <xdr:nvSpPr>
        <xdr:cNvPr id="2" name="Straight Arrow Connector 3"/>
        <xdr:cNvSpPr>
          <a:spLocks/>
        </xdr:cNvSpPr>
      </xdr:nvSpPr>
      <xdr:spPr>
        <a:xfrm flipV="1">
          <a:off x="13335000" y="3000375"/>
          <a:ext cx="1647825" cy="428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11</xdr:row>
      <xdr:rowOff>142875</xdr:rowOff>
    </xdr:from>
    <xdr:to>
      <xdr:col>4</xdr:col>
      <xdr:colOff>800100</xdr:colOff>
      <xdr:row>13</xdr:row>
      <xdr:rowOff>28575</xdr:rowOff>
    </xdr:to>
    <xdr:sp>
      <xdr:nvSpPr>
        <xdr:cNvPr id="1" name="Straight Arrow Connector 1"/>
        <xdr:cNvSpPr>
          <a:spLocks/>
        </xdr:cNvSpPr>
      </xdr:nvSpPr>
      <xdr:spPr>
        <a:xfrm flipV="1">
          <a:off x="466725" y="2828925"/>
          <a:ext cx="337185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9525</xdr:rowOff>
    </xdr:from>
    <xdr:to>
      <xdr:col>8</xdr:col>
      <xdr:colOff>1028700</xdr:colOff>
      <xdr:row>11</xdr:row>
      <xdr:rowOff>66675</xdr:rowOff>
    </xdr:to>
    <xdr:sp>
      <xdr:nvSpPr>
        <xdr:cNvPr id="2" name="Straight Arrow Connector 2"/>
        <xdr:cNvSpPr>
          <a:spLocks/>
        </xdr:cNvSpPr>
      </xdr:nvSpPr>
      <xdr:spPr>
        <a:xfrm flipV="1">
          <a:off x="4391025" y="2533650"/>
          <a:ext cx="3371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114300</xdr:rowOff>
    </xdr:from>
    <xdr:to>
      <xdr:col>4</xdr:col>
      <xdr:colOff>733425</xdr:colOff>
      <xdr:row>12</xdr:row>
      <xdr:rowOff>114300</xdr:rowOff>
    </xdr:to>
    <xdr:sp>
      <xdr:nvSpPr>
        <xdr:cNvPr id="1" name="Straight Arrow Connector 1"/>
        <xdr:cNvSpPr>
          <a:spLocks/>
        </xdr:cNvSpPr>
      </xdr:nvSpPr>
      <xdr:spPr>
        <a:xfrm flipV="1">
          <a:off x="514350" y="2647950"/>
          <a:ext cx="32575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</xdr:row>
      <xdr:rowOff>666750</xdr:rowOff>
    </xdr:from>
    <xdr:to>
      <xdr:col>8</xdr:col>
      <xdr:colOff>933450</xdr:colOff>
      <xdr:row>11</xdr:row>
      <xdr:rowOff>47625</xdr:rowOff>
    </xdr:to>
    <xdr:sp>
      <xdr:nvSpPr>
        <xdr:cNvPr id="2" name="Straight Arrow Connector 2"/>
        <xdr:cNvSpPr>
          <a:spLocks/>
        </xdr:cNvSpPr>
      </xdr:nvSpPr>
      <xdr:spPr>
        <a:xfrm flipV="1">
          <a:off x="4295775" y="2362200"/>
          <a:ext cx="3371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581025</xdr:rowOff>
    </xdr:from>
    <xdr:to>
      <xdr:col>3</xdr:col>
      <xdr:colOff>485775</xdr:colOff>
      <xdr:row>10</xdr:row>
      <xdr:rowOff>57150</xdr:rowOff>
    </xdr:to>
    <xdr:sp>
      <xdr:nvSpPr>
        <xdr:cNvPr id="1" name="Straight Arrow Connector 1"/>
        <xdr:cNvSpPr>
          <a:spLocks/>
        </xdr:cNvSpPr>
      </xdr:nvSpPr>
      <xdr:spPr>
        <a:xfrm flipV="1">
          <a:off x="552450" y="2276475"/>
          <a:ext cx="23050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266700</xdr:rowOff>
    </xdr:from>
    <xdr:to>
      <xdr:col>7</xdr:col>
      <xdr:colOff>723900</xdr:colOff>
      <xdr:row>9</xdr:row>
      <xdr:rowOff>552450</xdr:rowOff>
    </xdr:to>
    <xdr:sp>
      <xdr:nvSpPr>
        <xdr:cNvPr id="2" name="Straight Arrow Connector 2"/>
        <xdr:cNvSpPr>
          <a:spLocks/>
        </xdr:cNvSpPr>
      </xdr:nvSpPr>
      <xdr:spPr>
        <a:xfrm flipV="1">
          <a:off x="3990975" y="1962150"/>
          <a:ext cx="2486025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66675</xdr:rowOff>
    </xdr:from>
    <xdr:to>
      <xdr:col>5</xdr:col>
      <xdr:colOff>466725</xdr:colOff>
      <xdr:row>12</xdr:row>
      <xdr:rowOff>95250</xdr:rowOff>
    </xdr:to>
    <xdr:sp>
      <xdr:nvSpPr>
        <xdr:cNvPr id="1" name="Straight Arrow Connector 1"/>
        <xdr:cNvSpPr>
          <a:spLocks/>
        </xdr:cNvSpPr>
      </xdr:nvSpPr>
      <xdr:spPr>
        <a:xfrm flipV="1">
          <a:off x="438150" y="2705100"/>
          <a:ext cx="29051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10</xdr:row>
      <xdr:rowOff>19050</xdr:rowOff>
    </xdr:from>
    <xdr:to>
      <xdr:col>10</xdr:col>
      <xdr:colOff>619125</xdr:colOff>
      <xdr:row>11</xdr:row>
      <xdr:rowOff>66675</xdr:rowOff>
    </xdr:to>
    <xdr:sp>
      <xdr:nvSpPr>
        <xdr:cNvPr id="2" name="Straight Arrow Connector 2"/>
        <xdr:cNvSpPr>
          <a:spLocks/>
        </xdr:cNvSpPr>
      </xdr:nvSpPr>
      <xdr:spPr>
        <a:xfrm flipV="1">
          <a:off x="4486275" y="2495550"/>
          <a:ext cx="302895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9</xdr:row>
      <xdr:rowOff>352425</xdr:rowOff>
    </xdr:from>
    <xdr:to>
      <xdr:col>5</xdr:col>
      <xdr:colOff>352425</xdr:colOff>
      <xdr:row>9</xdr:row>
      <xdr:rowOff>561975</xdr:rowOff>
    </xdr:to>
    <xdr:sp>
      <xdr:nvSpPr>
        <xdr:cNvPr id="1" name="Straight Arrow Connector 1"/>
        <xdr:cNvSpPr>
          <a:spLocks/>
        </xdr:cNvSpPr>
      </xdr:nvSpPr>
      <xdr:spPr>
        <a:xfrm flipV="1">
          <a:off x="828675" y="2162175"/>
          <a:ext cx="4467225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123825</xdr:rowOff>
    </xdr:from>
    <xdr:to>
      <xdr:col>9</xdr:col>
      <xdr:colOff>923925</xdr:colOff>
      <xdr:row>9</xdr:row>
      <xdr:rowOff>352425</xdr:rowOff>
    </xdr:to>
    <xdr:sp>
      <xdr:nvSpPr>
        <xdr:cNvPr id="2" name="Straight Arrow Connector 2"/>
        <xdr:cNvSpPr>
          <a:spLocks/>
        </xdr:cNvSpPr>
      </xdr:nvSpPr>
      <xdr:spPr>
        <a:xfrm flipV="1">
          <a:off x="6543675" y="1933575"/>
          <a:ext cx="38576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38100</xdr:rowOff>
    </xdr:from>
    <xdr:to>
      <xdr:col>5</xdr:col>
      <xdr:colOff>457200</xdr:colOff>
      <xdr:row>7</xdr:row>
      <xdr:rowOff>123825</xdr:rowOff>
    </xdr:to>
    <xdr:sp>
      <xdr:nvSpPr>
        <xdr:cNvPr id="1" name="Straight Arrow Connector 1"/>
        <xdr:cNvSpPr>
          <a:spLocks/>
        </xdr:cNvSpPr>
      </xdr:nvSpPr>
      <xdr:spPr>
        <a:xfrm flipV="1">
          <a:off x="571500" y="2752725"/>
          <a:ext cx="27146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962025</xdr:rowOff>
    </xdr:from>
    <xdr:to>
      <xdr:col>9</xdr:col>
      <xdr:colOff>304800</xdr:colOff>
      <xdr:row>7</xdr:row>
      <xdr:rowOff>9525</xdr:rowOff>
    </xdr:to>
    <xdr:sp>
      <xdr:nvSpPr>
        <xdr:cNvPr id="2" name="Straight Arrow Connector 2"/>
        <xdr:cNvSpPr>
          <a:spLocks/>
        </xdr:cNvSpPr>
      </xdr:nvSpPr>
      <xdr:spPr>
        <a:xfrm flipV="1">
          <a:off x="3867150" y="2533650"/>
          <a:ext cx="300037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mdmdpdaman@gmail.com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0:A130"/>
  <sheetViews>
    <sheetView zoomScaleSheetLayoutView="90" zoomScalePageLayoutView="0" workbookViewId="0" topLeftCell="A1">
      <selection activeCell="S28" sqref="S28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807</v>
      </c>
    </row>
  </sheetData>
  <sheetProtection/>
  <printOptions horizontalCentered="1" verticalCentered="1"/>
  <pageMargins left="0.708661417322835" right="0.708661417322835" top="0.236220472440945" bottom="0" header="0.31496062992126" footer="0.31496062992126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80" zoomScaleSheetLayoutView="80" zoomScalePageLayoutView="0" workbookViewId="0" topLeftCell="A1">
      <selection activeCell="A26" sqref="A26:N26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572"/>
      <c r="E1" s="572"/>
      <c r="F1" s="572"/>
      <c r="G1" s="572"/>
      <c r="H1" s="572"/>
      <c r="I1" s="572"/>
      <c r="J1" s="572"/>
      <c r="M1" s="112" t="s">
        <v>246</v>
      </c>
    </row>
    <row r="2" spans="1:14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</row>
    <row r="3" spans="1:14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</row>
    <row r="4" ht="11.25" customHeight="1"/>
    <row r="5" spans="1:14" ht="15.75">
      <c r="A5" s="571" t="s">
        <v>739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</row>
    <row r="7" spans="1:15" ht="12.75">
      <c r="A7" s="37" t="s">
        <v>923</v>
      </c>
      <c r="B7" s="37"/>
      <c r="C7" s="16"/>
      <c r="D7" s="16"/>
      <c r="E7" s="16"/>
      <c r="L7" s="655" t="s">
        <v>774</v>
      </c>
      <c r="M7" s="655"/>
      <c r="N7" s="655"/>
      <c r="O7" s="121"/>
    </row>
    <row r="8" spans="1:14" ht="15.75" customHeight="1">
      <c r="A8" s="656" t="s">
        <v>2</v>
      </c>
      <c r="B8" s="656" t="s">
        <v>3</v>
      </c>
      <c r="C8" s="539" t="s">
        <v>4</v>
      </c>
      <c r="D8" s="539"/>
      <c r="E8" s="539"/>
      <c r="F8" s="541"/>
      <c r="G8" s="541"/>
      <c r="H8" s="539" t="s">
        <v>98</v>
      </c>
      <c r="I8" s="539"/>
      <c r="J8" s="539"/>
      <c r="K8" s="539"/>
      <c r="L8" s="539"/>
      <c r="M8" s="656" t="s">
        <v>128</v>
      </c>
      <c r="N8" s="563" t="s">
        <v>129</v>
      </c>
    </row>
    <row r="9" spans="1:19" ht="51">
      <c r="A9" s="657"/>
      <c r="B9" s="657"/>
      <c r="C9" s="5" t="s">
        <v>5</v>
      </c>
      <c r="D9" s="5" t="s">
        <v>6</v>
      </c>
      <c r="E9" s="5" t="s">
        <v>351</v>
      </c>
      <c r="F9" s="5" t="s">
        <v>96</v>
      </c>
      <c r="G9" s="5" t="s">
        <v>111</v>
      </c>
      <c r="H9" s="5" t="s">
        <v>5</v>
      </c>
      <c r="I9" s="5" t="s">
        <v>6</v>
      </c>
      <c r="J9" s="5" t="s">
        <v>351</v>
      </c>
      <c r="K9" s="7" t="s">
        <v>96</v>
      </c>
      <c r="L9" s="7" t="s">
        <v>112</v>
      </c>
      <c r="M9" s="657"/>
      <c r="N9" s="563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0">
        <v>12</v>
      </c>
      <c r="M10" s="120">
        <v>13</v>
      </c>
      <c r="N10" s="3">
        <v>14</v>
      </c>
    </row>
    <row r="11" spans="1:14" ht="15">
      <c r="A11" s="8">
        <v>1</v>
      </c>
      <c r="B11" s="380" t="s">
        <v>881</v>
      </c>
      <c r="C11" s="380">
        <v>26</v>
      </c>
      <c r="D11" s="380">
        <v>4</v>
      </c>
      <c r="E11" s="380">
        <v>0</v>
      </c>
      <c r="F11" s="380">
        <v>0</v>
      </c>
      <c r="G11" s="380">
        <v>30</v>
      </c>
      <c r="H11" s="380">
        <v>26</v>
      </c>
      <c r="I11" s="380">
        <v>4</v>
      </c>
      <c r="J11" s="380">
        <v>0</v>
      </c>
      <c r="K11" s="380">
        <v>0</v>
      </c>
      <c r="L11" s="380">
        <v>30</v>
      </c>
      <c r="M11" s="380">
        <v>0</v>
      </c>
      <c r="N11" s="9"/>
    </row>
    <row r="12" spans="1:14" ht="15">
      <c r="A12" s="8">
        <v>2</v>
      </c>
      <c r="B12" s="420" t="s">
        <v>882</v>
      </c>
      <c r="C12" s="380">
        <v>12</v>
      </c>
      <c r="D12" s="380">
        <v>1</v>
      </c>
      <c r="E12" s="380">
        <v>0</v>
      </c>
      <c r="F12" s="380">
        <v>0</v>
      </c>
      <c r="G12" s="382">
        <v>13</v>
      </c>
      <c r="H12" s="380">
        <v>12</v>
      </c>
      <c r="I12" s="422">
        <v>1</v>
      </c>
      <c r="J12" s="380">
        <v>0</v>
      </c>
      <c r="K12" s="380">
        <v>0</v>
      </c>
      <c r="L12" s="380">
        <v>13</v>
      </c>
      <c r="M12" s="380">
        <v>0</v>
      </c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7</v>
      </c>
      <c r="B14" s="9"/>
      <c r="C14" s="9"/>
      <c r="D14" s="9"/>
      <c r="E14" s="9"/>
      <c r="F14" s="9"/>
      <c r="G14" s="72"/>
      <c r="H14" s="9"/>
      <c r="I14" s="174"/>
      <c r="J14" s="9"/>
      <c r="K14" s="9"/>
      <c r="L14" s="9"/>
      <c r="M14" s="9"/>
      <c r="N14" s="9"/>
    </row>
    <row r="15" spans="1:14" ht="15.75">
      <c r="A15" s="3" t="s">
        <v>17</v>
      </c>
      <c r="B15" s="9"/>
      <c r="C15" s="419">
        <f>SUM(C11:C14)</f>
        <v>38</v>
      </c>
      <c r="D15" s="419">
        <f aca="true" t="shared" si="0" ref="D15:M15">SUM(D11:D14)</f>
        <v>5</v>
      </c>
      <c r="E15" s="419">
        <f t="shared" si="0"/>
        <v>0</v>
      </c>
      <c r="F15" s="419">
        <f t="shared" si="0"/>
        <v>0</v>
      </c>
      <c r="G15" s="419">
        <f t="shared" si="0"/>
        <v>43</v>
      </c>
      <c r="H15" s="419">
        <f t="shared" si="0"/>
        <v>38</v>
      </c>
      <c r="I15" s="419">
        <f t="shared" si="0"/>
        <v>5</v>
      </c>
      <c r="J15" s="419">
        <f t="shared" si="0"/>
        <v>0</v>
      </c>
      <c r="K15" s="419">
        <f t="shared" si="0"/>
        <v>0</v>
      </c>
      <c r="L15" s="419">
        <f t="shared" si="0"/>
        <v>43</v>
      </c>
      <c r="M15" s="419">
        <f t="shared" si="0"/>
        <v>0</v>
      </c>
      <c r="N15" s="9"/>
    </row>
    <row r="16" spans="1:14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12.75">
      <c r="A17" s="12" t="s">
        <v>8</v>
      </c>
    </row>
    <row r="18" ht="12.75">
      <c r="A18" t="s">
        <v>9</v>
      </c>
    </row>
    <row r="19" spans="1:14" ht="12.75">
      <c r="A19" t="s">
        <v>10</v>
      </c>
      <c r="K19" s="13" t="s">
        <v>11</v>
      </c>
      <c r="L19" s="13" t="s">
        <v>11</v>
      </c>
      <c r="M19" s="13"/>
      <c r="N19" s="13" t="s">
        <v>11</v>
      </c>
    </row>
    <row r="20" spans="1:12" ht="12.75">
      <c r="A20" s="17" t="s">
        <v>422</v>
      </c>
      <c r="J20" s="13"/>
      <c r="K20" s="13"/>
      <c r="L20" s="13"/>
    </row>
    <row r="21" spans="3:13" ht="12.75">
      <c r="C21" s="17" t="s">
        <v>423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5:14" ht="12.75"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5:14" ht="12.75"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customHeight="1">
      <c r="A24" s="107" t="s">
        <v>944</v>
      </c>
      <c r="B24" s="15"/>
      <c r="C24" s="15"/>
      <c r="D24" s="15"/>
      <c r="E24" s="15"/>
      <c r="F24" s="15"/>
      <c r="G24" s="15"/>
      <c r="H24" s="15"/>
      <c r="K24" s="16"/>
      <c r="L24" s="660" t="s">
        <v>12</v>
      </c>
      <c r="M24" s="660"/>
      <c r="N24" s="660"/>
    </row>
    <row r="25" spans="1:14" ht="15.75" customHeight="1">
      <c r="A25" s="660" t="s">
        <v>13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</row>
    <row r="26" spans="1:14" ht="15.75">
      <c r="A26" s="660" t="s">
        <v>946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</row>
    <row r="27" spans="11:14" ht="12.75">
      <c r="K27" s="574" t="s">
        <v>81</v>
      </c>
      <c r="L27" s="574"/>
      <c r="M27" s="574"/>
      <c r="N27" s="574"/>
    </row>
    <row r="28" spans="1:14" ht="12.75">
      <c r="A28" s="65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</row>
  </sheetData>
  <sheetProtection/>
  <mergeCells count="16">
    <mergeCell ref="M8:M9"/>
    <mergeCell ref="D1:J1"/>
    <mergeCell ref="A2:N2"/>
    <mergeCell ref="A3:N3"/>
    <mergeCell ref="A5:N5"/>
    <mergeCell ref="L7:N7"/>
    <mergeCell ref="A28:N28"/>
    <mergeCell ref="N8:N9"/>
    <mergeCell ref="L24:N24"/>
    <mergeCell ref="A25:N25"/>
    <mergeCell ref="A26:N26"/>
    <mergeCell ref="K27:N27"/>
    <mergeCell ref="A8:A9"/>
    <mergeCell ref="B8:B9"/>
    <mergeCell ref="C8:G8"/>
    <mergeCell ref="H8:L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SheetLayoutView="80" zoomScalePageLayoutView="0" workbookViewId="0" topLeftCell="A1">
      <selection activeCell="G11" sqref="G11:G12"/>
    </sheetView>
  </sheetViews>
  <sheetFormatPr defaultColWidth="9.140625" defaultRowHeight="12.75"/>
  <cols>
    <col min="1" max="1" width="7.140625" style="17" customWidth="1"/>
    <col min="2" max="2" width="9.00390625" style="17" customWidth="1"/>
    <col min="3" max="3" width="10.28125" style="17" customWidth="1"/>
    <col min="4" max="4" width="9.28125" style="17" customWidth="1"/>
    <col min="5" max="6" width="9.140625" style="17" customWidth="1"/>
    <col min="7" max="7" width="11.7109375" style="17" customWidth="1"/>
    <col min="8" max="8" width="11.00390625" style="17" customWidth="1"/>
    <col min="9" max="9" width="9.7109375" style="17" customWidth="1"/>
    <col min="10" max="10" width="9.57421875" style="17" customWidth="1"/>
    <col min="11" max="11" width="11.7109375" style="17" customWidth="1"/>
    <col min="12" max="12" width="10.7109375" style="17" customWidth="1"/>
    <col min="13" max="13" width="10.5742187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00390625" style="17" customWidth="1"/>
    <col min="18" max="16384" width="9.140625" style="17" customWidth="1"/>
  </cols>
  <sheetData>
    <row r="1" spans="15:17" ht="12.75" customHeight="1">
      <c r="O1" s="568" t="s">
        <v>57</v>
      </c>
      <c r="P1" s="568"/>
      <c r="Q1" s="568"/>
    </row>
    <row r="2" spans="1:16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46"/>
      <c r="N2" s="46"/>
      <c r="O2" s="46"/>
      <c r="P2" s="46"/>
    </row>
    <row r="3" spans="1:16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45"/>
      <c r="N3" s="45"/>
      <c r="O3" s="45"/>
      <c r="P3" s="45"/>
    </row>
    <row r="4" ht="11.25" customHeight="1"/>
    <row r="5" spans="1:15" ht="15.75" customHeight="1">
      <c r="A5" s="665" t="s">
        <v>740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</row>
    <row r="7" spans="1:17" ht="17.25" customHeight="1">
      <c r="A7" s="37" t="s">
        <v>923</v>
      </c>
      <c r="B7" s="37"/>
      <c r="C7" s="16"/>
      <c r="D7" s="16"/>
      <c r="E7" s="16"/>
      <c r="N7" s="654" t="s">
        <v>772</v>
      </c>
      <c r="O7" s="654"/>
      <c r="P7" s="654"/>
      <c r="Q7" s="654"/>
    </row>
    <row r="8" spans="1:17" ht="24" customHeight="1">
      <c r="A8" s="563" t="s">
        <v>2</v>
      </c>
      <c r="B8" s="563" t="s">
        <v>3</v>
      </c>
      <c r="C8" s="547" t="s">
        <v>777</v>
      </c>
      <c r="D8" s="547"/>
      <c r="E8" s="547"/>
      <c r="F8" s="547"/>
      <c r="G8" s="547"/>
      <c r="H8" s="558" t="s">
        <v>629</v>
      </c>
      <c r="I8" s="547"/>
      <c r="J8" s="547"/>
      <c r="K8" s="547"/>
      <c r="L8" s="547"/>
      <c r="M8" s="549" t="s">
        <v>106</v>
      </c>
      <c r="N8" s="567"/>
      <c r="O8" s="567"/>
      <c r="P8" s="567"/>
      <c r="Q8" s="550"/>
    </row>
    <row r="9" spans="1:18" s="16" customFormat="1" ht="60" customHeight="1">
      <c r="A9" s="563"/>
      <c r="B9" s="563"/>
      <c r="C9" s="5" t="s">
        <v>206</v>
      </c>
      <c r="D9" s="5" t="s">
        <v>207</v>
      </c>
      <c r="E9" s="5" t="s">
        <v>351</v>
      </c>
      <c r="F9" s="5" t="s">
        <v>213</v>
      </c>
      <c r="G9" s="5" t="s">
        <v>111</v>
      </c>
      <c r="H9" s="110" t="s">
        <v>206</v>
      </c>
      <c r="I9" s="5" t="s">
        <v>207</v>
      </c>
      <c r="J9" s="5" t="s">
        <v>351</v>
      </c>
      <c r="K9" s="7" t="s">
        <v>213</v>
      </c>
      <c r="L9" s="5" t="s">
        <v>354</v>
      </c>
      <c r="M9" s="5" t="s">
        <v>206</v>
      </c>
      <c r="N9" s="5" t="s">
        <v>207</v>
      </c>
      <c r="O9" s="5" t="s">
        <v>351</v>
      </c>
      <c r="P9" s="7" t="s">
        <v>213</v>
      </c>
      <c r="Q9" s="5" t="s">
        <v>113</v>
      </c>
      <c r="R9" s="32"/>
    </row>
    <row r="10" spans="1:17" s="67" customFormat="1" ht="12.75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7" ht="12.75">
      <c r="A11" s="19">
        <v>1</v>
      </c>
      <c r="B11" s="19" t="s">
        <v>881</v>
      </c>
      <c r="C11" s="19">
        <v>7378</v>
      </c>
      <c r="D11" s="19">
        <v>1757</v>
      </c>
      <c r="E11" s="19">
        <v>0</v>
      </c>
      <c r="F11" s="19">
        <v>0</v>
      </c>
      <c r="G11" s="19">
        <f>SUM(C11:F11)</f>
        <v>9135</v>
      </c>
      <c r="H11" s="372">
        <v>5667</v>
      </c>
      <c r="I11" s="19">
        <v>1168</v>
      </c>
      <c r="J11" s="19">
        <v>0</v>
      </c>
      <c r="K11" s="19">
        <v>0</v>
      </c>
      <c r="L11" s="19">
        <f>SUM(H11:K11)</f>
        <v>6835</v>
      </c>
      <c r="M11" s="19">
        <v>1308927</v>
      </c>
      <c r="N11" s="19">
        <v>242731</v>
      </c>
      <c r="O11" s="19">
        <v>0</v>
      </c>
      <c r="P11" s="19">
        <v>0</v>
      </c>
      <c r="Q11" s="19">
        <f>SUM(M11:P11)</f>
        <v>1551658</v>
      </c>
    </row>
    <row r="12" spans="1:17" ht="12.75">
      <c r="A12" s="19">
        <v>2</v>
      </c>
      <c r="B12" s="19" t="s">
        <v>882</v>
      </c>
      <c r="C12" s="19">
        <v>2218</v>
      </c>
      <c r="D12" s="19">
        <v>0</v>
      </c>
      <c r="E12" s="19">
        <v>0</v>
      </c>
      <c r="F12" s="19">
        <v>0</v>
      </c>
      <c r="G12" s="19">
        <f>C12</f>
        <v>2218</v>
      </c>
      <c r="H12" s="19">
        <v>2081</v>
      </c>
      <c r="I12" s="19">
        <v>0</v>
      </c>
      <c r="J12" s="19">
        <v>0</v>
      </c>
      <c r="K12" s="19">
        <v>0</v>
      </c>
      <c r="L12" s="19">
        <f>SUM(H12:K12)</f>
        <v>2081</v>
      </c>
      <c r="M12" s="19">
        <v>475057</v>
      </c>
      <c r="N12" s="19">
        <v>0</v>
      </c>
      <c r="O12" s="19">
        <v>0</v>
      </c>
      <c r="P12" s="19">
        <v>0</v>
      </c>
      <c r="Q12" s="19">
        <f>M12</f>
        <v>475057</v>
      </c>
    </row>
    <row r="13" spans="1:17" ht="12.75">
      <c r="A13" s="19">
        <v>3</v>
      </c>
      <c r="B13" s="20"/>
      <c r="C13" s="20"/>
      <c r="D13" s="20"/>
      <c r="E13" s="20"/>
      <c r="F13" s="20"/>
      <c r="G13" s="20"/>
      <c r="H13" s="3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1" t="s">
        <v>7</v>
      </c>
      <c r="B14" s="20"/>
      <c r="C14" s="20"/>
      <c r="D14" s="20"/>
      <c r="E14" s="20"/>
      <c r="F14" s="20"/>
      <c r="G14" s="20"/>
      <c r="H14" s="3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.75">
      <c r="A15" s="181" t="s">
        <v>17</v>
      </c>
      <c r="B15" s="20"/>
      <c r="C15" s="419">
        <f>SUM(C11:C14)</f>
        <v>9596</v>
      </c>
      <c r="D15" s="419">
        <f aca="true" t="shared" si="0" ref="D15:Q15">SUM(D11:D14)</f>
        <v>1757</v>
      </c>
      <c r="E15" s="419">
        <f t="shared" si="0"/>
        <v>0</v>
      </c>
      <c r="F15" s="419">
        <f t="shared" si="0"/>
        <v>0</v>
      </c>
      <c r="G15" s="419">
        <f t="shared" si="0"/>
        <v>11353</v>
      </c>
      <c r="H15" s="419">
        <f t="shared" si="0"/>
        <v>7748</v>
      </c>
      <c r="I15" s="419">
        <f t="shared" si="0"/>
        <v>1168</v>
      </c>
      <c r="J15" s="419">
        <f t="shared" si="0"/>
        <v>0</v>
      </c>
      <c r="K15" s="419">
        <f t="shared" si="0"/>
        <v>0</v>
      </c>
      <c r="L15" s="419">
        <f t="shared" si="0"/>
        <v>8916</v>
      </c>
      <c r="M15" s="419">
        <f t="shared" si="0"/>
        <v>1783984</v>
      </c>
      <c r="N15" s="419">
        <f t="shared" si="0"/>
        <v>242731</v>
      </c>
      <c r="O15" s="419">
        <f t="shared" si="0"/>
        <v>0</v>
      </c>
      <c r="P15" s="419">
        <f t="shared" si="0"/>
        <v>0</v>
      </c>
      <c r="Q15" s="419">
        <f t="shared" si="0"/>
        <v>2026715</v>
      </c>
    </row>
    <row r="16" spans="1:17" ht="12.75">
      <c r="A16" s="7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4" ht="12.75">
      <c r="A17" s="12" t="s">
        <v>8</v>
      </c>
      <c r="B17"/>
      <c r="C17"/>
      <c r="D17"/>
    </row>
    <row r="18" spans="1:4" ht="12.75">
      <c r="A18" t="s">
        <v>9</v>
      </c>
      <c r="B18"/>
      <c r="C18"/>
      <c r="D18"/>
    </row>
    <row r="19" spans="1:12" ht="12.75">
      <c r="A19" t="s">
        <v>10</v>
      </c>
      <c r="B19"/>
      <c r="C19"/>
      <c r="D19"/>
      <c r="I19" s="13"/>
      <c r="J19" s="13"/>
      <c r="K19" s="13"/>
      <c r="L19" s="13"/>
    </row>
    <row r="20" spans="1:12" ht="12.75">
      <c r="A20" s="17" t="s">
        <v>422</v>
      </c>
      <c r="J20" s="13"/>
      <c r="K20" s="13"/>
      <c r="L20" s="13"/>
    </row>
    <row r="21" spans="3:13" ht="12.75">
      <c r="C21" s="17" t="s">
        <v>423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7" ht="12.75">
      <c r="A22" s="107" t="s">
        <v>944</v>
      </c>
      <c r="B22" s="16"/>
      <c r="C22" s="16"/>
      <c r="D22" s="16"/>
      <c r="E22" s="16"/>
      <c r="F22" s="16"/>
      <c r="G22" s="16"/>
      <c r="I22" s="16"/>
      <c r="O22" s="597" t="s">
        <v>12</v>
      </c>
      <c r="P22" s="597"/>
      <c r="Q22" s="598"/>
    </row>
    <row r="23" spans="1:17" ht="12.75" customHeight="1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</row>
    <row r="24" spans="1:18" ht="12.75">
      <c r="A24" s="587" t="s">
        <v>945</v>
      </c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</row>
    <row r="25" spans="1:17" ht="12.75">
      <c r="A25" s="16"/>
      <c r="B25" s="16"/>
      <c r="C25" s="16"/>
      <c r="D25" s="16"/>
      <c r="E25" s="16"/>
      <c r="F25" s="16"/>
      <c r="N25" s="574" t="s">
        <v>81</v>
      </c>
      <c r="O25" s="574"/>
      <c r="P25" s="574"/>
      <c r="Q25" s="574"/>
    </row>
    <row r="26" spans="1:12" ht="12.75">
      <c r="A26" s="666"/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</row>
  </sheetData>
  <sheetProtection/>
  <mergeCells count="15">
    <mergeCell ref="A24:R24"/>
    <mergeCell ref="O22:Q22"/>
    <mergeCell ref="A23:Q23"/>
    <mergeCell ref="N7:Q7"/>
    <mergeCell ref="A5:O5"/>
    <mergeCell ref="A26:L26"/>
    <mergeCell ref="N25:Q25"/>
    <mergeCell ref="O1:Q1"/>
    <mergeCell ref="A2:L2"/>
    <mergeCell ref="A3:L3"/>
    <mergeCell ref="A8:A9"/>
    <mergeCell ref="B8:B9"/>
    <mergeCell ref="C8:G8"/>
    <mergeCell ref="H8:L8"/>
    <mergeCell ref="M8:Q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80" zoomScalePageLayoutView="0" workbookViewId="0" topLeftCell="A1">
      <selection activeCell="G11" sqref="G11:G12"/>
    </sheetView>
  </sheetViews>
  <sheetFormatPr defaultColWidth="9.140625" defaultRowHeight="12.75"/>
  <cols>
    <col min="1" max="1" width="7.140625" style="17" customWidth="1"/>
    <col min="2" max="2" width="9.140625" style="17" customWidth="1"/>
    <col min="3" max="3" width="9.57421875" style="17" customWidth="1"/>
    <col min="4" max="4" width="9.28125" style="17" customWidth="1"/>
    <col min="5" max="6" width="9.140625" style="17" customWidth="1"/>
    <col min="7" max="7" width="10.8515625" style="17" customWidth="1"/>
    <col min="8" max="8" width="10.28125" style="17" customWidth="1"/>
    <col min="9" max="9" width="10.8515625" style="17" customWidth="1"/>
    <col min="10" max="10" width="10.28125" style="17" customWidth="1"/>
    <col min="11" max="11" width="11.28125" style="17" customWidth="1"/>
    <col min="12" max="12" width="11.7109375" style="17" customWidth="1"/>
    <col min="13" max="13" width="11.8515625" style="17" customWidth="1"/>
    <col min="14" max="14" width="8.7109375" style="17" customWidth="1"/>
    <col min="15" max="15" width="8.8515625" style="17" customWidth="1"/>
    <col min="16" max="16" width="9.140625" style="17" customWidth="1"/>
    <col min="17" max="17" width="11.8515625" style="17" customWidth="1"/>
    <col min="18" max="18" width="9.140625" style="17" hidden="1" customWidth="1"/>
    <col min="19" max="16384" width="9.140625" style="17" customWidth="1"/>
  </cols>
  <sheetData>
    <row r="1" spans="15:17" ht="12.75" customHeight="1">
      <c r="O1" s="568" t="s">
        <v>58</v>
      </c>
      <c r="P1" s="568"/>
      <c r="Q1" s="568"/>
    </row>
    <row r="2" spans="1:16" ht="15.75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46"/>
      <c r="N2" s="46"/>
      <c r="O2" s="46"/>
      <c r="P2" s="46"/>
    </row>
    <row r="3" spans="1:16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45"/>
      <c r="N3" s="45"/>
      <c r="O3" s="45"/>
      <c r="P3" s="45"/>
    </row>
    <row r="4" ht="11.25" customHeight="1"/>
    <row r="5" spans="1:12" ht="15.75">
      <c r="A5" s="665" t="s">
        <v>834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</row>
    <row r="7" spans="1:18" ht="12" customHeight="1">
      <c r="A7" s="530" t="s">
        <v>923</v>
      </c>
      <c r="B7" s="530"/>
      <c r="N7" s="654" t="s">
        <v>772</v>
      </c>
      <c r="O7" s="654"/>
      <c r="P7" s="654"/>
      <c r="Q7" s="654"/>
      <c r="R7" s="654"/>
    </row>
    <row r="8" spans="1:17" s="16" customFormat="1" ht="29.25" customHeight="1">
      <c r="A8" s="563" t="s">
        <v>2</v>
      </c>
      <c r="B8" s="563" t="s">
        <v>3</v>
      </c>
      <c r="C8" s="547" t="s">
        <v>924</v>
      </c>
      <c r="D8" s="547"/>
      <c r="E8" s="547"/>
      <c r="F8" s="547"/>
      <c r="G8" s="547"/>
      <c r="H8" s="558" t="s">
        <v>629</v>
      </c>
      <c r="I8" s="547"/>
      <c r="J8" s="547"/>
      <c r="K8" s="547"/>
      <c r="L8" s="547"/>
      <c r="M8" s="549" t="s">
        <v>106</v>
      </c>
      <c r="N8" s="567"/>
      <c r="O8" s="567"/>
      <c r="P8" s="567"/>
      <c r="Q8" s="550"/>
    </row>
    <row r="9" spans="1:19" s="16" customFormat="1" ht="38.25">
      <c r="A9" s="563"/>
      <c r="B9" s="563"/>
      <c r="C9" s="5" t="s">
        <v>206</v>
      </c>
      <c r="D9" s="5" t="s">
        <v>207</v>
      </c>
      <c r="E9" s="5" t="s">
        <v>351</v>
      </c>
      <c r="F9" s="7" t="s">
        <v>213</v>
      </c>
      <c r="G9" s="7" t="s">
        <v>111</v>
      </c>
      <c r="H9" s="5" t="s">
        <v>206</v>
      </c>
      <c r="I9" s="5" t="s">
        <v>207</v>
      </c>
      <c r="J9" s="5" t="s">
        <v>351</v>
      </c>
      <c r="K9" s="5" t="s">
        <v>213</v>
      </c>
      <c r="L9" s="5" t="s">
        <v>112</v>
      </c>
      <c r="M9" s="5" t="s">
        <v>206</v>
      </c>
      <c r="N9" s="5" t="s">
        <v>207</v>
      </c>
      <c r="O9" s="5" t="s">
        <v>351</v>
      </c>
      <c r="P9" s="7" t="s">
        <v>213</v>
      </c>
      <c r="Q9" s="5" t="s">
        <v>113</v>
      </c>
      <c r="R9" s="31"/>
      <c r="S9" s="32"/>
    </row>
    <row r="10" spans="1:17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7" ht="15">
      <c r="A11" s="19">
        <v>1</v>
      </c>
      <c r="B11" s="420" t="s">
        <v>881</v>
      </c>
      <c r="C11" s="420">
        <v>3973</v>
      </c>
      <c r="D11" s="420">
        <v>1605</v>
      </c>
      <c r="E11" s="420">
        <v>0</v>
      </c>
      <c r="F11" s="423">
        <v>0</v>
      </c>
      <c r="G11" s="423">
        <f>SUM(C11:F11)</f>
        <v>5578</v>
      </c>
      <c r="H11" s="420">
        <v>3142</v>
      </c>
      <c r="I11" s="420">
        <v>1200</v>
      </c>
      <c r="J11" s="420">
        <v>0</v>
      </c>
      <c r="K11" s="420">
        <v>0</v>
      </c>
      <c r="L11" s="420">
        <f>SUM(H11:K11)</f>
        <v>4342</v>
      </c>
      <c r="M11" s="420">
        <v>731229</v>
      </c>
      <c r="N11" s="420">
        <v>241786</v>
      </c>
      <c r="O11" s="420">
        <v>0</v>
      </c>
      <c r="P11" s="420">
        <v>0</v>
      </c>
      <c r="Q11" s="420">
        <f>SUM(M11:P11)</f>
        <v>973015</v>
      </c>
    </row>
    <row r="12" spans="1:17" ht="15">
      <c r="A12" s="19">
        <v>2</v>
      </c>
      <c r="B12" s="380" t="s">
        <v>882</v>
      </c>
      <c r="C12" s="380">
        <v>1432</v>
      </c>
      <c r="D12" s="380">
        <v>464</v>
      </c>
      <c r="E12" s="380">
        <v>0</v>
      </c>
      <c r="F12" s="382">
        <v>0</v>
      </c>
      <c r="G12" s="382">
        <f>SUM(C12:F12)</f>
        <v>1896</v>
      </c>
      <c r="H12" s="380">
        <v>1322</v>
      </c>
      <c r="I12" s="380">
        <v>428</v>
      </c>
      <c r="J12" s="380">
        <v>0</v>
      </c>
      <c r="K12" s="382">
        <v>0</v>
      </c>
      <c r="L12" s="382">
        <f>SUM(H12:K12)</f>
        <v>1750</v>
      </c>
      <c r="M12" s="380">
        <f>Q12-N12</f>
        <v>301241</v>
      </c>
      <c r="N12" s="380">
        <v>97432</v>
      </c>
      <c r="O12" s="380">
        <v>0</v>
      </c>
      <c r="P12" s="380">
        <v>0</v>
      </c>
      <c r="Q12" s="380">
        <v>398673</v>
      </c>
    </row>
    <row r="13" spans="1:17" ht="12.75">
      <c r="A13" s="19">
        <v>3</v>
      </c>
      <c r="B13" s="20"/>
      <c r="C13" s="20"/>
      <c r="D13" s="20"/>
      <c r="E13" s="20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1" t="s">
        <v>7</v>
      </c>
      <c r="B14" s="20"/>
      <c r="C14" s="20"/>
      <c r="D14" s="20"/>
      <c r="E14" s="20"/>
      <c r="F14" s="29"/>
      <c r="G14" s="2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.75">
      <c r="A15" s="3" t="s">
        <v>17</v>
      </c>
      <c r="B15" s="20"/>
      <c r="C15" s="421">
        <f>SUM(C11:C14)</f>
        <v>5405</v>
      </c>
      <c r="D15" s="421">
        <f aca="true" t="shared" si="0" ref="D15:Q15">SUM(D11:D14)</f>
        <v>2069</v>
      </c>
      <c r="E15" s="421">
        <f t="shared" si="0"/>
        <v>0</v>
      </c>
      <c r="F15" s="421">
        <f t="shared" si="0"/>
        <v>0</v>
      </c>
      <c r="G15" s="421">
        <f t="shared" si="0"/>
        <v>7474</v>
      </c>
      <c r="H15" s="421">
        <f t="shared" si="0"/>
        <v>4464</v>
      </c>
      <c r="I15" s="421">
        <f t="shared" si="0"/>
        <v>1628</v>
      </c>
      <c r="J15" s="421">
        <f t="shared" si="0"/>
        <v>0</v>
      </c>
      <c r="K15" s="421">
        <f t="shared" si="0"/>
        <v>0</v>
      </c>
      <c r="L15" s="421">
        <f t="shared" si="0"/>
        <v>6092</v>
      </c>
      <c r="M15" s="421">
        <f t="shared" si="0"/>
        <v>1032470</v>
      </c>
      <c r="N15" s="421">
        <f t="shared" si="0"/>
        <v>339218</v>
      </c>
      <c r="O15" s="421">
        <f t="shared" si="0"/>
        <v>0</v>
      </c>
      <c r="P15" s="421">
        <f t="shared" si="0"/>
        <v>0</v>
      </c>
      <c r="Q15" s="421">
        <f t="shared" si="0"/>
        <v>1371688</v>
      </c>
    </row>
    <row r="16" spans="1:17" ht="12.75">
      <c r="A16" s="7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4" ht="12.75">
      <c r="A17" s="12" t="s">
        <v>8</v>
      </c>
      <c r="B17"/>
      <c r="C17"/>
      <c r="D17"/>
    </row>
    <row r="18" spans="1:4" ht="12.75">
      <c r="A18" t="s">
        <v>9</v>
      </c>
      <c r="B18"/>
      <c r="C18"/>
      <c r="D18"/>
    </row>
    <row r="19" spans="1:12" ht="12.75">
      <c r="A19" t="s">
        <v>10</v>
      </c>
      <c r="B19"/>
      <c r="C19"/>
      <c r="D19"/>
      <c r="I19" s="13"/>
      <c r="J19" s="13"/>
      <c r="K19" s="13"/>
      <c r="L19" s="13"/>
    </row>
    <row r="20" spans="1:12" ht="12.75">
      <c r="A20" s="17" t="s">
        <v>422</v>
      </c>
      <c r="J20" s="13"/>
      <c r="K20" s="13"/>
      <c r="L20" s="13"/>
    </row>
    <row r="21" spans="3:13" ht="12.75">
      <c r="C21" s="17" t="s">
        <v>424</v>
      </c>
      <c r="E21" s="14"/>
      <c r="F21" s="14"/>
      <c r="G21" s="14"/>
      <c r="H21" s="14"/>
      <c r="I21" s="14"/>
      <c r="J21" s="14"/>
      <c r="K21" s="14"/>
      <c r="L21" s="14"/>
      <c r="M21" s="14"/>
    </row>
    <row r="23" spans="1:17" ht="12.75">
      <c r="A23" s="107" t="s">
        <v>944</v>
      </c>
      <c r="B23" s="16"/>
      <c r="C23" s="16"/>
      <c r="D23" s="16"/>
      <c r="E23" s="16"/>
      <c r="F23" s="16"/>
      <c r="G23" s="16"/>
      <c r="I23" s="16"/>
      <c r="O23" s="597" t="s">
        <v>12</v>
      </c>
      <c r="P23" s="597"/>
      <c r="Q23" s="598"/>
    </row>
    <row r="24" spans="1:17" ht="12.75" customHeight="1">
      <c r="A24" s="597" t="s">
        <v>13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</row>
    <row r="25" spans="1:19" ht="12.75">
      <c r="A25" s="587" t="s">
        <v>945</v>
      </c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</row>
    <row r="26" spans="1:17" ht="12.75">
      <c r="A26" s="16"/>
      <c r="B26" s="16"/>
      <c r="C26" s="16"/>
      <c r="D26" s="16"/>
      <c r="E26" s="16"/>
      <c r="F26" s="16"/>
      <c r="N26" s="574" t="s">
        <v>81</v>
      </c>
      <c r="O26" s="574"/>
      <c r="P26" s="574"/>
      <c r="Q26" s="574"/>
    </row>
    <row r="27" spans="1:12" ht="12.75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</row>
  </sheetData>
  <sheetProtection/>
  <mergeCells count="15">
    <mergeCell ref="N26:Q26"/>
    <mergeCell ref="H8:L8"/>
    <mergeCell ref="O23:Q23"/>
    <mergeCell ref="A25:S25"/>
    <mergeCell ref="A27:L27"/>
    <mergeCell ref="O1:Q1"/>
    <mergeCell ref="A2:L2"/>
    <mergeCell ref="A3:L3"/>
    <mergeCell ref="A5:L5"/>
    <mergeCell ref="M8:Q8"/>
    <mergeCell ref="A24:Q24"/>
    <mergeCell ref="A8:A9"/>
    <mergeCell ref="B8:B9"/>
    <mergeCell ref="N7:R7"/>
    <mergeCell ref="C8:G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zoomScalePageLayoutView="0" workbookViewId="0" topLeftCell="A1">
      <selection activeCell="E19" sqref="E19:G19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651" t="s">
        <v>0</v>
      </c>
      <c r="B1" s="651"/>
      <c r="C1" s="651"/>
      <c r="D1" s="651"/>
      <c r="E1" s="651"/>
      <c r="G1" s="214" t="s">
        <v>630</v>
      </c>
    </row>
    <row r="2" spans="1:6" ht="21">
      <c r="A2" s="652" t="s">
        <v>695</v>
      </c>
      <c r="B2" s="652"/>
      <c r="C2" s="652"/>
      <c r="D2" s="652"/>
      <c r="E2" s="652"/>
      <c r="F2" s="652"/>
    </row>
    <row r="3" spans="1:2" ht="15">
      <c r="A3" s="216"/>
      <c r="B3" s="216"/>
    </row>
    <row r="4" spans="1:6" ht="18" customHeight="1">
      <c r="A4" s="653" t="s">
        <v>631</v>
      </c>
      <c r="B4" s="653"/>
      <c r="C4" s="653"/>
      <c r="D4" s="653"/>
      <c r="E4" s="653"/>
      <c r="F4" s="653"/>
    </row>
    <row r="5" spans="1:5" ht="12.75">
      <c r="A5" s="530" t="s">
        <v>923</v>
      </c>
      <c r="B5" s="530"/>
      <c r="C5" s="17"/>
      <c r="D5" s="17"/>
      <c r="E5" s="17"/>
    </row>
    <row r="6" spans="1:7" ht="15">
      <c r="A6" s="217"/>
      <c r="B6" s="217"/>
      <c r="F6" s="654" t="s">
        <v>774</v>
      </c>
      <c r="G6" s="654"/>
    </row>
    <row r="7" spans="1:7" ht="42" customHeight="1">
      <c r="A7" s="218" t="s">
        <v>2</v>
      </c>
      <c r="B7" s="218" t="s">
        <v>3</v>
      </c>
      <c r="C7" s="330" t="s">
        <v>632</v>
      </c>
      <c r="D7" s="330" t="s">
        <v>633</v>
      </c>
      <c r="E7" s="330" t="s">
        <v>634</v>
      </c>
      <c r="F7" s="330" t="s">
        <v>635</v>
      </c>
      <c r="G7" s="311" t="s">
        <v>636</v>
      </c>
    </row>
    <row r="8" spans="1:7" s="214" customFormat="1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</row>
    <row r="9" spans="1:7" s="214" customFormat="1" ht="15">
      <c r="A9" s="8">
        <v>1</v>
      </c>
      <c r="B9" s="380" t="s">
        <v>881</v>
      </c>
      <c r="C9" s="381">
        <v>14713</v>
      </c>
      <c r="D9" s="381">
        <v>14713</v>
      </c>
      <c r="E9" s="381">
        <v>0</v>
      </c>
      <c r="F9" s="381">
        <v>0</v>
      </c>
      <c r="G9" s="380">
        <v>0</v>
      </c>
    </row>
    <row r="10" spans="1:7" s="214" customFormat="1" ht="15">
      <c r="A10" s="8">
        <v>2</v>
      </c>
      <c r="B10" s="380" t="s">
        <v>882</v>
      </c>
      <c r="C10" s="381">
        <v>4114</v>
      </c>
      <c r="D10" s="381">
        <f>C10</f>
        <v>4114</v>
      </c>
      <c r="E10" s="381">
        <v>0</v>
      </c>
      <c r="F10" s="381">
        <v>0</v>
      </c>
      <c r="G10" s="380">
        <v>0</v>
      </c>
    </row>
    <row r="11" spans="1:7" s="214" customFormat="1" ht="15">
      <c r="A11" s="8">
        <v>3</v>
      </c>
      <c r="B11" s="220"/>
      <c r="C11" s="220"/>
      <c r="D11" s="220"/>
      <c r="E11" s="220"/>
      <c r="F11" s="220"/>
      <c r="G11" s="220"/>
    </row>
    <row r="12" spans="1:7" s="214" customFormat="1" ht="15">
      <c r="A12" s="11" t="s">
        <v>7</v>
      </c>
      <c r="B12" s="220"/>
      <c r="C12" s="220"/>
      <c r="D12" s="220"/>
      <c r="E12" s="220"/>
      <c r="F12" s="220"/>
      <c r="G12" s="220"/>
    </row>
    <row r="13" spans="1:7" ht="15">
      <c r="A13" s="3" t="s">
        <v>17</v>
      </c>
      <c r="B13" s="9"/>
      <c r="C13" s="381">
        <f>SUM(C9:C12)</f>
        <v>18827</v>
      </c>
      <c r="D13" s="381">
        <f>SUM(D9:D12)</f>
        <v>18827</v>
      </c>
      <c r="E13" s="381">
        <f>SUM(E9:E12)</f>
        <v>0</v>
      </c>
      <c r="F13" s="381">
        <f>SUM(F9:F12)</f>
        <v>0</v>
      </c>
      <c r="G13" s="381">
        <f>SUM(G9:G12)</f>
        <v>0</v>
      </c>
    </row>
    <row r="17" spans="1:9" ht="15" customHeight="1">
      <c r="A17" s="331"/>
      <c r="B17" s="331"/>
      <c r="C17" s="331"/>
      <c r="D17" s="331"/>
      <c r="E17" s="667" t="s">
        <v>12</v>
      </c>
      <c r="F17" s="667"/>
      <c r="G17" s="332"/>
      <c r="H17" s="332"/>
      <c r="I17" s="332"/>
    </row>
    <row r="18" spans="1:9" ht="15" customHeight="1">
      <c r="A18" s="331"/>
      <c r="B18" s="331"/>
      <c r="C18" s="331"/>
      <c r="D18" s="331"/>
      <c r="E18" s="667" t="s">
        <v>13</v>
      </c>
      <c r="F18" s="667"/>
      <c r="G18" s="332"/>
      <c r="H18" s="332"/>
      <c r="I18" s="332"/>
    </row>
    <row r="19" spans="1:9" ht="15" customHeight="1">
      <c r="A19" s="331"/>
      <c r="B19" s="331"/>
      <c r="C19" s="331"/>
      <c r="D19" s="331"/>
      <c r="E19" s="667" t="s">
        <v>947</v>
      </c>
      <c r="F19" s="667"/>
      <c r="G19" s="667"/>
      <c r="H19" s="332"/>
      <c r="I19" s="332"/>
    </row>
    <row r="20" spans="1:9" ht="12.75">
      <c r="A20" s="107" t="s">
        <v>944</v>
      </c>
      <c r="C20" s="331"/>
      <c r="D20" s="331"/>
      <c r="E20" s="331"/>
      <c r="F20" s="333" t="s">
        <v>81</v>
      </c>
      <c r="G20" s="334"/>
      <c r="H20" s="331"/>
      <c r="I20" s="331"/>
    </row>
    <row r="21" spans="1:13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</sheetData>
  <sheetProtection/>
  <mergeCells count="7">
    <mergeCell ref="E19:G19"/>
    <mergeCell ref="A1:E1"/>
    <mergeCell ref="A2:F2"/>
    <mergeCell ref="A4:F4"/>
    <mergeCell ref="E17:F17"/>
    <mergeCell ref="E18:F18"/>
    <mergeCell ref="F6:G6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90" zoomScalePageLayoutView="0" workbookViewId="0" topLeftCell="A7">
      <selection activeCell="L12" sqref="L12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5.1406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72"/>
      <c r="F1" s="572"/>
      <c r="G1" s="572"/>
      <c r="H1" s="572"/>
      <c r="I1" s="572"/>
      <c r="J1" s="150" t="s">
        <v>59</v>
      </c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4.25" customHeight="1"/>
    <row r="5" spans="1:10" ht="31.5" customHeight="1">
      <c r="A5" s="665" t="s">
        <v>741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530" t="s">
        <v>923</v>
      </c>
      <c r="B8" s="530"/>
      <c r="H8" s="654" t="s">
        <v>772</v>
      </c>
      <c r="I8" s="654"/>
      <c r="J8" s="654"/>
      <c r="K8" s="109"/>
      <c r="L8" s="109"/>
    </row>
    <row r="9" spans="1:18" ht="12.75">
      <c r="A9" s="563" t="s">
        <v>2</v>
      </c>
      <c r="B9" s="563" t="s">
        <v>3</v>
      </c>
      <c r="C9" s="541" t="s">
        <v>742</v>
      </c>
      <c r="D9" s="542"/>
      <c r="E9" s="542"/>
      <c r="F9" s="543"/>
      <c r="G9" s="541" t="s">
        <v>99</v>
      </c>
      <c r="H9" s="542"/>
      <c r="I9" s="542"/>
      <c r="J9" s="543"/>
      <c r="Q9" s="20"/>
      <c r="R9" s="23"/>
    </row>
    <row r="10" spans="1:10" ht="64.5" customHeight="1">
      <c r="A10" s="563"/>
      <c r="B10" s="563"/>
      <c r="C10" s="5" t="s">
        <v>178</v>
      </c>
      <c r="D10" s="5" t="s">
        <v>15</v>
      </c>
      <c r="E10" s="7" t="s">
        <v>773</v>
      </c>
      <c r="F10" s="7" t="s">
        <v>195</v>
      </c>
      <c r="G10" s="5" t="s">
        <v>178</v>
      </c>
      <c r="H10" s="27" t="s">
        <v>16</v>
      </c>
      <c r="I10" s="114" t="s">
        <v>858</v>
      </c>
      <c r="J10" s="5" t="s">
        <v>859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0">
        <v>8</v>
      </c>
      <c r="I11" s="5">
        <v>9</v>
      </c>
      <c r="J11" s="5">
        <v>10</v>
      </c>
    </row>
    <row r="12" spans="1:12" ht="15">
      <c r="A12" s="19">
        <v>1</v>
      </c>
      <c r="B12" s="420" t="s">
        <v>881</v>
      </c>
      <c r="C12" s="420">
        <v>34</v>
      </c>
      <c r="D12" s="420">
        <v>7300</v>
      </c>
      <c r="E12" s="420">
        <v>233</v>
      </c>
      <c r="F12" s="425">
        <f>D12*E12</f>
        <v>1700900</v>
      </c>
      <c r="G12" s="420">
        <v>33</v>
      </c>
      <c r="H12" s="426">
        <v>1551658</v>
      </c>
      <c r="I12" s="426">
        <v>230</v>
      </c>
      <c r="J12" s="427">
        <f>H12/I12</f>
        <v>6746.339130434782</v>
      </c>
      <c r="L12" s="915">
        <f>J12/D12</f>
        <v>0.9241560452650387</v>
      </c>
    </row>
    <row r="13" spans="1:12" ht="15">
      <c r="A13" s="19">
        <v>2</v>
      </c>
      <c r="B13" s="420" t="s">
        <v>882</v>
      </c>
      <c r="C13" s="380">
        <v>18</v>
      </c>
      <c r="D13" s="381">
        <v>2100</v>
      </c>
      <c r="E13" s="380">
        <v>233</v>
      </c>
      <c r="F13" s="428">
        <f>D13*E13</f>
        <v>489300</v>
      </c>
      <c r="G13" s="380">
        <v>18</v>
      </c>
      <c r="H13" s="422">
        <v>475057</v>
      </c>
      <c r="I13" s="422">
        <v>230</v>
      </c>
      <c r="J13" s="429">
        <f>H13/I13</f>
        <v>2065.465217391304</v>
      </c>
      <c r="L13" s="915">
        <f>J13/D13</f>
        <v>0.9835548654244305</v>
      </c>
    </row>
    <row r="14" spans="1:12" ht="12.75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  <c r="L14" s="915" t="e">
        <f>J14/D14</f>
        <v>#DIV/0!</v>
      </c>
    </row>
    <row r="15" spans="1:12" ht="12.75">
      <c r="A15" s="21" t="s">
        <v>7</v>
      </c>
      <c r="B15" s="20"/>
      <c r="C15" s="20"/>
      <c r="D15" s="20"/>
      <c r="E15" s="20"/>
      <c r="F15" s="29"/>
      <c r="G15" s="20"/>
      <c r="H15" s="30"/>
      <c r="I15" s="30"/>
      <c r="J15" s="30"/>
      <c r="L15" s="915" t="e">
        <f>J15/D15</f>
        <v>#DIV/0!</v>
      </c>
    </row>
    <row r="16" spans="1:12" ht="15.75">
      <c r="A16" s="3" t="s">
        <v>17</v>
      </c>
      <c r="B16" s="31"/>
      <c r="C16" s="419">
        <f>SUM(C12:C15)</f>
        <v>52</v>
      </c>
      <c r="D16" s="419">
        <f aca="true" t="shared" si="0" ref="D16:J16">SUM(D12:D15)</f>
        <v>9400</v>
      </c>
      <c r="E16" s="419">
        <f t="shared" si="0"/>
        <v>466</v>
      </c>
      <c r="F16" s="419">
        <f t="shared" si="0"/>
        <v>2190200</v>
      </c>
      <c r="G16" s="419">
        <f t="shared" si="0"/>
        <v>51</v>
      </c>
      <c r="H16" s="419">
        <f t="shared" si="0"/>
        <v>2026715</v>
      </c>
      <c r="I16" s="419">
        <f t="shared" si="0"/>
        <v>460</v>
      </c>
      <c r="J16" s="431">
        <f t="shared" si="0"/>
        <v>8811.804347826086</v>
      </c>
      <c r="L16" s="915">
        <f>J16/D16</f>
        <v>0.9374259944495836</v>
      </c>
    </row>
    <row r="17" spans="1:10" ht="12.75">
      <c r="A17" s="13"/>
      <c r="B17" s="32"/>
      <c r="C17" s="32"/>
      <c r="D17" s="23"/>
      <c r="E17" s="23"/>
      <c r="F17" s="23"/>
      <c r="G17" s="23"/>
      <c r="H17" s="23"/>
      <c r="I17" s="23"/>
      <c r="J17" s="23"/>
    </row>
    <row r="18" spans="1:10" ht="12.75">
      <c r="A18" s="668" t="s">
        <v>860</v>
      </c>
      <c r="B18" s="668"/>
      <c r="C18" s="668"/>
      <c r="D18" s="668"/>
      <c r="E18" s="668"/>
      <c r="F18" s="668"/>
      <c r="G18" s="668"/>
      <c r="H18" s="668"/>
      <c r="I18" s="23"/>
      <c r="J18" s="23"/>
    </row>
    <row r="19" spans="1:10" ht="12.75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 ht="15.75" customHeight="1">
      <c r="A20" s="107" t="s">
        <v>944</v>
      </c>
      <c r="B20" s="16"/>
      <c r="C20" s="16"/>
      <c r="D20" s="16"/>
      <c r="E20" s="16"/>
      <c r="F20" s="16"/>
      <c r="G20" s="16"/>
      <c r="I20" s="587" t="s">
        <v>12</v>
      </c>
      <c r="J20" s="587"/>
    </row>
    <row r="21" spans="1:10" ht="12.75" customHeight="1">
      <c r="A21" s="597" t="s">
        <v>13</v>
      </c>
      <c r="B21" s="597"/>
      <c r="C21" s="597"/>
      <c r="D21" s="597"/>
      <c r="E21" s="597"/>
      <c r="F21" s="597"/>
      <c r="G21" s="597"/>
      <c r="H21" s="597"/>
      <c r="I21" s="597"/>
      <c r="J21" s="597"/>
    </row>
    <row r="22" spans="1:10" ht="12.75" customHeight="1">
      <c r="A22" s="597" t="s">
        <v>948</v>
      </c>
      <c r="B22" s="597"/>
      <c r="C22" s="597"/>
      <c r="D22" s="597"/>
      <c r="E22" s="597"/>
      <c r="F22" s="597"/>
      <c r="G22" s="597"/>
      <c r="H22" s="597"/>
      <c r="I22" s="597"/>
      <c r="J22" s="597"/>
    </row>
    <row r="23" spans="1:10" ht="12.75">
      <c r="A23" s="16"/>
      <c r="B23" s="16"/>
      <c r="C23" s="16"/>
      <c r="E23" s="16"/>
      <c r="H23" s="574" t="s">
        <v>81</v>
      </c>
      <c r="I23" s="574"/>
      <c r="J23" s="574"/>
    </row>
    <row r="27" spans="1:10" ht="12.75">
      <c r="A27" s="669"/>
      <c r="B27" s="669"/>
      <c r="C27" s="669"/>
      <c r="D27" s="669"/>
      <c r="E27" s="669"/>
      <c r="F27" s="669"/>
      <c r="G27" s="669"/>
      <c r="H27" s="669"/>
      <c r="I27" s="669"/>
      <c r="J27" s="669"/>
    </row>
    <row r="29" spans="1:10" ht="12.75">
      <c r="A29" s="669"/>
      <c r="B29" s="669"/>
      <c r="C29" s="669"/>
      <c r="D29" s="669"/>
      <c r="E29" s="669"/>
      <c r="F29" s="669"/>
      <c r="G29" s="669"/>
      <c r="H29" s="669"/>
      <c r="I29" s="669"/>
      <c r="J29" s="669"/>
    </row>
  </sheetData>
  <sheetProtection/>
  <mergeCells count="16">
    <mergeCell ref="A18:H18"/>
    <mergeCell ref="I20:J20"/>
    <mergeCell ref="H23:J23"/>
    <mergeCell ref="A29:J29"/>
    <mergeCell ref="A27:J27"/>
    <mergeCell ref="A21:J21"/>
    <mergeCell ref="A22:J22"/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90" zoomScaleSheetLayoutView="90" zoomScalePageLayoutView="0" workbookViewId="0" topLeftCell="A1">
      <selection activeCell="J12" sqref="J12:J1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4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72"/>
      <c r="F1" s="572"/>
      <c r="G1" s="572"/>
      <c r="H1" s="572"/>
      <c r="I1" s="572"/>
      <c r="J1" s="150" t="s">
        <v>355</v>
      </c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4.25" customHeight="1"/>
    <row r="5" spans="1:10" ht="15.75">
      <c r="A5" s="665" t="s">
        <v>743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30" t="s">
        <v>923</v>
      </c>
      <c r="B8" s="530"/>
      <c r="H8" s="654" t="s">
        <v>772</v>
      </c>
      <c r="I8" s="654"/>
      <c r="J8" s="654"/>
    </row>
    <row r="9" spans="1:16" ht="12.75">
      <c r="A9" s="563" t="s">
        <v>2</v>
      </c>
      <c r="B9" s="563" t="s">
        <v>3</v>
      </c>
      <c r="C9" s="541" t="s">
        <v>742</v>
      </c>
      <c r="D9" s="542"/>
      <c r="E9" s="542"/>
      <c r="F9" s="543"/>
      <c r="G9" s="541" t="s">
        <v>99</v>
      </c>
      <c r="H9" s="542"/>
      <c r="I9" s="542"/>
      <c r="J9" s="543"/>
      <c r="O9" s="20"/>
      <c r="P9" s="23"/>
    </row>
    <row r="10" spans="1:10" ht="63.75">
      <c r="A10" s="563"/>
      <c r="B10" s="563"/>
      <c r="C10" s="5" t="s">
        <v>178</v>
      </c>
      <c r="D10" s="5" t="s">
        <v>15</v>
      </c>
      <c r="E10" s="273" t="s">
        <v>773</v>
      </c>
      <c r="F10" s="7" t="s">
        <v>195</v>
      </c>
      <c r="G10" s="5" t="s">
        <v>178</v>
      </c>
      <c r="H10" s="27" t="s">
        <v>16</v>
      </c>
      <c r="I10" s="114" t="s">
        <v>858</v>
      </c>
      <c r="J10" s="5" t="s">
        <v>859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0">
        <v>8</v>
      </c>
      <c r="I11" s="5">
        <v>9</v>
      </c>
      <c r="J11" s="5">
        <v>10</v>
      </c>
    </row>
    <row r="12" spans="1:10" ht="15">
      <c r="A12" s="19">
        <v>1</v>
      </c>
      <c r="B12" s="420" t="s">
        <v>881</v>
      </c>
      <c r="C12" s="420">
        <v>30</v>
      </c>
      <c r="D12" s="420">
        <v>4550</v>
      </c>
      <c r="E12" s="420">
        <v>233</v>
      </c>
      <c r="F12" s="425">
        <f>D12*E12</f>
        <v>1060150</v>
      </c>
      <c r="G12" s="420">
        <v>30</v>
      </c>
      <c r="H12" s="426">
        <v>973015</v>
      </c>
      <c r="I12" s="426">
        <v>230</v>
      </c>
      <c r="J12" s="427">
        <f>H12/I12</f>
        <v>4230.5</v>
      </c>
    </row>
    <row r="13" spans="1:10" ht="15">
      <c r="A13" s="19">
        <v>2</v>
      </c>
      <c r="B13" s="420" t="s">
        <v>882</v>
      </c>
      <c r="C13" s="420">
        <v>13</v>
      </c>
      <c r="D13" s="416">
        <v>2050</v>
      </c>
      <c r="E13" s="420">
        <v>233</v>
      </c>
      <c r="F13" s="425">
        <f>D13*E13</f>
        <v>477650</v>
      </c>
      <c r="G13" s="420">
        <v>13</v>
      </c>
      <c r="H13" s="426">
        <v>398673</v>
      </c>
      <c r="I13" s="426">
        <v>230</v>
      </c>
      <c r="J13" s="427">
        <f>H13/I13</f>
        <v>1733.3608695652174</v>
      </c>
    </row>
    <row r="14" spans="1:10" ht="15">
      <c r="A14" s="19">
        <v>3</v>
      </c>
      <c r="B14" s="420"/>
      <c r="C14" s="420"/>
      <c r="D14" s="420"/>
      <c r="E14" s="420" t="s">
        <v>11</v>
      </c>
      <c r="F14" s="423"/>
      <c r="G14" s="420"/>
      <c r="H14" s="426"/>
      <c r="I14" s="426"/>
      <c r="J14" s="426"/>
    </row>
    <row r="15" spans="1:10" ht="15">
      <c r="A15" s="432" t="s">
        <v>7</v>
      </c>
      <c r="B15" s="420"/>
      <c r="C15" s="420"/>
      <c r="D15" s="420"/>
      <c r="E15" s="420"/>
      <c r="F15" s="423"/>
      <c r="G15" s="420"/>
      <c r="H15" s="426"/>
      <c r="I15" s="426"/>
      <c r="J15" s="426"/>
    </row>
    <row r="16" spans="1:10" ht="15.75">
      <c r="A16" s="421" t="s">
        <v>17</v>
      </c>
      <c r="B16" s="421"/>
      <c r="C16" s="421">
        <f>SUM(C12:C15)</f>
        <v>43</v>
      </c>
      <c r="D16" s="421">
        <f>SUM(D12:D15)</f>
        <v>6600</v>
      </c>
      <c r="E16" s="420">
        <v>233</v>
      </c>
      <c r="F16" s="423">
        <f>D16*E16</f>
        <v>1537800</v>
      </c>
      <c r="G16" s="420">
        <f>SUM(G12:G15)</f>
        <v>43</v>
      </c>
      <c r="H16" s="420">
        <f>SUM(H12:H15)</f>
        <v>1371688</v>
      </c>
      <c r="I16" s="426">
        <v>230</v>
      </c>
      <c r="J16" s="427">
        <f>H16/I16</f>
        <v>5963.860869565217</v>
      </c>
    </row>
    <row r="17" spans="1:10" ht="12.75">
      <c r="A17" s="13"/>
      <c r="B17" s="32"/>
      <c r="C17" s="32"/>
      <c r="D17" s="23"/>
      <c r="E17" s="23"/>
      <c r="F17" s="23"/>
      <c r="G17" s="23"/>
      <c r="H17" s="23"/>
      <c r="I17" s="23"/>
      <c r="J17" s="23"/>
    </row>
    <row r="18" spans="1:10" ht="12.75">
      <c r="A18" s="668" t="s">
        <v>860</v>
      </c>
      <c r="B18" s="668"/>
      <c r="C18" s="668"/>
      <c r="D18" s="668"/>
      <c r="E18" s="668"/>
      <c r="F18" s="668"/>
      <c r="G18" s="668"/>
      <c r="H18" s="668"/>
      <c r="I18" s="23"/>
      <c r="J18" s="23"/>
    </row>
    <row r="19" spans="1:10" ht="12.75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 ht="15.75" customHeight="1">
      <c r="A20" s="107" t="s">
        <v>944</v>
      </c>
      <c r="B20" s="16"/>
      <c r="C20" s="16"/>
      <c r="D20" s="16"/>
      <c r="E20" s="16"/>
      <c r="F20" s="16"/>
      <c r="G20" s="16"/>
      <c r="I20" s="587" t="s">
        <v>12</v>
      </c>
      <c r="J20" s="587"/>
    </row>
    <row r="21" spans="1:10" ht="12.75" customHeight="1">
      <c r="A21" s="597" t="s">
        <v>13</v>
      </c>
      <c r="B21" s="597"/>
      <c r="C21" s="597"/>
      <c r="D21" s="597"/>
      <c r="E21" s="597"/>
      <c r="F21" s="597"/>
      <c r="G21" s="597"/>
      <c r="H21" s="597"/>
      <c r="I21" s="597"/>
      <c r="J21" s="597"/>
    </row>
    <row r="22" spans="1:10" ht="12.75" customHeight="1">
      <c r="A22" s="597" t="s">
        <v>948</v>
      </c>
      <c r="B22" s="597"/>
      <c r="C22" s="597"/>
      <c r="D22" s="597"/>
      <c r="E22" s="597"/>
      <c r="F22" s="597"/>
      <c r="G22" s="597"/>
      <c r="H22" s="597"/>
      <c r="I22" s="597"/>
      <c r="J22" s="597"/>
    </row>
    <row r="23" spans="1:10" ht="12.75">
      <c r="A23" s="16"/>
      <c r="B23" s="16"/>
      <c r="C23" s="16"/>
      <c r="E23" s="16"/>
      <c r="H23" s="574" t="s">
        <v>81</v>
      </c>
      <c r="I23" s="574"/>
      <c r="J23" s="574"/>
    </row>
    <row r="27" spans="1:10" ht="12.75">
      <c r="A27" s="669"/>
      <c r="B27" s="669"/>
      <c r="C27" s="669"/>
      <c r="D27" s="669"/>
      <c r="E27" s="669"/>
      <c r="F27" s="669"/>
      <c r="G27" s="669"/>
      <c r="H27" s="669"/>
      <c r="I27" s="669"/>
      <c r="J27" s="669"/>
    </row>
    <row r="29" spans="1:10" ht="12.75">
      <c r="A29" s="669"/>
      <c r="B29" s="669"/>
      <c r="C29" s="669"/>
      <c r="D29" s="669"/>
      <c r="E29" s="669"/>
      <c r="F29" s="669"/>
      <c r="G29" s="669"/>
      <c r="H29" s="669"/>
      <c r="I29" s="669"/>
      <c r="J29" s="669"/>
    </row>
  </sheetData>
  <sheetProtection/>
  <mergeCells count="16">
    <mergeCell ref="A22:J22"/>
    <mergeCell ref="H23:J23"/>
    <mergeCell ref="A27:J27"/>
    <mergeCell ref="A29:J29"/>
    <mergeCell ref="A9:A10"/>
    <mergeCell ref="B9:B10"/>
    <mergeCell ref="C9:F9"/>
    <mergeCell ref="G9:J9"/>
    <mergeCell ref="I20:J20"/>
    <mergeCell ref="A21:J21"/>
    <mergeCell ref="A18:H18"/>
    <mergeCell ref="E1:I1"/>
    <mergeCell ref="A2:J2"/>
    <mergeCell ref="A3:J3"/>
    <mergeCell ref="A5:J5"/>
    <mergeCell ref="H8:J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90" zoomScaleSheetLayoutView="90" zoomScalePageLayoutView="0" workbookViewId="0" topLeftCell="A4">
      <selection activeCell="A24" sqref="A24:J24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72"/>
      <c r="F1" s="572"/>
      <c r="G1" s="572"/>
      <c r="H1" s="572"/>
      <c r="I1" s="572"/>
      <c r="J1" s="150" t="s">
        <v>357</v>
      </c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4.25" customHeight="1"/>
    <row r="5" spans="1:10" ht="19.5" customHeight="1">
      <c r="A5" s="665" t="s">
        <v>744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30" t="s">
        <v>923</v>
      </c>
      <c r="B8" s="530"/>
      <c r="H8" s="654" t="s">
        <v>772</v>
      </c>
      <c r="I8" s="654"/>
      <c r="J8" s="654"/>
    </row>
    <row r="9" spans="1:16" ht="12.75">
      <c r="A9" s="563" t="s">
        <v>2</v>
      </c>
      <c r="B9" s="563" t="s">
        <v>3</v>
      </c>
      <c r="C9" s="541" t="s">
        <v>745</v>
      </c>
      <c r="D9" s="542"/>
      <c r="E9" s="542"/>
      <c r="F9" s="543"/>
      <c r="G9" s="541" t="s">
        <v>99</v>
      </c>
      <c r="H9" s="542"/>
      <c r="I9" s="542"/>
      <c r="J9" s="543"/>
      <c r="O9" s="20"/>
      <c r="P9" s="23"/>
    </row>
    <row r="10" spans="1:10" ht="77.25" customHeight="1">
      <c r="A10" s="563"/>
      <c r="B10" s="563"/>
      <c r="C10" s="5" t="s">
        <v>178</v>
      </c>
      <c r="D10" s="5" t="s">
        <v>15</v>
      </c>
      <c r="E10" s="273" t="s">
        <v>773</v>
      </c>
      <c r="F10" s="7" t="s">
        <v>195</v>
      </c>
      <c r="G10" s="5" t="s">
        <v>178</v>
      </c>
      <c r="H10" s="27" t="s">
        <v>16</v>
      </c>
      <c r="I10" s="114" t="s">
        <v>858</v>
      </c>
      <c r="J10" s="5" t="s">
        <v>859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0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3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371" t="s">
        <v>884</v>
      </c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19">
        <v>5</v>
      </c>
      <c r="B16" s="31"/>
      <c r="C16" s="31"/>
      <c r="D16" s="20"/>
      <c r="E16" s="20"/>
      <c r="F16" s="29"/>
      <c r="G16" s="20"/>
      <c r="H16" s="30"/>
      <c r="I16" s="30"/>
      <c r="J16" s="30"/>
    </row>
    <row r="17" spans="1:10" ht="12.75">
      <c r="A17" s="21" t="s">
        <v>7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ht="12.75">
      <c r="A18" s="3" t="s">
        <v>17</v>
      </c>
      <c r="B18" s="31"/>
      <c r="C18" s="31"/>
      <c r="D18" s="20"/>
      <c r="E18" s="20"/>
      <c r="F18" s="29"/>
      <c r="G18" s="20"/>
      <c r="H18" s="30"/>
      <c r="I18" s="30"/>
      <c r="J18" s="30"/>
    </row>
    <row r="19" spans="1:10" ht="12.75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 ht="12.75">
      <c r="A20" s="668" t="s">
        <v>860</v>
      </c>
      <c r="B20" s="668"/>
      <c r="C20" s="668"/>
      <c r="D20" s="668"/>
      <c r="E20" s="668"/>
      <c r="F20" s="668"/>
      <c r="G20" s="668"/>
      <c r="H20" s="668"/>
      <c r="I20" s="23"/>
      <c r="J20" s="23"/>
    </row>
    <row r="21" spans="1:10" ht="12.75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07" t="s">
        <v>944</v>
      </c>
      <c r="B22" s="16"/>
      <c r="C22" s="16"/>
      <c r="D22" s="16"/>
      <c r="E22" s="16"/>
      <c r="F22" s="16"/>
      <c r="G22" s="16"/>
      <c r="I22" s="587" t="s">
        <v>12</v>
      </c>
      <c r="J22" s="587"/>
    </row>
    <row r="23" spans="1:10" ht="12.75" customHeight="1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</row>
    <row r="24" spans="1:10" ht="12.75" customHeight="1">
      <c r="A24" s="597" t="s">
        <v>949</v>
      </c>
      <c r="B24" s="597"/>
      <c r="C24" s="597"/>
      <c r="D24" s="597"/>
      <c r="E24" s="597"/>
      <c r="F24" s="597"/>
      <c r="G24" s="597"/>
      <c r="H24" s="597"/>
      <c r="I24" s="597"/>
      <c r="J24" s="597"/>
    </row>
    <row r="25" spans="1:10" ht="12.75">
      <c r="A25" s="16"/>
      <c r="B25" s="16"/>
      <c r="C25" s="16"/>
      <c r="E25" s="16"/>
      <c r="H25" s="574" t="s">
        <v>81</v>
      </c>
      <c r="I25" s="574"/>
      <c r="J25" s="574"/>
    </row>
    <row r="29" spans="1:10" ht="12.75">
      <c r="A29" s="669"/>
      <c r="B29" s="669"/>
      <c r="C29" s="669"/>
      <c r="D29" s="669"/>
      <c r="E29" s="669"/>
      <c r="F29" s="669"/>
      <c r="G29" s="669"/>
      <c r="H29" s="669"/>
      <c r="I29" s="669"/>
      <c r="J29" s="669"/>
    </row>
    <row r="31" spans="1:10" ht="12.75">
      <c r="A31" s="669"/>
      <c r="B31" s="669"/>
      <c r="C31" s="669"/>
      <c r="D31" s="669"/>
      <c r="E31" s="669"/>
      <c r="F31" s="669"/>
      <c r="G31" s="669"/>
      <c r="H31" s="669"/>
      <c r="I31" s="669"/>
      <c r="J31" s="669"/>
    </row>
  </sheetData>
  <sheetProtection/>
  <mergeCells count="16">
    <mergeCell ref="A20:H20"/>
    <mergeCell ref="E1:I1"/>
    <mergeCell ref="A2:J2"/>
    <mergeCell ref="A3:J3"/>
    <mergeCell ref="A5:J5"/>
    <mergeCell ref="H8:J8"/>
    <mergeCell ref="A24:J24"/>
    <mergeCell ref="H25:J25"/>
    <mergeCell ref="A29:J29"/>
    <mergeCell ref="A31:J31"/>
    <mergeCell ref="A9:A10"/>
    <mergeCell ref="B9:B10"/>
    <mergeCell ref="C9:F9"/>
    <mergeCell ref="G9:J9"/>
    <mergeCell ref="I22:J22"/>
    <mergeCell ref="A23:J2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90" zoomScaleSheetLayoutView="90" zoomScalePageLayoutView="0" workbookViewId="0" topLeftCell="A1">
      <selection activeCell="A23" sqref="A23:J2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72"/>
      <c r="F1" s="572"/>
      <c r="G1" s="572"/>
      <c r="H1" s="572"/>
      <c r="I1" s="572"/>
      <c r="J1" s="150" t="s">
        <v>356</v>
      </c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4.25" customHeight="1"/>
    <row r="5" spans="1:10" ht="31.5" customHeight="1">
      <c r="A5" s="665" t="s">
        <v>746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30" t="s">
        <v>923</v>
      </c>
      <c r="B8" s="530"/>
      <c r="H8" s="654" t="s">
        <v>772</v>
      </c>
      <c r="I8" s="654"/>
      <c r="J8" s="654"/>
    </row>
    <row r="9" spans="1:16" ht="12.75">
      <c r="A9" s="563" t="s">
        <v>2</v>
      </c>
      <c r="B9" s="563" t="s">
        <v>3</v>
      </c>
      <c r="C9" s="541" t="s">
        <v>742</v>
      </c>
      <c r="D9" s="542"/>
      <c r="E9" s="542"/>
      <c r="F9" s="543"/>
      <c r="G9" s="541" t="s">
        <v>99</v>
      </c>
      <c r="H9" s="542"/>
      <c r="I9" s="542"/>
      <c r="J9" s="543"/>
      <c r="O9" s="20"/>
      <c r="P9" s="23"/>
    </row>
    <row r="10" spans="1:10" ht="53.25" customHeight="1">
      <c r="A10" s="563"/>
      <c r="B10" s="563"/>
      <c r="C10" s="5" t="s">
        <v>178</v>
      </c>
      <c r="D10" s="5" t="s">
        <v>15</v>
      </c>
      <c r="E10" s="273" t="s">
        <v>358</v>
      </c>
      <c r="F10" s="7" t="s">
        <v>195</v>
      </c>
      <c r="G10" s="5" t="s">
        <v>178</v>
      </c>
      <c r="H10" s="27" t="s">
        <v>16</v>
      </c>
      <c r="I10" s="114" t="s">
        <v>858</v>
      </c>
      <c r="J10" s="5" t="s">
        <v>859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0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3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371" t="s">
        <v>884</v>
      </c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21" t="s">
        <v>7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ht="12.75">
      <c r="A17" s="3" t="s">
        <v>17</v>
      </c>
      <c r="B17" s="31"/>
      <c r="C17" s="31"/>
      <c r="D17" s="20"/>
      <c r="E17" s="20"/>
      <c r="F17" s="29"/>
      <c r="G17" s="20"/>
      <c r="H17" s="30"/>
      <c r="I17" s="30"/>
      <c r="J17" s="30"/>
    </row>
    <row r="18" spans="1:10" ht="12.75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 ht="12.75">
      <c r="A19" s="668" t="s">
        <v>860</v>
      </c>
      <c r="B19" s="668"/>
      <c r="C19" s="668"/>
      <c r="D19" s="668"/>
      <c r="E19" s="668"/>
      <c r="F19" s="668"/>
      <c r="G19" s="668"/>
      <c r="H19" s="668"/>
      <c r="I19" s="23"/>
      <c r="J19" s="23"/>
    </row>
    <row r="20" spans="1:10" ht="12.75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07" t="s">
        <v>944</v>
      </c>
      <c r="B21" s="16"/>
      <c r="C21" s="16"/>
      <c r="D21" s="16"/>
      <c r="E21" s="16"/>
      <c r="F21" s="16"/>
      <c r="G21" s="16"/>
      <c r="I21" s="587" t="s">
        <v>12</v>
      </c>
      <c r="J21" s="587"/>
    </row>
    <row r="22" spans="1:10" ht="12.75" customHeight="1">
      <c r="A22" s="597" t="s">
        <v>13</v>
      </c>
      <c r="B22" s="597"/>
      <c r="C22" s="597"/>
      <c r="D22" s="597"/>
      <c r="E22" s="597"/>
      <c r="F22" s="597"/>
      <c r="G22" s="597"/>
      <c r="H22" s="597"/>
      <c r="I22" s="597"/>
      <c r="J22" s="597"/>
    </row>
    <row r="23" spans="1:10" ht="12.75" customHeight="1">
      <c r="A23" s="597" t="s">
        <v>948</v>
      </c>
      <c r="B23" s="597"/>
      <c r="C23" s="597"/>
      <c r="D23" s="597"/>
      <c r="E23" s="597"/>
      <c r="F23" s="597"/>
      <c r="G23" s="597"/>
      <c r="H23" s="597"/>
      <c r="I23" s="597"/>
      <c r="J23" s="597"/>
    </row>
    <row r="24" spans="1:10" ht="12.75">
      <c r="A24" s="16"/>
      <c r="B24" s="16"/>
      <c r="C24" s="16"/>
      <c r="E24" s="16"/>
      <c r="H24" s="574" t="s">
        <v>81</v>
      </c>
      <c r="I24" s="574"/>
      <c r="J24" s="574"/>
    </row>
    <row r="28" spans="1:10" ht="12.75">
      <c r="A28" s="669"/>
      <c r="B28" s="669"/>
      <c r="C28" s="669"/>
      <c r="D28" s="669"/>
      <c r="E28" s="669"/>
      <c r="F28" s="669"/>
      <c r="G28" s="669"/>
      <c r="H28" s="669"/>
      <c r="I28" s="669"/>
      <c r="J28" s="669"/>
    </row>
    <row r="30" spans="1:10" ht="12.75">
      <c r="A30" s="669"/>
      <c r="B30" s="669"/>
      <c r="C30" s="669"/>
      <c r="D30" s="669"/>
      <c r="E30" s="669"/>
      <c r="F30" s="669"/>
      <c r="G30" s="669"/>
      <c r="H30" s="669"/>
      <c r="I30" s="669"/>
      <c r="J30" s="669"/>
    </row>
  </sheetData>
  <sheetProtection/>
  <mergeCells count="16">
    <mergeCell ref="A23:J23"/>
    <mergeCell ref="H24:J24"/>
    <mergeCell ref="A28:J28"/>
    <mergeCell ref="A30:J30"/>
    <mergeCell ref="A9:A10"/>
    <mergeCell ref="B9:B10"/>
    <mergeCell ref="C9:F9"/>
    <mergeCell ref="G9:J9"/>
    <mergeCell ref="I21:J21"/>
    <mergeCell ref="A22:J22"/>
    <mergeCell ref="A19:H19"/>
    <mergeCell ref="E1:I1"/>
    <mergeCell ref="A2:J2"/>
    <mergeCell ref="A3:J3"/>
    <mergeCell ref="A5:J5"/>
    <mergeCell ref="H8:J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8" zoomScaleSheetLayoutView="78" zoomScalePageLayoutView="0" workbookViewId="0" topLeftCell="A1">
      <selection activeCell="A23" sqref="A23:J2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11.00390625" style="17" customWidth="1"/>
    <col min="4" max="4" width="10.00390625" style="17" customWidth="1"/>
    <col min="5" max="5" width="13.140625" style="17" customWidth="1"/>
    <col min="6" max="6" width="14.28125" style="17" customWidth="1"/>
    <col min="7" max="7" width="13.28125" style="17" customWidth="1"/>
    <col min="8" max="8" width="14.7109375" style="17" customWidth="1"/>
    <col min="9" max="9" width="16.7109375" style="17" customWidth="1"/>
    <col min="10" max="10" width="19.28125" style="17" customWidth="1"/>
    <col min="11" max="16384" width="9.140625" style="17" customWidth="1"/>
  </cols>
  <sheetData>
    <row r="1" spans="5:10" ht="12.75">
      <c r="E1" s="572"/>
      <c r="F1" s="572"/>
      <c r="G1" s="572"/>
      <c r="H1" s="572"/>
      <c r="I1" s="572"/>
      <c r="J1" s="150" t="s">
        <v>425</v>
      </c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4.25" customHeight="1"/>
    <row r="5" spans="1:10" ht="31.5" customHeight="1">
      <c r="A5" s="665" t="s">
        <v>747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30" t="s">
        <v>923</v>
      </c>
      <c r="B8" s="530"/>
      <c r="H8" s="654" t="s">
        <v>772</v>
      </c>
      <c r="I8" s="654"/>
      <c r="J8" s="654"/>
    </row>
    <row r="9" spans="1:16" ht="12.75">
      <c r="A9" s="563" t="s">
        <v>2</v>
      </c>
      <c r="B9" s="563" t="s">
        <v>3</v>
      </c>
      <c r="C9" s="541" t="s">
        <v>742</v>
      </c>
      <c r="D9" s="542"/>
      <c r="E9" s="542"/>
      <c r="F9" s="543"/>
      <c r="G9" s="541" t="s">
        <v>99</v>
      </c>
      <c r="H9" s="542"/>
      <c r="I9" s="542"/>
      <c r="J9" s="543"/>
      <c r="O9" s="20"/>
      <c r="P9" s="23"/>
    </row>
    <row r="10" spans="1:10" ht="53.25" customHeight="1">
      <c r="A10" s="563"/>
      <c r="B10" s="563"/>
      <c r="C10" s="5" t="s">
        <v>178</v>
      </c>
      <c r="D10" s="5" t="s">
        <v>15</v>
      </c>
      <c r="E10" s="273" t="s">
        <v>359</v>
      </c>
      <c r="F10" s="7" t="s">
        <v>195</v>
      </c>
      <c r="G10" s="5" t="s">
        <v>178</v>
      </c>
      <c r="H10" s="27" t="s">
        <v>16</v>
      </c>
      <c r="I10" s="114" t="s">
        <v>858</v>
      </c>
      <c r="J10" s="5" t="s">
        <v>859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0">
        <v>8</v>
      </c>
      <c r="I11" s="5">
        <v>9</v>
      </c>
      <c r="J11" s="5">
        <v>10</v>
      </c>
    </row>
    <row r="12" spans="1:10" ht="12.75">
      <c r="A12" s="19">
        <v>1</v>
      </c>
      <c r="B12" s="20"/>
      <c r="C12" s="20"/>
      <c r="D12" s="20"/>
      <c r="E12" s="20"/>
      <c r="F12" s="113"/>
      <c r="G12" s="20"/>
      <c r="H12" s="30"/>
      <c r="I12" s="30"/>
      <c r="J12" s="30"/>
    </row>
    <row r="13" spans="1:10" ht="12.75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0" ht="12.75">
      <c r="A14" s="19">
        <v>3</v>
      </c>
      <c r="B14" s="20"/>
      <c r="C14" s="20"/>
      <c r="D14" s="20"/>
      <c r="E14" s="20" t="s">
        <v>11</v>
      </c>
      <c r="F14" s="371" t="s">
        <v>884</v>
      </c>
      <c r="G14" s="20"/>
      <c r="H14" s="30"/>
      <c r="I14" s="30"/>
      <c r="J14" s="30"/>
    </row>
    <row r="15" spans="1:10" ht="12.75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0" ht="12.75">
      <c r="A16" s="21" t="s">
        <v>7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 ht="12.75">
      <c r="A17" s="3" t="s">
        <v>17</v>
      </c>
      <c r="B17" s="31"/>
      <c r="C17" s="31"/>
      <c r="D17" s="20"/>
      <c r="E17" s="20"/>
      <c r="F17" s="29"/>
      <c r="G17" s="20"/>
      <c r="H17" s="30"/>
      <c r="I17" s="30"/>
      <c r="J17" s="30"/>
    </row>
    <row r="18" spans="1:10" ht="12.75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 ht="12.75">
      <c r="A19" s="668" t="s">
        <v>860</v>
      </c>
      <c r="B19" s="668"/>
      <c r="C19" s="668"/>
      <c r="D19" s="668"/>
      <c r="E19" s="668"/>
      <c r="F19" s="668"/>
      <c r="G19" s="668"/>
      <c r="H19" s="668"/>
      <c r="I19" s="23"/>
      <c r="J19" s="23"/>
    </row>
    <row r="20" spans="1:10" ht="12.75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07" t="s">
        <v>944</v>
      </c>
      <c r="B21" s="16"/>
      <c r="C21" s="16"/>
      <c r="D21" s="16"/>
      <c r="E21" s="16"/>
      <c r="F21" s="16"/>
      <c r="G21" s="16"/>
      <c r="I21" s="587" t="s">
        <v>12</v>
      </c>
      <c r="J21" s="587"/>
    </row>
    <row r="22" spans="1:10" ht="12.75" customHeight="1">
      <c r="A22" s="597" t="s">
        <v>13</v>
      </c>
      <c r="B22" s="597"/>
      <c r="C22" s="597"/>
      <c r="D22" s="597"/>
      <c r="E22" s="597"/>
      <c r="F22" s="597"/>
      <c r="G22" s="597"/>
      <c r="H22" s="597"/>
      <c r="I22" s="597"/>
      <c r="J22" s="597"/>
    </row>
    <row r="23" spans="1:10" ht="12.75" customHeight="1">
      <c r="A23" s="597" t="s">
        <v>948</v>
      </c>
      <c r="B23" s="597"/>
      <c r="C23" s="597"/>
      <c r="D23" s="597"/>
      <c r="E23" s="597"/>
      <c r="F23" s="597"/>
      <c r="G23" s="597"/>
      <c r="H23" s="597"/>
      <c r="I23" s="597"/>
      <c r="J23" s="597"/>
    </row>
    <row r="24" spans="1:10" ht="12.75">
      <c r="A24" s="16"/>
      <c r="B24" s="16"/>
      <c r="C24" s="16"/>
      <c r="E24" s="16"/>
      <c r="H24" s="574" t="s">
        <v>81</v>
      </c>
      <c r="I24" s="574"/>
      <c r="J24" s="574"/>
    </row>
    <row r="28" spans="1:10" ht="12.75">
      <c r="A28" s="669"/>
      <c r="B28" s="669"/>
      <c r="C28" s="669"/>
      <c r="D28" s="669"/>
      <c r="E28" s="669"/>
      <c r="F28" s="669"/>
      <c r="G28" s="669"/>
      <c r="H28" s="669"/>
      <c r="I28" s="669"/>
      <c r="J28" s="669"/>
    </row>
    <row r="30" spans="1:10" ht="12.75">
      <c r="A30" s="669"/>
      <c r="B30" s="669"/>
      <c r="C30" s="669"/>
      <c r="D30" s="669"/>
      <c r="E30" s="669"/>
      <c r="F30" s="669"/>
      <c r="G30" s="669"/>
      <c r="H30" s="669"/>
      <c r="I30" s="669"/>
      <c r="J30" s="669"/>
    </row>
  </sheetData>
  <sheetProtection/>
  <mergeCells count="16">
    <mergeCell ref="A23:J23"/>
    <mergeCell ref="H24:J24"/>
    <mergeCell ref="A28:J28"/>
    <mergeCell ref="A30:J30"/>
    <mergeCell ref="A9:A10"/>
    <mergeCell ref="B9:B10"/>
    <mergeCell ref="C9:F9"/>
    <mergeCell ref="G9:J9"/>
    <mergeCell ref="I21:J21"/>
    <mergeCell ref="A22:J22"/>
    <mergeCell ref="A19:H19"/>
    <mergeCell ref="E1:I1"/>
    <mergeCell ref="A2:J2"/>
    <mergeCell ref="A3:J3"/>
    <mergeCell ref="A5:J5"/>
    <mergeCell ref="H8:J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90" zoomScaleSheetLayoutView="90" zoomScalePageLayoutView="0" workbookViewId="0" topLeftCell="A4">
      <selection activeCell="F19" sqref="F19:F20"/>
    </sheetView>
  </sheetViews>
  <sheetFormatPr defaultColWidth="9.140625" defaultRowHeight="12.75"/>
  <cols>
    <col min="1" max="1" width="6.7109375" style="17" customWidth="1"/>
    <col min="2" max="2" width="11.57421875" style="17" customWidth="1"/>
    <col min="3" max="3" width="12.00390625" style="17" customWidth="1"/>
    <col min="4" max="4" width="10.421875" style="17" customWidth="1"/>
    <col min="5" max="5" width="10.140625" style="17" customWidth="1"/>
    <col min="6" max="6" width="13.00390625" style="17" customWidth="1"/>
    <col min="7" max="7" width="15.140625" style="17" customWidth="1"/>
    <col min="8" max="8" width="12.421875" style="17" customWidth="1"/>
    <col min="9" max="9" width="12.140625" style="17" customWidth="1"/>
    <col min="10" max="10" width="11.7109375" style="17" customWidth="1"/>
    <col min="11" max="11" width="12.00390625" style="17" customWidth="1"/>
    <col min="12" max="12" width="14.140625" style="17" customWidth="1"/>
    <col min="13" max="16384" width="9.140625" style="17" customWidth="1"/>
  </cols>
  <sheetData>
    <row r="1" spans="4:15" ht="15">
      <c r="D1" s="37"/>
      <c r="E1" s="37"/>
      <c r="F1" s="37"/>
      <c r="G1" s="37"/>
      <c r="H1" s="37"/>
      <c r="I1" s="37"/>
      <c r="J1" s="37"/>
      <c r="K1" s="37"/>
      <c r="L1" s="670" t="s">
        <v>60</v>
      </c>
      <c r="M1" s="670"/>
      <c r="N1" s="44"/>
      <c r="O1" s="44"/>
    </row>
    <row r="2" spans="1:15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46"/>
      <c r="N2" s="46"/>
      <c r="O2" s="46"/>
    </row>
    <row r="3" spans="1:15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45"/>
      <c r="N3" s="45"/>
      <c r="O3" s="45"/>
    </row>
    <row r="4" ht="10.5" customHeight="1"/>
    <row r="5" spans="1:12" ht="19.5" customHeight="1">
      <c r="A5" s="665" t="s">
        <v>748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30" t="s">
        <v>923</v>
      </c>
      <c r="B7" s="530"/>
      <c r="F7" s="671" t="s">
        <v>18</v>
      </c>
      <c r="G7" s="671"/>
      <c r="H7" s="671"/>
      <c r="I7" s="671"/>
      <c r="J7" s="671"/>
      <c r="K7" s="671"/>
      <c r="L7" s="671"/>
    </row>
    <row r="8" spans="1:12" ht="12.75">
      <c r="A8" s="16"/>
      <c r="F8" s="18"/>
      <c r="G8" s="109"/>
      <c r="H8" s="109"/>
      <c r="I8" s="672" t="s">
        <v>775</v>
      </c>
      <c r="J8" s="672"/>
      <c r="K8" s="672"/>
      <c r="L8" s="672"/>
    </row>
    <row r="9" spans="1:18" s="16" customFormat="1" ht="12.75">
      <c r="A9" s="563" t="s">
        <v>2</v>
      </c>
      <c r="B9" s="563" t="s">
        <v>3</v>
      </c>
      <c r="C9" s="544" t="s">
        <v>19</v>
      </c>
      <c r="D9" s="545"/>
      <c r="E9" s="545"/>
      <c r="F9" s="545"/>
      <c r="G9" s="545"/>
      <c r="H9" s="544" t="s">
        <v>39</v>
      </c>
      <c r="I9" s="545"/>
      <c r="J9" s="545"/>
      <c r="K9" s="545"/>
      <c r="L9" s="545"/>
      <c r="Q9" s="31"/>
      <c r="R9" s="32"/>
    </row>
    <row r="10" spans="1:12" s="16" customFormat="1" ht="77.25" customHeight="1">
      <c r="A10" s="563"/>
      <c r="B10" s="563"/>
      <c r="C10" s="5" t="s">
        <v>749</v>
      </c>
      <c r="D10" s="5" t="s">
        <v>778</v>
      </c>
      <c r="E10" s="5" t="s">
        <v>67</v>
      </c>
      <c r="F10" s="5" t="s">
        <v>68</v>
      </c>
      <c r="G10" s="5" t="s">
        <v>654</v>
      </c>
      <c r="H10" s="5" t="s">
        <v>749</v>
      </c>
      <c r="I10" s="5" t="s">
        <v>778</v>
      </c>
      <c r="J10" s="5" t="s">
        <v>67</v>
      </c>
      <c r="K10" s="5" t="s">
        <v>68</v>
      </c>
      <c r="L10" s="5" t="s">
        <v>655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">
      <c r="A12" s="19">
        <v>1</v>
      </c>
      <c r="B12" s="420" t="s">
        <v>881</v>
      </c>
      <c r="C12" s="420">
        <v>169.82</v>
      </c>
      <c r="D12" s="420">
        <v>2.25</v>
      </c>
      <c r="E12" s="420">
        <v>161.63</v>
      </c>
      <c r="F12" s="420">
        <v>155.17</v>
      </c>
      <c r="G12" s="420">
        <f>D12+E12-F12</f>
        <v>8.710000000000008</v>
      </c>
      <c r="H12" s="423">
        <v>0</v>
      </c>
      <c r="I12" s="423">
        <v>0</v>
      </c>
      <c r="J12" s="423">
        <v>0</v>
      </c>
      <c r="K12" s="423">
        <v>0</v>
      </c>
      <c r="L12" s="420">
        <f>I12+J12-K12</f>
        <v>0</v>
      </c>
    </row>
    <row r="13" spans="1:12" ht="15">
      <c r="A13" s="19">
        <v>2</v>
      </c>
      <c r="B13" s="380" t="s">
        <v>882</v>
      </c>
      <c r="C13" s="433">
        <v>49.2</v>
      </c>
      <c r="D13" s="433">
        <v>4.644</v>
      </c>
      <c r="E13" s="433">
        <v>51.2</v>
      </c>
      <c r="F13" s="433">
        <v>47.505</v>
      </c>
      <c r="G13" s="433">
        <f>(D13+E13-F13)</f>
        <v>8.338999999999999</v>
      </c>
      <c r="H13" s="434">
        <v>0</v>
      </c>
      <c r="I13" s="434">
        <v>0</v>
      </c>
      <c r="J13" s="434">
        <v>0</v>
      </c>
      <c r="K13" s="434">
        <v>0</v>
      </c>
      <c r="L13" s="433">
        <v>0</v>
      </c>
    </row>
    <row r="14" spans="1:12" ht="15">
      <c r="A14" s="19">
        <v>3</v>
      </c>
      <c r="B14" s="380"/>
      <c r="C14" s="433"/>
      <c r="D14" s="433"/>
      <c r="E14" s="433"/>
      <c r="F14" s="433"/>
      <c r="G14" s="433"/>
      <c r="H14" s="434"/>
      <c r="I14" s="434"/>
      <c r="J14" s="434"/>
      <c r="K14" s="434"/>
      <c r="L14" s="433"/>
    </row>
    <row r="15" spans="1:12" ht="12.75">
      <c r="A15" s="21" t="s">
        <v>7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2" ht="15.75">
      <c r="A16" s="3" t="s">
        <v>17</v>
      </c>
      <c r="B16" s="20"/>
      <c r="C16" s="419">
        <f>SUM(C12:C15)</f>
        <v>219.01999999999998</v>
      </c>
      <c r="D16" s="419">
        <f aca="true" t="shared" si="0" ref="D16:L16">SUM(D12:D15)</f>
        <v>6.894</v>
      </c>
      <c r="E16" s="419">
        <f t="shared" si="0"/>
        <v>212.82999999999998</v>
      </c>
      <c r="F16" s="419">
        <f t="shared" si="0"/>
        <v>202.67499999999998</v>
      </c>
      <c r="G16" s="419">
        <f t="shared" si="0"/>
        <v>17.049000000000007</v>
      </c>
      <c r="H16" s="419">
        <f t="shared" si="0"/>
        <v>0</v>
      </c>
      <c r="I16" s="419">
        <f t="shared" si="0"/>
        <v>0</v>
      </c>
      <c r="J16" s="419">
        <f t="shared" si="0"/>
        <v>0</v>
      </c>
      <c r="K16" s="419">
        <f t="shared" si="0"/>
        <v>0</v>
      </c>
      <c r="L16" s="419">
        <f t="shared" si="0"/>
        <v>0</v>
      </c>
    </row>
    <row r="17" spans="1:12" ht="12.75">
      <c r="A17" s="22" t="s">
        <v>656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2" t="s">
        <v>881</v>
      </c>
      <c r="B19" s="572" t="s">
        <v>958</v>
      </c>
      <c r="C19" s="534">
        <f>C12+'T6A_FG_Upy_Utlsn '!C12</f>
        <v>332.99</v>
      </c>
      <c r="D19" s="534">
        <f>D12+'T6A_FG_Upy_Utlsn '!D12</f>
        <v>2.25</v>
      </c>
      <c r="E19" s="534">
        <f>E12+'T6A_FG_Upy_Utlsn '!E12</f>
        <v>324.79999999999995</v>
      </c>
      <c r="F19" s="534">
        <f>F12+'T6A_FG_Upy_Utlsn '!F12</f>
        <v>301.12</v>
      </c>
      <c r="G19" s="534">
        <f>G12+'T6A_FG_Upy_Utlsn '!G12</f>
        <v>25.930000000000007</v>
      </c>
      <c r="H19" s="534">
        <f>H12+'T6A_FG_Upy_Utlsn '!H12</f>
        <v>0</v>
      </c>
      <c r="I19" s="534">
        <f>I12+'T6A_FG_Upy_Utlsn '!I12</f>
        <v>0</v>
      </c>
      <c r="J19" s="534">
        <f>J12+'T6A_FG_Upy_Utlsn '!J12</f>
        <v>0</v>
      </c>
      <c r="K19" s="534">
        <f>K12+'T6A_FG_Upy_Utlsn '!K12</f>
        <v>0</v>
      </c>
      <c r="L19" s="534">
        <f>L12+'T6A_FG_Upy_Utlsn '!L12</f>
        <v>0</v>
      </c>
    </row>
    <row r="20" spans="1:12" ht="12.75">
      <c r="A20" s="22" t="s">
        <v>882</v>
      </c>
      <c r="B20" s="572"/>
      <c r="C20" s="534">
        <f>C13+'T6A_FG_Upy_Utlsn '!C13</f>
        <v>116.7</v>
      </c>
      <c r="D20" s="534">
        <f>D13+'T6A_FG_Upy_Utlsn '!D13</f>
        <v>14.352</v>
      </c>
      <c r="E20" s="534">
        <f>E13+'T6A_FG_Upy_Utlsn '!E13</f>
        <v>123.38000000000001</v>
      </c>
      <c r="F20" s="534">
        <f>F13+'T6A_FG_Upy_Utlsn '!F13</f>
        <v>107.30799999999999</v>
      </c>
      <c r="G20" s="534">
        <f>G13+'T6A_FG_Upy_Utlsn '!G13</f>
        <v>30.424000000000007</v>
      </c>
      <c r="H20" s="534">
        <f>H13+'T6A_FG_Upy_Utlsn '!H13</f>
        <v>0</v>
      </c>
      <c r="I20" s="534">
        <f>I13+'T6A_FG_Upy_Utlsn '!I13</f>
        <v>0</v>
      </c>
      <c r="J20" s="534">
        <f>J13+'T6A_FG_Upy_Utlsn '!J13</f>
        <v>0</v>
      </c>
      <c r="K20" s="534">
        <f>K13+'T6A_FG_Upy_Utlsn '!K13</f>
        <v>0</v>
      </c>
      <c r="L20" s="534">
        <f>L13+'T6A_FG_Upy_Utlsn '!L13</f>
        <v>0</v>
      </c>
    </row>
    <row r="21" spans="1:12" ht="15.75" customHeight="1">
      <c r="A21" s="16"/>
      <c r="B21" s="16" t="s">
        <v>958</v>
      </c>
      <c r="C21" s="533">
        <f>C16+'T6A_FG_Upy_Utlsn '!C16</f>
        <v>449.68999999999994</v>
      </c>
      <c r="D21" s="533">
        <f>D16+'T6A_FG_Upy_Utlsn '!D16</f>
        <v>16.602</v>
      </c>
      <c r="E21" s="533">
        <f>E16+'T6A_FG_Upy_Utlsn '!E16</f>
        <v>448.17999999999995</v>
      </c>
      <c r="F21" s="533">
        <f>F16+'T6A_FG_Upy_Utlsn '!F16</f>
        <v>408.428</v>
      </c>
      <c r="G21" s="533">
        <f>G16+'T6A_FG_Upy_Utlsn '!G16</f>
        <v>56.35400000000001</v>
      </c>
      <c r="H21" s="533">
        <f>H16+'T6A_FG_Upy_Utlsn '!H16</f>
        <v>0</v>
      </c>
      <c r="I21" s="533">
        <f>I16+'T6A_FG_Upy_Utlsn '!I16</f>
        <v>0</v>
      </c>
      <c r="J21" s="533">
        <f>J16+'T6A_FG_Upy_Utlsn '!J16</f>
        <v>0</v>
      </c>
      <c r="K21" s="533">
        <f>K16+'T6A_FG_Upy_Utlsn '!K16</f>
        <v>0</v>
      </c>
      <c r="L21" s="533">
        <f>L16+'T6A_FG_Upy_Utlsn '!L16</f>
        <v>0</v>
      </c>
    </row>
    <row r="22" spans="1:12" ht="18" customHeight="1">
      <c r="A22" s="597" t="s">
        <v>12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</row>
    <row r="23" spans="1:12" ht="12.75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</row>
    <row r="24" spans="1:12" ht="12.75">
      <c r="A24" s="597" t="s">
        <v>948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</row>
    <row r="25" spans="1:12" ht="12.75">
      <c r="A25" s="107" t="s">
        <v>944</v>
      </c>
      <c r="B25" s="16"/>
      <c r="C25" s="16"/>
      <c r="D25" s="16"/>
      <c r="E25" s="16"/>
      <c r="F25" s="16"/>
      <c r="J25" s="574" t="s">
        <v>81</v>
      </c>
      <c r="K25" s="574"/>
      <c r="L25" s="574"/>
    </row>
    <row r="26" ht="12.75">
      <c r="A26" s="16"/>
    </row>
    <row r="27" spans="1:12" ht="12.75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</row>
  </sheetData>
  <sheetProtection/>
  <mergeCells count="16">
    <mergeCell ref="A27:L27"/>
    <mergeCell ref="F7:L7"/>
    <mergeCell ref="A9:A10"/>
    <mergeCell ref="B9:B10"/>
    <mergeCell ref="A22:L22"/>
    <mergeCell ref="J25:L25"/>
    <mergeCell ref="A23:L23"/>
    <mergeCell ref="C9:G9"/>
    <mergeCell ref="H9:L9"/>
    <mergeCell ref="I8:L8"/>
    <mergeCell ref="L1:M1"/>
    <mergeCell ref="A3:L3"/>
    <mergeCell ref="A2:L2"/>
    <mergeCell ref="A5:L5"/>
    <mergeCell ref="A24:L24"/>
    <mergeCell ref="B19:B2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">
      <selection activeCell="C60" sqref="C60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535" t="s">
        <v>548</v>
      </c>
      <c r="B1" s="535"/>
      <c r="C1" s="535"/>
      <c r="D1" s="535"/>
      <c r="E1" s="322"/>
      <c r="F1" s="322"/>
      <c r="G1" s="322"/>
    </row>
    <row r="2" spans="1:3" ht="12.75">
      <c r="A2" s="3" t="s">
        <v>71</v>
      </c>
      <c r="B2" s="3" t="s">
        <v>549</v>
      </c>
      <c r="C2" s="3" t="s">
        <v>550</v>
      </c>
    </row>
    <row r="3" spans="1:3" ht="12.75">
      <c r="A3" s="8">
        <v>1</v>
      </c>
      <c r="B3" s="323" t="s">
        <v>551</v>
      </c>
      <c r="C3" s="323" t="s">
        <v>710</v>
      </c>
    </row>
    <row r="4" spans="1:3" ht="12.75">
      <c r="A4" s="8">
        <v>2</v>
      </c>
      <c r="B4" s="323" t="s">
        <v>552</v>
      </c>
      <c r="C4" s="323" t="s">
        <v>711</v>
      </c>
    </row>
    <row r="5" spans="1:3" ht="12.75">
      <c r="A5" s="8">
        <v>3</v>
      </c>
      <c r="B5" s="323" t="s">
        <v>553</v>
      </c>
      <c r="C5" s="323" t="s">
        <v>832</v>
      </c>
    </row>
    <row r="6" spans="1:3" ht="12.75">
      <c r="A6" s="8">
        <v>4</v>
      </c>
      <c r="B6" s="323" t="s">
        <v>554</v>
      </c>
      <c r="C6" s="323" t="s">
        <v>712</v>
      </c>
    </row>
    <row r="7" spans="1:3" ht="12.75">
      <c r="A7" s="8">
        <v>5</v>
      </c>
      <c r="B7" s="323" t="s">
        <v>555</v>
      </c>
      <c r="C7" s="323" t="s">
        <v>713</v>
      </c>
    </row>
    <row r="8" spans="1:3" ht="12.75">
      <c r="A8" s="8">
        <v>6</v>
      </c>
      <c r="B8" s="323" t="s">
        <v>556</v>
      </c>
      <c r="C8" s="323" t="s">
        <v>714</v>
      </c>
    </row>
    <row r="9" spans="1:3" ht="12.75">
      <c r="A9" s="8">
        <v>7</v>
      </c>
      <c r="B9" s="323" t="s">
        <v>557</v>
      </c>
      <c r="C9" s="323" t="s">
        <v>715</v>
      </c>
    </row>
    <row r="10" spans="1:3" ht="12.75">
      <c r="A10" s="8">
        <v>8</v>
      </c>
      <c r="B10" s="323" t="s">
        <v>558</v>
      </c>
      <c r="C10" s="323" t="s">
        <v>716</v>
      </c>
    </row>
    <row r="11" spans="1:3" ht="12.75">
      <c r="A11" s="8">
        <v>9</v>
      </c>
      <c r="B11" s="323" t="s">
        <v>559</v>
      </c>
      <c r="C11" s="323" t="s">
        <v>835</v>
      </c>
    </row>
    <row r="12" spans="1:3" ht="12.75">
      <c r="A12" s="8">
        <v>10</v>
      </c>
      <c r="B12" s="323" t="s">
        <v>678</v>
      </c>
      <c r="C12" s="323" t="s">
        <v>679</v>
      </c>
    </row>
    <row r="13" spans="1:3" ht="12.75">
      <c r="A13" s="8">
        <v>11</v>
      </c>
      <c r="B13" s="323" t="s">
        <v>560</v>
      </c>
      <c r="C13" s="323" t="s">
        <v>717</v>
      </c>
    </row>
    <row r="14" spans="1:3" ht="12.75">
      <c r="A14" s="8">
        <v>12</v>
      </c>
      <c r="B14" s="323" t="s">
        <v>561</v>
      </c>
      <c r="C14" s="323" t="s">
        <v>718</v>
      </c>
    </row>
    <row r="15" spans="1:3" ht="12.75">
      <c r="A15" s="8">
        <v>13</v>
      </c>
      <c r="B15" s="323" t="s">
        <v>562</v>
      </c>
      <c r="C15" s="323" t="s">
        <v>719</v>
      </c>
    </row>
    <row r="16" spans="1:3" ht="12.75">
      <c r="A16" s="8">
        <v>14</v>
      </c>
      <c r="B16" s="323" t="s">
        <v>563</v>
      </c>
      <c r="C16" s="323" t="s">
        <v>720</v>
      </c>
    </row>
    <row r="17" spans="1:3" ht="12.75">
      <c r="A17" s="8">
        <v>15</v>
      </c>
      <c r="B17" s="323" t="s">
        <v>564</v>
      </c>
      <c r="C17" s="323" t="s">
        <v>721</v>
      </c>
    </row>
    <row r="18" spans="1:3" ht="12.75">
      <c r="A18" s="8">
        <v>16</v>
      </c>
      <c r="B18" s="323" t="s">
        <v>565</v>
      </c>
      <c r="C18" s="323" t="s">
        <v>722</v>
      </c>
    </row>
    <row r="19" spans="1:3" ht="12.75">
      <c r="A19" s="8">
        <v>17</v>
      </c>
      <c r="B19" s="323" t="s">
        <v>566</v>
      </c>
      <c r="C19" s="323" t="s">
        <v>723</v>
      </c>
    </row>
    <row r="20" spans="1:3" ht="12.75">
      <c r="A20" s="8">
        <v>18</v>
      </c>
      <c r="B20" s="323" t="s">
        <v>567</v>
      </c>
      <c r="C20" s="323" t="s">
        <v>724</v>
      </c>
    </row>
    <row r="21" spans="1:3" ht="12.75">
      <c r="A21" s="8">
        <v>19</v>
      </c>
      <c r="B21" s="323" t="s">
        <v>568</v>
      </c>
      <c r="C21" s="323" t="s">
        <v>725</v>
      </c>
    </row>
    <row r="22" spans="1:3" ht="12.75">
      <c r="A22" s="8">
        <v>20</v>
      </c>
      <c r="B22" s="323" t="s">
        <v>569</v>
      </c>
      <c r="C22" s="323" t="s">
        <v>726</v>
      </c>
    </row>
    <row r="23" spans="1:3" ht="12.75">
      <c r="A23" s="8">
        <v>21</v>
      </c>
      <c r="B23" s="323" t="s">
        <v>570</v>
      </c>
      <c r="C23" s="323" t="s">
        <v>836</v>
      </c>
    </row>
    <row r="24" spans="1:3" ht="12.75">
      <c r="A24" s="8">
        <v>22</v>
      </c>
      <c r="B24" s="323" t="s">
        <v>571</v>
      </c>
      <c r="C24" s="323" t="s">
        <v>848</v>
      </c>
    </row>
    <row r="25" spans="1:3" ht="12.75">
      <c r="A25" s="8">
        <v>23</v>
      </c>
      <c r="B25" s="323" t="s">
        <v>572</v>
      </c>
      <c r="C25" s="323" t="s">
        <v>849</v>
      </c>
    </row>
    <row r="26" spans="1:3" ht="12.75">
      <c r="A26" s="8">
        <v>24</v>
      </c>
      <c r="B26" s="323" t="s">
        <v>573</v>
      </c>
      <c r="C26" s="323" t="s">
        <v>727</v>
      </c>
    </row>
    <row r="27" spans="1:3" ht="12.75">
      <c r="A27" s="8">
        <v>25</v>
      </c>
      <c r="B27" s="323" t="s">
        <v>574</v>
      </c>
      <c r="C27" s="323" t="s">
        <v>728</v>
      </c>
    </row>
    <row r="28" spans="1:3" ht="12.75">
      <c r="A28" s="8">
        <v>26</v>
      </c>
      <c r="B28" s="323" t="s">
        <v>575</v>
      </c>
      <c r="C28" s="323" t="s">
        <v>729</v>
      </c>
    </row>
    <row r="29" spans="1:3" ht="12.75">
      <c r="A29" s="8">
        <v>27</v>
      </c>
      <c r="B29" s="323" t="s">
        <v>576</v>
      </c>
      <c r="C29" s="323" t="s">
        <v>577</v>
      </c>
    </row>
    <row r="30" spans="1:3" ht="12.75">
      <c r="A30" s="8">
        <v>28</v>
      </c>
      <c r="B30" s="323" t="s">
        <v>578</v>
      </c>
      <c r="C30" s="323" t="s">
        <v>579</v>
      </c>
    </row>
    <row r="31" spans="1:3" ht="12.75">
      <c r="A31" s="8">
        <v>29</v>
      </c>
      <c r="B31" s="323" t="s">
        <v>580</v>
      </c>
      <c r="C31" s="323" t="s">
        <v>581</v>
      </c>
    </row>
    <row r="32" spans="1:3" ht="12.75">
      <c r="A32" s="8">
        <v>30</v>
      </c>
      <c r="B32" s="323" t="s">
        <v>677</v>
      </c>
      <c r="C32" s="323" t="s">
        <v>676</v>
      </c>
    </row>
    <row r="33" spans="1:3" ht="12.75">
      <c r="A33" s="8">
        <v>31</v>
      </c>
      <c r="B33" s="370" t="s">
        <v>872</v>
      </c>
      <c r="C33" s="370" t="s">
        <v>873</v>
      </c>
    </row>
    <row r="34" spans="1:3" ht="12.75">
      <c r="A34" s="8">
        <v>32</v>
      </c>
      <c r="B34" s="323" t="s">
        <v>582</v>
      </c>
      <c r="C34" s="323" t="s">
        <v>583</v>
      </c>
    </row>
    <row r="35" spans="1:3" ht="12.75">
      <c r="A35" s="8">
        <v>33</v>
      </c>
      <c r="B35" s="323" t="s">
        <v>584</v>
      </c>
      <c r="C35" s="323" t="s">
        <v>583</v>
      </c>
    </row>
    <row r="36" spans="1:3" ht="12.75">
      <c r="A36" s="8">
        <v>34</v>
      </c>
      <c r="B36" s="323" t="s">
        <v>585</v>
      </c>
      <c r="C36" s="323" t="s">
        <v>586</v>
      </c>
    </row>
    <row r="37" spans="1:3" ht="12.75">
      <c r="A37" s="8">
        <v>35</v>
      </c>
      <c r="B37" s="323" t="s">
        <v>587</v>
      </c>
      <c r="C37" s="323" t="s">
        <v>588</v>
      </c>
    </row>
    <row r="38" spans="1:3" ht="12.75">
      <c r="A38" s="8">
        <v>36</v>
      </c>
      <c r="B38" s="323" t="s">
        <v>589</v>
      </c>
      <c r="C38" s="323" t="s">
        <v>590</v>
      </c>
    </row>
    <row r="39" spans="1:3" ht="12.75">
      <c r="A39" s="8">
        <v>37</v>
      </c>
      <c r="B39" s="323" t="s">
        <v>591</v>
      </c>
      <c r="C39" s="323" t="s">
        <v>592</v>
      </c>
    </row>
    <row r="40" spans="1:3" ht="12.75">
      <c r="A40" s="8">
        <v>38</v>
      </c>
      <c r="B40" s="323" t="s">
        <v>593</v>
      </c>
      <c r="C40" s="323" t="s">
        <v>594</v>
      </c>
    </row>
    <row r="41" spans="1:3" ht="12.75">
      <c r="A41" s="8">
        <v>39</v>
      </c>
      <c r="B41" s="323" t="s">
        <v>595</v>
      </c>
      <c r="C41" s="323" t="s">
        <v>596</v>
      </c>
    </row>
    <row r="42" spans="1:3" ht="12.75">
      <c r="A42" s="8">
        <v>40</v>
      </c>
      <c r="B42" s="323" t="s">
        <v>597</v>
      </c>
      <c r="C42" s="323" t="s">
        <v>598</v>
      </c>
    </row>
    <row r="43" spans="1:3" ht="12.75">
      <c r="A43" s="8">
        <v>41</v>
      </c>
      <c r="B43" s="323" t="s">
        <v>599</v>
      </c>
      <c r="C43" s="323" t="s">
        <v>730</v>
      </c>
    </row>
    <row r="44" spans="1:3" ht="12.75">
      <c r="A44" s="8">
        <v>42</v>
      </c>
      <c r="B44" s="323" t="s">
        <v>600</v>
      </c>
      <c r="C44" s="323" t="s">
        <v>601</v>
      </c>
    </row>
    <row r="45" spans="1:3" ht="12.75">
      <c r="A45" s="8">
        <v>43</v>
      </c>
      <c r="B45" s="323" t="s">
        <v>602</v>
      </c>
      <c r="C45" s="323" t="s">
        <v>603</v>
      </c>
    </row>
    <row r="46" spans="1:3" ht="12.75">
      <c r="A46" s="8">
        <v>44</v>
      </c>
      <c r="B46" s="323" t="s">
        <v>604</v>
      </c>
      <c r="C46" s="323" t="s">
        <v>605</v>
      </c>
    </row>
    <row r="47" spans="1:3" ht="12.75">
      <c r="A47" s="8">
        <v>45</v>
      </c>
      <c r="B47" s="323" t="s">
        <v>606</v>
      </c>
      <c r="C47" s="323" t="s">
        <v>607</v>
      </c>
    </row>
    <row r="48" spans="1:3" ht="12.75">
      <c r="A48" s="8">
        <v>46</v>
      </c>
      <c r="B48" s="323" t="s">
        <v>608</v>
      </c>
      <c r="C48" s="323" t="s">
        <v>609</v>
      </c>
    </row>
    <row r="49" spans="1:3" ht="12.75">
      <c r="A49" s="8">
        <v>47</v>
      </c>
      <c r="B49" s="323" t="s">
        <v>610</v>
      </c>
      <c r="C49" s="323" t="s">
        <v>731</v>
      </c>
    </row>
    <row r="50" spans="1:3" ht="12.75">
      <c r="A50" s="8">
        <v>48</v>
      </c>
      <c r="B50" s="323" t="s">
        <v>611</v>
      </c>
      <c r="C50" s="323" t="s">
        <v>732</v>
      </c>
    </row>
    <row r="51" spans="1:3" ht="12.75">
      <c r="A51" s="8">
        <v>49</v>
      </c>
      <c r="B51" s="323" t="s">
        <v>612</v>
      </c>
      <c r="C51" s="323" t="s">
        <v>613</v>
      </c>
    </row>
    <row r="52" spans="1:3" ht="12.75">
      <c r="A52" s="8">
        <v>50</v>
      </c>
      <c r="B52" s="323" t="s">
        <v>614</v>
      </c>
      <c r="C52" s="323" t="s">
        <v>615</v>
      </c>
    </row>
    <row r="53" spans="1:3" ht="12.75">
      <c r="A53" s="8">
        <v>51</v>
      </c>
      <c r="B53" s="323" t="s">
        <v>616</v>
      </c>
      <c r="C53" s="323" t="s">
        <v>684</v>
      </c>
    </row>
    <row r="54" spans="1:3" ht="12.75">
      <c r="A54" s="8">
        <v>52</v>
      </c>
      <c r="B54" s="323" t="s">
        <v>617</v>
      </c>
      <c r="C54" s="323" t="s">
        <v>685</v>
      </c>
    </row>
    <row r="55" spans="1:3" ht="12.75">
      <c r="A55" s="8">
        <v>53</v>
      </c>
      <c r="B55" s="323" t="s">
        <v>618</v>
      </c>
      <c r="C55" s="323" t="s">
        <v>686</v>
      </c>
    </row>
    <row r="56" spans="1:3" ht="12.75">
      <c r="A56" s="8">
        <v>54</v>
      </c>
      <c r="B56" s="323" t="s">
        <v>619</v>
      </c>
      <c r="C56" s="323" t="s">
        <v>687</v>
      </c>
    </row>
    <row r="57" spans="1:3" ht="12.75">
      <c r="A57" s="8">
        <v>55</v>
      </c>
      <c r="B57" s="323" t="s">
        <v>620</v>
      </c>
      <c r="C57" s="323" t="s">
        <v>688</v>
      </c>
    </row>
    <row r="58" spans="1:3" ht="12.75">
      <c r="A58" s="8">
        <v>56</v>
      </c>
      <c r="B58" s="323" t="s">
        <v>621</v>
      </c>
      <c r="C58" s="323" t="s">
        <v>689</v>
      </c>
    </row>
    <row r="59" spans="1:3" ht="12.75">
      <c r="A59" s="8">
        <v>57</v>
      </c>
      <c r="B59" s="323" t="s">
        <v>622</v>
      </c>
      <c r="C59" s="323" t="s">
        <v>690</v>
      </c>
    </row>
    <row r="60" spans="1:3" ht="12.75">
      <c r="A60" s="8">
        <v>58</v>
      </c>
      <c r="B60" s="323" t="s">
        <v>623</v>
      </c>
      <c r="C60" s="323" t="s">
        <v>691</v>
      </c>
    </row>
    <row r="61" spans="1:3" ht="12.75">
      <c r="A61" s="8">
        <v>59</v>
      </c>
      <c r="B61" s="323" t="s">
        <v>624</v>
      </c>
      <c r="C61" s="323" t="s">
        <v>692</v>
      </c>
    </row>
    <row r="62" spans="1:3" ht="12.75">
      <c r="A62" s="8">
        <v>60</v>
      </c>
      <c r="B62" s="323" t="s">
        <v>821</v>
      </c>
      <c r="C62" s="323" t="s">
        <v>828</v>
      </c>
    </row>
    <row r="63" spans="1:3" ht="12.75">
      <c r="A63" s="8">
        <v>61</v>
      </c>
      <c r="B63" s="323" t="s">
        <v>625</v>
      </c>
      <c r="C63" s="323" t="s">
        <v>830</v>
      </c>
    </row>
    <row r="64" spans="1:3" ht="12.75">
      <c r="A64" s="8">
        <v>62</v>
      </c>
      <c r="B64" s="351" t="s">
        <v>829</v>
      </c>
      <c r="C64" s="323" t="s">
        <v>822</v>
      </c>
    </row>
    <row r="65" spans="1:3" ht="12.75">
      <c r="A65" s="8">
        <v>63</v>
      </c>
      <c r="B65" s="323" t="s">
        <v>626</v>
      </c>
      <c r="C65" s="323" t="s">
        <v>693</v>
      </c>
    </row>
    <row r="66" spans="1:3" ht="12.75">
      <c r="A66" s="8">
        <v>64</v>
      </c>
      <c r="B66" s="323" t="s">
        <v>627</v>
      </c>
      <c r="C66" s="323" t="s">
        <v>694</v>
      </c>
    </row>
    <row r="67" spans="1:3" ht="12.75">
      <c r="A67" s="8">
        <v>65</v>
      </c>
      <c r="B67" s="345" t="s">
        <v>680</v>
      </c>
      <c r="C67" s="345" t="s">
        <v>733</v>
      </c>
    </row>
    <row r="68" spans="1:3" ht="12.75">
      <c r="A68" s="8">
        <v>66</v>
      </c>
      <c r="B68" s="345" t="s">
        <v>681</v>
      </c>
      <c r="C68" s="345" t="s">
        <v>721</v>
      </c>
    </row>
  </sheetData>
  <sheetProtection/>
  <mergeCells count="1">
    <mergeCell ref="A1:D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SheetLayoutView="90" zoomScalePageLayoutView="0" workbookViewId="0" topLeftCell="A1">
      <selection activeCell="A22" sqref="A22:L22"/>
    </sheetView>
  </sheetViews>
  <sheetFormatPr defaultColWidth="9.140625" defaultRowHeight="12.75"/>
  <cols>
    <col min="1" max="1" width="6.00390625" style="17" customWidth="1"/>
    <col min="2" max="2" width="11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3.7109375" style="17" customWidth="1"/>
    <col min="13" max="13" width="9.140625" style="17" hidden="1" customWidth="1"/>
    <col min="14" max="16384" width="9.140625" style="17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670" t="s">
        <v>69</v>
      </c>
      <c r="M1" s="670"/>
      <c r="N1" s="670"/>
      <c r="O1" s="44"/>
      <c r="P1" s="44"/>
    </row>
    <row r="2" spans="1:16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46"/>
      <c r="N2" s="46"/>
      <c r="O2" s="46"/>
      <c r="P2" s="46"/>
    </row>
    <row r="3" spans="1:16" ht="20.25">
      <c r="A3" s="673" t="s">
        <v>695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45"/>
      <c r="N3" s="45"/>
      <c r="O3" s="45"/>
      <c r="P3" s="45"/>
    </row>
    <row r="4" ht="10.5" customHeight="1"/>
    <row r="5" spans="1:12" ht="19.5" customHeight="1">
      <c r="A5" s="665" t="s">
        <v>750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30" t="s">
        <v>923</v>
      </c>
      <c r="B7" s="530"/>
      <c r="F7" s="671" t="s">
        <v>18</v>
      </c>
      <c r="G7" s="671"/>
      <c r="H7" s="671"/>
      <c r="I7" s="671"/>
      <c r="J7" s="671"/>
      <c r="K7" s="671"/>
      <c r="L7" s="671"/>
    </row>
    <row r="8" spans="1:12" ht="12.75">
      <c r="A8" s="16"/>
      <c r="F8" s="18"/>
      <c r="G8" s="109"/>
      <c r="H8" s="109"/>
      <c r="I8" s="654" t="s">
        <v>775</v>
      </c>
      <c r="J8" s="654"/>
      <c r="K8" s="654"/>
      <c r="L8" s="654"/>
    </row>
    <row r="9" spans="1:19" s="16" customFormat="1" ht="12.75">
      <c r="A9" s="563" t="s">
        <v>2</v>
      </c>
      <c r="B9" s="563" t="s">
        <v>3</v>
      </c>
      <c r="C9" s="544" t="s">
        <v>19</v>
      </c>
      <c r="D9" s="545"/>
      <c r="E9" s="545"/>
      <c r="F9" s="545"/>
      <c r="G9" s="545"/>
      <c r="H9" s="544" t="s">
        <v>39</v>
      </c>
      <c r="I9" s="545"/>
      <c r="J9" s="545"/>
      <c r="K9" s="545"/>
      <c r="L9" s="545"/>
      <c r="R9" s="31"/>
      <c r="S9" s="32"/>
    </row>
    <row r="10" spans="1:12" s="16" customFormat="1" ht="77.25" customHeight="1">
      <c r="A10" s="563"/>
      <c r="B10" s="563"/>
      <c r="C10" s="5" t="s">
        <v>749</v>
      </c>
      <c r="D10" s="5" t="s">
        <v>779</v>
      </c>
      <c r="E10" s="5" t="s">
        <v>67</v>
      </c>
      <c r="F10" s="5" t="s">
        <v>68</v>
      </c>
      <c r="G10" s="5" t="s">
        <v>657</v>
      </c>
      <c r="H10" s="5" t="s">
        <v>749</v>
      </c>
      <c r="I10" s="5" t="s">
        <v>779</v>
      </c>
      <c r="J10" s="5" t="s">
        <v>67</v>
      </c>
      <c r="K10" s="5" t="s">
        <v>68</v>
      </c>
      <c r="L10" s="5" t="s">
        <v>658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">
      <c r="A12" s="19">
        <v>1</v>
      </c>
      <c r="B12" s="420" t="s">
        <v>881</v>
      </c>
      <c r="C12" s="435">
        <v>163.17</v>
      </c>
      <c r="D12" s="435">
        <v>0</v>
      </c>
      <c r="E12" s="435">
        <v>163.17</v>
      </c>
      <c r="F12" s="435">
        <v>145.95</v>
      </c>
      <c r="G12" s="435">
        <f>D12+E12-F12</f>
        <v>17.22</v>
      </c>
      <c r="H12" s="436">
        <v>0</v>
      </c>
      <c r="I12" s="436">
        <v>0</v>
      </c>
      <c r="J12" s="436">
        <v>0</v>
      </c>
      <c r="K12" s="436">
        <v>0</v>
      </c>
      <c r="L12" s="435">
        <f>I12+J12-K12</f>
        <v>0</v>
      </c>
    </row>
    <row r="13" spans="1:12" ht="15">
      <c r="A13" s="19">
        <v>2</v>
      </c>
      <c r="B13" s="380" t="s">
        <v>882</v>
      </c>
      <c r="C13" s="433">
        <v>67.5</v>
      </c>
      <c r="D13" s="433">
        <v>9.708</v>
      </c>
      <c r="E13" s="433">
        <v>72.18</v>
      </c>
      <c r="F13" s="433">
        <v>59.803</v>
      </c>
      <c r="G13" s="433">
        <f>(D13+E13-F13)</f>
        <v>22.085000000000008</v>
      </c>
      <c r="H13" s="434">
        <v>0</v>
      </c>
      <c r="I13" s="434">
        <v>0</v>
      </c>
      <c r="J13" s="434">
        <v>0</v>
      </c>
      <c r="K13" s="434">
        <v>0</v>
      </c>
      <c r="L13" s="433">
        <v>0</v>
      </c>
    </row>
    <row r="14" spans="1:12" ht="12.75">
      <c r="A14" s="19">
        <v>3</v>
      </c>
      <c r="B14" s="20"/>
      <c r="C14" s="20"/>
      <c r="D14" s="20"/>
      <c r="E14" s="20"/>
      <c r="F14" s="20"/>
      <c r="G14" s="20"/>
      <c r="H14" s="29"/>
      <c r="I14" s="29"/>
      <c r="J14" s="29"/>
      <c r="K14" s="29"/>
      <c r="L14" s="20"/>
    </row>
    <row r="15" spans="1:12" ht="12.75">
      <c r="A15" s="21" t="s">
        <v>7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2" ht="15">
      <c r="A16" s="3" t="s">
        <v>17</v>
      </c>
      <c r="B16" s="20"/>
      <c r="C16" s="435">
        <f>SUM(C12:C15)</f>
        <v>230.67</v>
      </c>
      <c r="D16" s="435">
        <f aca="true" t="shared" si="0" ref="D16:L16">SUM(D12:D15)</f>
        <v>9.708</v>
      </c>
      <c r="E16" s="435">
        <f t="shared" si="0"/>
        <v>235.35</v>
      </c>
      <c r="F16" s="435">
        <f t="shared" si="0"/>
        <v>205.753</v>
      </c>
      <c r="G16" s="435">
        <f t="shared" si="0"/>
        <v>39.30500000000001</v>
      </c>
      <c r="H16" s="435">
        <f t="shared" si="0"/>
        <v>0</v>
      </c>
      <c r="I16" s="435">
        <f t="shared" si="0"/>
        <v>0</v>
      </c>
      <c r="J16" s="435">
        <f t="shared" si="0"/>
        <v>0</v>
      </c>
      <c r="K16" s="435">
        <f t="shared" si="0"/>
        <v>0</v>
      </c>
      <c r="L16" s="435">
        <f t="shared" si="0"/>
        <v>0</v>
      </c>
    </row>
    <row r="17" spans="1:12" ht="12.75">
      <c r="A17" s="22" t="s">
        <v>656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4.25" customHeight="1">
      <c r="A20" s="597" t="s">
        <v>12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</row>
    <row r="21" spans="1:12" ht="12.75">
      <c r="A21" s="597" t="s">
        <v>13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</row>
    <row r="22" spans="1:12" ht="12.75">
      <c r="A22" s="597" t="s">
        <v>948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</row>
    <row r="23" spans="1:13" ht="12.75">
      <c r="A23" s="107" t="s">
        <v>944</v>
      </c>
      <c r="B23" s="16"/>
      <c r="C23" s="16"/>
      <c r="D23" s="16"/>
      <c r="E23" s="16"/>
      <c r="F23" s="16"/>
      <c r="J23" s="574" t="s">
        <v>81</v>
      </c>
      <c r="K23" s="574"/>
      <c r="L23" s="574"/>
      <c r="M23" s="574"/>
    </row>
    <row r="24" ht="12.75">
      <c r="A24" s="16"/>
    </row>
    <row r="25" spans="1:12" ht="12.75">
      <c r="A25" s="666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</row>
  </sheetData>
  <sheetProtection/>
  <mergeCells count="15">
    <mergeCell ref="F7:L7"/>
    <mergeCell ref="L1:N1"/>
    <mergeCell ref="A2:L2"/>
    <mergeCell ref="A3:L3"/>
    <mergeCell ref="A5:L5"/>
    <mergeCell ref="I8:L8"/>
    <mergeCell ref="A22:L22"/>
    <mergeCell ref="A25:L25"/>
    <mergeCell ref="A9:A10"/>
    <mergeCell ref="B9:B10"/>
    <mergeCell ref="C9:G9"/>
    <mergeCell ref="H9:L9"/>
    <mergeCell ref="A20:L20"/>
    <mergeCell ref="A21:L21"/>
    <mergeCell ref="J23:M2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  <rowBreaks count="1" manualBreakCount="1">
    <brk id="2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70" zoomScalePageLayoutView="0" workbookViewId="0" topLeftCell="A1">
      <selection activeCell="I13" sqref="I13:I14"/>
    </sheetView>
  </sheetViews>
  <sheetFormatPr defaultColWidth="9.140625" defaultRowHeight="12.75"/>
  <cols>
    <col min="1" max="1" width="7.8515625" style="152" customWidth="1"/>
    <col min="2" max="2" width="12.421875" style="152" customWidth="1"/>
    <col min="3" max="3" width="13.00390625" style="152" customWidth="1"/>
    <col min="4" max="4" width="12.00390625" style="152" customWidth="1"/>
    <col min="5" max="5" width="12.421875" style="152" customWidth="1"/>
    <col min="6" max="6" width="12.7109375" style="152" customWidth="1"/>
    <col min="7" max="7" width="13.140625" style="152" customWidth="1"/>
    <col min="8" max="8" width="12.7109375" style="152" customWidth="1"/>
    <col min="9" max="9" width="12.140625" style="152" customWidth="1"/>
    <col min="10" max="10" width="12.140625" style="286" customWidth="1"/>
    <col min="11" max="11" width="16.57421875" style="152" customWidth="1"/>
    <col min="12" max="12" width="13.140625" style="152" customWidth="1"/>
    <col min="13" max="13" width="12.7109375" style="152" customWidth="1"/>
    <col min="14" max="16384" width="9.140625" style="152" customWidth="1"/>
  </cols>
  <sheetData>
    <row r="1" spans="11:13" ht="12.75">
      <c r="K1" s="568" t="s">
        <v>201</v>
      </c>
      <c r="L1" s="568"/>
      <c r="M1" s="568"/>
    </row>
    <row r="2" ht="12.75" customHeight="1"/>
    <row r="3" spans="2:11" ht="15.75">
      <c r="B3" s="680" t="s">
        <v>0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 ht="20.25">
      <c r="B4" s="681" t="s">
        <v>695</v>
      </c>
      <c r="C4" s="681"/>
      <c r="D4" s="681"/>
      <c r="E4" s="681"/>
      <c r="F4" s="681"/>
      <c r="G4" s="681"/>
      <c r="H4" s="681"/>
      <c r="I4" s="681"/>
      <c r="J4" s="681"/>
      <c r="K4" s="681"/>
    </row>
    <row r="5" ht="10.5" customHeight="1"/>
    <row r="6" spans="1:13" ht="15.75">
      <c r="A6" s="679" t="s">
        <v>823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</row>
    <row r="7" spans="2:13" ht="15.75">
      <c r="B7" s="153"/>
      <c r="C7" s="153"/>
      <c r="D7" s="153"/>
      <c r="E7" s="153"/>
      <c r="F7" s="153"/>
      <c r="G7" s="153"/>
      <c r="H7" s="153"/>
      <c r="L7" s="685" t="s">
        <v>182</v>
      </c>
      <c r="M7" s="685"/>
    </row>
    <row r="8" spans="1:13" ht="15.75">
      <c r="A8" s="530" t="s">
        <v>923</v>
      </c>
      <c r="B8" s="530"/>
      <c r="C8" s="17"/>
      <c r="D8" s="17"/>
      <c r="E8" s="17"/>
      <c r="F8" s="153"/>
      <c r="G8" s="654" t="s">
        <v>771</v>
      </c>
      <c r="H8" s="654"/>
      <c r="I8" s="654"/>
      <c r="J8" s="654"/>
      <c r="K8" s="654"/>
      <c r="L8" s="654"/>
      <c r="M8" s="654"/>
    </row>
    <row r="9" spans="1:13" ht="12.75">
      <c r="A9" s="676" t="s">
        <v>22</v>
      </c>
      <c r="B9" s="675" t="s">
        <v>3</v>
      </c>
      <c r="C9" s="674" t="s">
        <v>751</v>
      </c>
      <c r="D9" s="674" t="s">
        <v>779</v>
      </c>
      <c r="E9" s="674" t="s">
        <v>215</v>
      </c>
      <c r="F9" s="674" t="s">
        <v>214</v>
      </c>
      <c r="G9" s="674"/>
      <c r="H9" s="674" t="s">
        <v>179</v>
      </c>
      <c r="I9" s="674"/>
      <c r="J9" s="682" t="s">
        <v>426</v>
      </c>
      <c r="K9" s="674" t="s">
        <v>181</v>
      </c>
      <c r="L9" s="674" t="s">
        <v>404</v>
      </c>
      <c r="M9" s="674" t="s">
        <v>229</v>
      </c>
    </row>
    <row r="10" spans="1:13" ht="12.75">
      <c r="A10" s="677"/>
      <c r="B10" s="675"/>
      <c r="C10" s="674"/>
      <c r="D10" s="674"/>
      <c r="E10" s="674"/>
      <c r="F10" s="674"/>
      <c r="G10" s="674"/>
      <c r="H10" s="674"/>
      <c r="I10" s="674"/>
      <c r="J10" s="683"/>
      <c r="K10" s="674"/>
      <c r="L10" s="674"/>
      <c r="M10" s="674"/>
    </row>
    <row r="11" spans="1:13" ht="27" customHeight="1">
      <c r="A11" s="678"/>
      <c r="B11" s="675"/>
      <c r="C11" s="674"/>
      <c r="D11" s="674"/>
      <c r="E11" s="674"/>
      <c r="F11" s="154" t="s">
        <v>180</v>
      </c>
      <c r="G11" s="154" t="s">
        <v>230</v>
      </c>
      <c r="H11" s="154" t="s">
        <v>180</v>
      </c>
      <c r="I11" s="154" t="s">
        <v>230</v>
      </c>
      <c r="J11" s="684"/>
      <c r="K11" s="674"/>
      <c r="L11" s="674"/>
      <c r="M11" s="674"/>
    </row>
    <row r="12" spans="1:13" ht="12.75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61">
        <v>8</v>
      </c>
      <c r="I12" s="161">
        <v>9</v>
      </c>
      <c r="J12" s="287"/>
      <c r="K12" s="161">
        <v>10</v>
      </c>
      <c r="L12" s="180">
        <v>11</v>
      </c>
      <c r="M12" s="180">
        <v>12</v>
      </c>
    </row>
    <row r="13" spans="1:13" ht="15">
      <c r="A13" s="160">
        <v>1</v>
      </c>
      <c r="B13" s="385" t="s">
        <v>881</v>
      </c>
      <c r="C13" s="386">
        <v>8.69</v>
      </c>
      <c r="D13" s="386">
        <v>0</v>
      </c>
      <c r="E13" s="385">
        <v>9.82</v>
      </c>
      <c r="F13" s="386">
        <v>324.8</v>
      </c>
      <c r="G13" s="385">
        <v>9.84</v>
      </c>
      <c r="H13" s="385">
        <v>324.8</v>
      </c>
      <c r="I13" s="385">
        <v>9.84</v>
      </c>
      <c r="J13" s="387">
        <f>G13-I13</f>
        <v>0</v>
      </c>
      <c r="K13" s="386">
        <f>D13+E13-I13</f>
        <v>-0.019999999999999574</v>
      </c>
      <c r="L13" s="387">
        <v>0</v>
      </c>
      <c r="M13" s="386">
        <v>0</v>
      </c>
    </row>
    <row r="14" spans="1:13" ht="15">
      <c r="A14" s="160">
        <v>2</v>
      </c>
      <c r="B14" s="385" t="s">
        <v>882</v>
      </c>
      <c r="C14" s="387">
        <v>4.94</v>
      </c>
      <c r="D14" s="386">
        <v>0</v>
      </c>
      <c r="E14" s="386">
        <v>3.56</v>
      </c>
      <c r="F14" s="386">
        <v>123.38</v>
      </c>
      <c r="G14" s="386">
        <v>3.7</v>
      </c>
      <c r="H14" s="386">
        <v>123.38</v>
      </c>
      <c r="I14" s="386">
        <v>3.7</v>
      </c>
      <c r="J14" s="387">
        <v>0</v>
      </c>
      <c r="K14" s="386">
        <f>(D14+E14)-I14</f>
        <v>-0.14000000000000012</v>
      </c>
      <c r="L14" s="386">
        <v>0</v>
      </c>
      <c r="M14" s="386">
        <v>0</v>
      </c>
    </row>
    <row r="15" spans="1:13" ht="15.75">
      <c r="A15" s="160">
        <v>3</v>
      </c>
      <c r="B15" s="157"/>
      <c r="C15" s="156"/>
      <c r="D15" s="156"/>
      <c r="E15" s="156"/>
      <c r="F15" s="156"/>
      <c r="G15" s="156"/>
      <c r="H15" s="156"/>
      <c r="I15" s="156"/>
      <c r="J15" s="288"/>
      <c r="K15" s="156"/>
      <c r="L15" s="157"/>
      <c r="M15" s="157"/>
    </row>
    <row r="16" spans="1:13" ht="15.75" customHeight="1">
      <c r="A16" s="160"/>
      <c r="B16" s="157"/>
      <c r="C16" s="157"/>
      <c r="D16" s="157"/>
      <c r="E16" s="157"/>
      <c r="F16" s="158"/>
      <c r="G16" s="158"/>
      <c r="H16" s="158"/>
      <c r="I16" s="158"/>
      <c r="J16" s="289"/>
      <c r="K16" s="157"/>
      <c r="L16" s="157"/>
      <c r="M16" s="157"/>
    </row>
    <row r="17" spans="1:13" ht="15">
      <c r="A17" s="155"/>
      <c r="B17" s="157"/>
      <c r="C17" s="157"/>
      <c r="D17" s="157"/>
      <c r="E17" s="157"/>
      <c r="F17" s="157"/>
      <c r="G17" s="157"/>
      <c r="H17" s="157"/>
      <c r="I17" s="157"/>
      <c r="J17" s="437"/>
      <c r="K17" s="157"/>
      <c r="L17" s="157"/>
      <c r="M17" s="157"/>
    </row>
    <row r="18" spans="1:13" ht="15">
      <c r="A18" s="159" t="s">
        <v>87</v>
      </c>
      <c r="B18" s="157"/>
      <c r="C18" s="386">
        <f>SUM(C13:C17)</f>
        <v>13.629999999999999</v>
      </c>
      <c r="D18" s="386">
        <f aca="true" t="shared" si="0" ref="D18:M18">SUM(D13:D17)</f>
        <v>0</v>
      </c>
      <c r="E18" s="386">
        <f t="shared" si="0"/>
        <v>13.38</v>
      </c>
      <c r="F18" s="386">
        <f t="shared" si="0"/>
        <v>448.18</v>
      </c>
      <c r="G18" s="386">
        <f t="shared" si="0"/>
        <v>13.54</v>
      </c>
      <c r="H18" s="386">
        <f t="shared" si="0"/>
        <v>448.18</v>
      </c>
      <c r="I18" s="386">
        <f t="shared" si="0"/>
        <v>13.54</v>
      </c>
      <c r="J18" s="386">
        <f t="shared" si="0"/>
        <v>0</v>
      </c>
      <c r="K18" s="386">
        <f t="shared" si="0"/>
        <v>-0.1599999999999997</v>
      </c>
      <c r="L18" s="386">
        <f t="shared" si="0"/>
        <v>0</v>
      </c>
      <c r="M18" s="386">
        <f t="shared" si="0"/>
        <v>0</v>
      </c>
    </row>
    <row r="19" ht="12.75">
      <c r="A19" s="152" t="s">
        <v>930</v>
      </c>
    </row>
    <row r="21" ht="15.75" customHeight="1"/>
    <row r="22" spans="1:14" ht="15.75" customHeight="1">
      <c r="A22" s="597" t="s">
        <v>12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88"/>
      <c r="M22" s="88"/>
      <c r="N22" s="17"/>
    </row>
    <row r="23" spans="1:14" ht="15.75" customHeight="1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88"/>
      <c r="M23" s="88"/>
      <c r="N23" s="17"/>
    </row>
    <row r="24" spans="1:14" ht="12.75" customHeight="1">
      <c r="A24" s="597" t="s">
        <v>948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88"/>
      <c r="M24" s="88"/>
      <c r="N24" s="17"/>
    </row>
    <row r="25" spans="1:14" ht="12.75">
      <c r="A25" s="107" t="s">
        <v>944</v>
      </c>
      <c r="B25" s="16"/>
      <c r="C25" s="16"/>
      <c r="D25" s="16"/>
      <c r="E25" s="16"/>
      <c r="F25" s="16"/>
      <c r="G25" s="17"/>
      <c r="H25" s="17"/>
      <c r="I25" s="17"/>
      <c r="J25" s="290"/>
      <c r="K25" s="574" t="s">
        <v>81</v>
      </c>
      <c r="L25" s="574"/>
      <c r="M25" s="574"/>
      <c r="N25" s="574"/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290"/>
      <c r="K26" s="17"/>
      <c r="L26" s="17"/>
      <c r="M26" s="17"/>
      <c r="N26" s="17"/>
    </row>
  </sheetData>
  <sheetProtection/>
  <mergeCells count="21">
    <mergeCell ref="G8:M8"/>
    <mergeCell ref="M9:M11"/>
    <mergeCell ref="A6:M6"/>
    <mergeCell ref="A24:K24"/>
    <mergeCell ref="K9:K11"/>
    <mergeCell ref="K1:M1"/>
    <mergeCell ref="B3:K3"/>
    <mergeCell ref="B4:K4"/>
    <mergeCell ref="C9:C11"/>
    <mergeCell ref="J9:J11"/>
    <mergeCell ref="L7:M7"/>
    <mergeCell ref="L9:L11"/>
    <mergeCell ref="K25:N25"/>
    <mergeCell ref="A22:K22"/>
    <mergeCell ref="A23:K23"/>
    <mergeCell ref="D9:D11"/>
    <mergeCell ref="E9:E11"/>
    <mergeCell ref="H9:I10"/>
    <mergeCell ref="B9:B11"/>
    <mergeCell ref="A9:A11"/>
    <mergeCell ref="F9:G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90" zoomScaleSheetLayoutView="90" zoomScalePageLayoutView="0" workbookViewId="0" topLeftCell="A1">
      <selection activeCell="A24" sqref="A24:L24"/>
    </sheetView>
  </sheetViews>
  <sheetFormatPr defaultColWidth="9.140625" defaultRowHeight="12.75"/>
  <cols>
    <col min="1" max="1" width="5.57421875" style="17" customWidth="1"/>
    <col min="2" max="2" width="8.421875" style="17" customWidth="1"/>
    <col min="3" max="3" width="10.57421875" style="17" customWidth="1"/>
    <col min="4" max="4" width="9.8515625" style="17" customWidth="1"/>
    <col min="5" max="5" width="8.7109375" style="17" customWidth="1"/>
    <col min="6" max="6" width="10.8515625" style="17" customWidth="1"/>
    <col min="7" max="7" width="15.8515625" style="17" customWidth="1"/>
    <col min="8" max="8" width="12.421875" style="17" customWidth="1"/>
    <col min="9" max="9" width="12.140625" style="17" customWidth="1"/>
    <col min="10" max="10" width="9.00390625" style="17" customWidth="1"/>
    <col min="11" max="11" width="12.00390625" style="17" customWidth="1"/>
    <col min="12" max="12" width="17.28125" style="17" customWidth="1"/>
    <col min="13" max="13" width="9.140625" style="17" hidden="1" customWidth="1"/>
    <col min="14" max="16384" width="9.140625" style="17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670" t="s">
        <v>427</v>
      </c>
      <c r="M1" s="670"/>
      <c r="N1" s="670"/>
      <c r="O1" s="44"/>
      <c r="P1" s="44"/>
    </row>
    <row r="2" spans="1:16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46"/>
      <c r="N2" s="46"/>
      <c r="O2" s="46"/>
      <c r="P2" s="46"/>
    </row>
    <row r="3" spans="1:16" ht="20.25">
      <c r="A3" s="673" t="s">
        <v>695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45"/>
      <c r="N3" s="45"/>
      <c r="O3" s="45"/>
      <c r="P3" s="45"/>
    </row>
    <row r="4" ht="10.5" customHeight="1"/>
    <row r="5" spans="1:12" ht="19.5" customHeight="1">
      <c r="A5" s="665" t="s">
        <v>752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30" t="s">
        <v>923</v>
      </c>
      <c r="B7" s="530"/>
      <c r="F7" s="671" t="s">
        <v>18</v>
      </c>
      <c r="G7" s="671"/>
      <c r="H7" s="671"/>
      <c r="I7" s="671"/>
      <c r="J7" s="671"/>
      <c r="K7" s="671"/>
      <c r="L7" s="671"/>
    </row>
    <row r="8" spans="1:12" ht="12.75">
      <c r="A8" s="16"/>
      <c r="F8" s="18"/>
      <c r="G8" s="109"/>
      <c r="H8" s="109"/>
      <c r="I8" s="672" t="s">
        <v>775</v>
      </c>
      <c r="J8" s="672"/>
      <c r="K8" s="672"/>
      <c r="L8" s="672"/>
    </row>
    <row r="9" spans="1:19" s="16" customFormat="1" ht="12.75">
      <c r="A9" s="563" t="s">
        <v>2</v>
      </c>
      <c r="B9" s="563" t="s">
        <v>3</v>
      </c>
      <c r="C9" s="544" t="s">
        <v>23</v>
      </c>
      <c r="D9" s="545"/>
      <c r="E9" s="545"/>
      <c r="F9" s="545"/>
      <c r="G9" s="545"/>
      <c r="H9" s="544" t="s">
        <v>24</v>
      </c>
      <c r="I9" s="545"/>
      <c r="J9" s="545"/>
      <c r="K9" s="545"/>
      <c r="L9" s="545"/>
      <c r="R9" s="31"/>
      <c r="S9" s="32"/>
    </row>
    <row r="10" spans="1:12" s="16" customFormat="1" ht="63.75">
      <c r="A10" s="563"/>
      <c r="B10" s="563"/>
      <c r="C10" s="5" t="s">
        <v>749</v>
      </c>
      <c r="D10" s="5" t="s">
        <v>779</v>
      </c>
      <c r="E10" s="5" t="s">
        <v>67</v>
      </c>
      <c r="F10" s="5" t="s">
        <v>68</v>
      </c>
      <c r="G10" s="5" t="s">
        <v>362</v>
      </c>
      <c r="H10" s="5" t="s">
        <v>749</v>
      </c>
      <c r="I10" s="5" t="s">
        <v>779</v>
      </c>
      <c r="J10" s="5" t="s">
        <v>67</v>
      </c>
      <c r="K10" s="5" t="s">
        <v>68</v>
      </c>
      <c r="L10" s="5" t="s">
        <v>363</v>
      </c>
    </row>
    <row r="11" spans="1:12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2" ht="12.75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2" ht="12.75">
      <c r="A14" s="19">
        <v>3</v>
      </c>
      <c r="B14" s="20"/>
      <c r="C14" s="20"/>
      <c r="D14" s="20"/>
      <c r="E14" s="20"/>
      <c r="F14" s="20"/>
      <c r="G14" s="170" t="s">
        <v>876</v>
      </c>
      <c r="H14" s="29"/>
      <c r="I14" s="29"/>
      <c r="J14" s="29"/>
      <c r="K14" s="29"/>
      <c r="L14" s="20"/>
    </row>
    <row r="15" spans="1:12" ht="12.75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2" ht="12.75">
      <c r="A16" s="21" t="s">
        <v>7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 ht="12.75">
      <c r="A17" s="3" t="s">
        <v>17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 ht="12.75">
      <c r="A18" s="23" t="s">
        <v>361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2" t="s">
        <v>360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4.25" customHeight="1">
      <c r="A22" s="597" t="s">
        <v>12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</row>
    <row r="23" spans="1:12" ht="12.75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</row>
    <row r="24" spans="1:12" ht="12.75">
      <c r="A24" s="597" t="s">
        <v>948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</row>
    <row r="25" spans="1:13" ht="12.75">
      <c r="A25" s="107" t="s">
        <v>944</v>
      </c>
      <c r="B25" s="16"/>
      <c r="C25" s="16"/>
      <c r="D25" s="16"/>
      <c r="E25" s="16"/>
      <c r="F25" s="16"/>
      <c r="J25" s="574" t="s">
        <v>81</v>
      </c>
      <c r="K25" s="574"/>
      <c r="L25" s="574"/>
      <c r="M25" s="574"/>
    </row>
    <row r="26" ht="12.75">
      <c r="A26" s="16"/>
    </row>
    <row r="27" spans="1:12" ht="12.75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</row>
  </sheetData>
  <sheetProtection/>
  <mergeCells count="15">
    <mergeCell ref="L1:N1"/>
    <mergeCell ref="A2:L2"/>
    <mergeCell ref="A3:L3"/>
    <mergeCell ref="A5:L5"/>
    <mergeCell ref="F7:L7"/>
    <mergeCell ref="A23:L23"/>
    <mergeCell ref="A24:L24"/>
    <mergeCell ref="J25:M25"/>
    <mergeCell ref="A27:L27"/>
    <mergeCell ref="I8:L8"/>
    <mergeCell ref="A9:A10"/>
    <mergeCell ref="B9:B10"/>
    <mergeCell ref="C9:G9"/>
    <mergeCell ref="H9:L9"/>
    <mergeCell ref="A22:L22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2"/>
  <rowBreaks count="1" manualBreakCount="1">
    <brk id="26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90" zoomScalePageLayoutView="0" workbookViewId="0" topLeftCell="A10">
      <selection activeCell="N26" sqref="N26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125" style="17" customWidth="1"/>
    <col min="8" max="8" width="8.140625" style="17" customWidth="1"/>
    <col min="9" max="9" width="9.28125" style="17" customWidth="1"/>
    <col min="10" max="10" width="10.7109375" style="17" customWidth="1"/>
    <col min="11" max="11" width="6.8515625" style="17" customWidth="1"/>
    <col min="12" max="12" width="8.7109375" style="17" customWidth="1"/>
    <col min="13" max="13" width="7.8515625" style="17" customWidth="1"/>
    <col min="14" max="14" width="7.140625" style="17" customWidth="1"/>
    <col min="15" max="15" width="13.7109375" style="17" customWidth="1"/>
    <col min="16" max="16" width="11.8515625" style="17" customWidth="1"/>
    <col min="17" max="17" width="11.7109375" style="17" customWidth="1"/>
    <col min="18" max="16384" width="9.140625" style="17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58" t="s">
        <v>61</v>
      </c>
      <c r="Q1" s="658"/>
      <c r="T1" s="44"/>
      <c r="U1" s="44"/>
    </row>
    <row r="2" spans="1:21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46"/>
      <c r="S2" s="46"/>
      <c r="T2" s="46"/>
      <c r="U2" s="46"/>
    </row>
    <row r="3" spans="1:21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5"/>
      <c r="S3" s="45"/>
      <c r="T3" s="45"/>
      <c r="U3" s="45"/>
    </row>
    <row r="4" ht="10.5" customHeight="1"/>
    <row r="5" spans="1:17" ht="12.75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17" ht="18" customHeight="1">
      <c r="A6" s="665" t="s">
        <v>838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</row>
    <row r="7" ht="9.75" customHeight="1"/>
    <row r="8" ht="0.75" customHeight="1"/>
    <row r="9" spans="1:19" ht="12.75">
      <c r="A9" s="530" t="s">
        <v>923</v>
      </c>
      <c r="B9" s="530"/>
      <c r="Q9" s="34" t="s">
        <v>21</v>
      </c>
      <c r="R9" s="20"/>
      <c r="S9" s="23"/>
    </row>
    <row r="10" spans="1:17" ht="15.75">
      <c r="A10" s="15"/>
      <c r="N10" s="672" t="s">
        <v>775</v>
      </c>
      <c r="O10" s="672"/>
      <c r="P10" s="672"/>
      <c r="Q10" s="672"/>
    </row>
    <row r="11" spans="1:17" ht="28.5" customHeight="1">
      <c r="A11" s="656" t="s">
        <v>2</v>
      </c>
      <c r="B11" s="656" t="s">
        <v>3</v>
      </c>
      <c r="C11" s="563" t="s">
        <v>753</v>
      </c>
      <c r="D11" s="563"/>
      <c r="E11" s="563"/>
      <c r="F11" s="563" t="s">
        <v>781</v>
      </c>
      <c r="G11" s="563"/>
      <c r="H11" s="563"/>
      <c r="I11" s="616" t="s">
        <v>365</v>
      </c>
      <c r="J11" s="617"/>
      <c r="K11" s="686"/>
      <c r="L11" s="616" t="s">
        <v>89</v>
      </c>
      <c r="M11" s="617"/>
      <c r="N11" s="686"/>
      <c r="O11" s="687" t="s">
        <v>780</v>
      </c>
      <c r="P11" s="688"/>
      <c r="Q11" s="689"/>
    </row>
    <row r="12" spans="1:17" ht="39.75" customHeight="1">
      <c r="A12" s="657"/>
      <c r="B12" s="657"/>
      <c r="C12" s="5" t="s">
        <v>107</v>
      </c>
      <c r="D12" s="5" t="s">
        <v>659</v>
      </c>
      <c r="E12" s="40" t="s">
        <v>17</v>
      </c>
      <c r="F12" s="5" t="s">
        <v>107</v>
      </c>
      <c r="G12" s="5" t="s">
        <v>660</v>
      </c>
      <c r="H12" s="40" t="s">
        <v>17</v>
      </c>
      <c r="I12" s="5" t="s">
        <v>107</v>
      </c>
      <c r="J12" s="5" t="s">
        <v>660</v>
      </c>
      <c r="K12" s="40" t="s">
        <v>17</v>
      </c>
      <c r="L12" s="5" t="s">
        <v>107</v>
      </c>
      <c r="M12" s="5" t="s">
        <v>660</v>
      </c>
      <c r="N12" s="40" t="s">
        <v>17</v>
      </c>
      <c r="O12" s="5" t="s">
        <v>225</v>
      </c>
      <c r="P12" s="5" t="s">
        <v>661</v>
      </c>
      <c r="Q12" s="5" t="s">
        <v>108</v>
      </c>
    </row>
    <row r="13" spans="1:17" s="71" customFormat="1" ht="12.75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17" ht="12.75">
      <c r="A14" s="19">
        <v>1</v>
      </c>
      <c r="B14" s="170" t="s">
        <v>881</v>
      </c>
      <c r="C14" s="170">
        <v>70.25</v>
      </c>
      <c r="D14" s="170">
        <v>123.98</v>
      </c>
      <c r="E14" s="170">
        <f>SUM(C14:D14)</f>
        <v>194.23000000000002</v>
      </c>
      <c r="F14" s="388">
        <v>0</v>
      </c>
      <c r="G14" s="388">
        <v>0</v>
      </c>
      <c r="H14" s="388">
        <f>SUM(F14:G14)</f>
        <v>0</v>
      </c>
      <c r="I14" s="388">
        <v>84.4</v>
      </c>
      <c r="J14" s="170">
        <v>123.98</v>
      </c>
      <c r="K14" s="170">
        <f>SUM(I14:J14)</f>
        <v>208.38</v>
      </c>
      <c r="L14" s="170">
        <v>67.5</v>
      </c>
      <c r="M14" s="170">
        <v>123.98</v>
      </c>
      <c r="N14" s="170">
        <f>SUM(L14:M14)</f>
        <v>191.48000000000002</v>
      </c>
      <c r="O14" s="388">
        <f>F14+I14-L14</f>
        <v>16.900000000000006</v>
      </c>
      <c r="P14" s="388">
        <f>G14+J14-M14</f>
        <v>0</v>
      </c>
      <c r="Q14" s="388">
        <f>H14+K14-N14</f>
        <v>16.899999999999977</v>
      </c>
    </row>
    <row r="15" spans="1:17" ht="12.75">
      <c r="A15" s="19">
        <v>2</v>
      </c>
      <c r="B15" s="19" t="s">
        <v>882</v>
      </c>
      <c r="C15" s="388">
        <v>20.21</v>
      </c>
      <c r="D15" s="388">
        <v>37.96</v>
      </c>
      <c r="E15" s="388">
        <f>SUM(C15:D15)</f>
        <v>58.17</v>
      </c>
      <c r="F15" s="388">
        <v>0</v>
      </c>
      <c r="G15" s="388">
        <v>0</v>
      </c>
      <c r="H15" s="388">
        <f>SUM(F15:G15)</f>
        <v>0</v>
      </c>
      <c r="I15" s="388">
        <v>24.1</v>
      </c>
      <c r="J15" s="388">
        <v>37.96</v>
      </c>
      <c r="K15" s="388">
        <f>SUM(I15:J15)</f>
        <v>62.06</v>
      </c>
      <c r="L15" s="388">
        <v>20.66</v>
      </c>
      <c r="M15" s="388">
        <v>0</v>
      </c>
      <c r="N15" s="388">
        <f>SUM(L15:M15)</f>
        <v>20.66</v>
      </c>
      <c r="O15" s="388">
        <f>F15+I15-L15</f>
        <v>3.4400000000000013</v>
      </c>
      <c r="P15" s="388">
        <v>37.96</v>
      </c>
      <c r="Q15" s="388">
        <f>H15+K15-N15</f>
        <v>41.400000000000006</v>
      </c>
    </row>
    <row r="16" spans="1:17" ht="12.75">
      <c r="A16" s="19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21" t="s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3" t="s">
        <v>17</v>
      </c>
      <c r="B18" s="20"/>
      <c r="C18" s="438">
        <f>SUM(C14:C17)</f>
        <v>90.46000000000001</v>
      </c>
      <c r="D18" s="438">
        <f aca="true" t="shared" si="0" ref="D18:Q18">SUM(D14:D17)</f>
        <v>161.94</v>
      </c>
      <c r="E18" s="438">
        <f t="shared" si="0"/>
        <v>252.40000000000003</v>
      </c>
      <c r="F18" s="438">
        <f t="shared" si="0"/>
        <v>0</v>
      </c>
      <c r="G18" s="438">
        <f t="shared" si="0"/>
        <v>0</v>
      </c>
      <c r="H18" s="438">
        <f t="shared" si="0"/>
        <v>0</v>
      </c>
      <c r="I18" s="438">
        <f t="shared" si="0"/>
        <v>108.5</v>
      </c>
      <c r="J18" s="438">
        <f t="shared" si="0"/>
        <v>161.94</v>
      </c>
      <c r="K18" s="438">
        <f t="shared" si="0"/>
        <v>270.44</v>
      </c>
      <c r="L18" s="438">
        <f t="shared" si="0"/>
        <v>88.16</v>
      </c>
      <c r="M18" s="438">
        <f t="shared" si="0"/>
        <v>123.98</v>
      </c>
      <c r="N18" s="438">
        <f t="shared" si="0"/>
        <v>212.14000000000001</v>
      </c>
      <c r="O18" s="438">
        <f t="shared" si="0"/>
        <v>20.340000000000007</v>
      </c>
      <c r="P18" s="438">
        <f t="shared" si="0"/>
        <v>37.96</v>
      </c>
      <c r="Q18" s="438">
        <f t="shared" si="0"/>
        <v>58.29999999999998</v>
      </c>
    </row>
    <row r="19" spans="1:17" ht="12.75">
      <c r="A19" s="13"/>
      <c r="B19" s="32"/>
      <c r="C19" s="32"/>
      <c r="D19" s="3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4.25" customHeight="1">
      <c r="A20" s="690" t="s">
        <v>662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</row>
    <row r="21" spans="1:17" ht="15.75" customHeight="1">
      <c r="A21" s="3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5.75" customHeight="1">
      <c r="A22" s="107" t="s">
        <v>944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P22" s="597" t="s">
        <v>12</v>
      </c>
      <c r="Q22" s="597"/>
    </row>
    <row r="23" spans="1:17" ht="12.75" customHeight="1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</row>
    <row r="24" spans="1:17" ht="12.75" customHeight="1">
      <c r="A24" s="597" t="s">
        <v>948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574" t="s">
        <v>81</v>
      </c>
      <c r="P25" s="574"/>
      <c r="Q25" s="574"/>
      <c r="R25" s="574"/>
    </row>
    <row r="26" spans="1:17" ht="12.75">
      <c r="A26" s="17" t="s">
        <v>958</v>
      </c>
      <c r="B26" s="170" t="s">
        <v>881</v>
      </c>
      <c r="C26" s="17">
        <f>C14+'T7ACC_UPY_Utlsn '!C13</f>
        <v>118.34</v>
      </c>
      <c r="D26" s="17">
        <f>D14+'T7ACC_UPY_Utlsn '!D13</f>
        <v>203.77</v>
      </c>
      <c r="E26" s="17">
        <f>E14+'T7ACC_UPY_Utlsn '!E13</f>
        <v>322.11</v>
      </c>
      <c r="F26" s="17">
        <f>F14+'T7ACC_UPY_Utlsn '!F13</f>
        <v>0</v>
      </c>
      <c r="G26" s="17">
        <f>G14+'T7ACC_UPY_Utlsn '!G13</f>
        <v>0</v>
      </c>
      <c r="H26" s="17">
        <f>H14+'T7ACC_UPY_Utlsn '!H13</f>
        <v>0</v>
      </c>
      <c r="I26" s="17">
        <f>I14+'T7ACC_UPY_Utlsn '!I13</f>
        <v>147.74</v>
      </c>
      <c r="J26" s="17">
        <f>J14+'T7ACC_UPY_Utlsn '!J13</f>
        <v>203.77</v>
      </c>
      <c r="K26" s="17">
        <f>K14+'T7ACC_UPY_Utlsn '!K13</f>
        <v>351.51</v>
      </c>
      <c r="L26" s="17">
        <f>L14+'T7ACC_UPY_Utlsn '!L13</f>
        <v>130.84</v>
      </c>
      <c r="M26" s="17">
        <f>M14+'T7ACC_UPY_Utlsn '!M13</f>
        <v>203.77</v>
      </c>
      <c r="N26" s="17">
        <f>N14+'T7ACC_UPY_Utlsn '!N13</f>
        <v>334.61</v>
      </c>
      <c r="O26" s="17">
        <f>O14+'T7ACC_UPY_Utlsn '!O13</f>
        <v>16.900000000000006</v>
      </c>
      <c r="P26" s="17">
        <f>P14+'T7ACC_UPY_Utlsn '!P13</f>
        <v>0</v>
      </c>
      <c r="Q26" s="17">
        <f>Q14+'T7ACC_UPY_Utlsn '!Q13</f>
        <v>16.899999999999977</v>
      </c>
    </row>
    <row r="27" spans="2:17" ht="12.75">
      <c r="B27" s="19" t="s">
        <v>882</v>
      </c>
      <c r="C27" s="17">
        <f>C15+'T7ACC_UPY_Utlsn '!C14</f>
        <v>67.16</v>
      </c>
      <c r="D27" s="17">
        <f>D15+'T7ACC_UPY_Utlsn '!D14</f>
        <v>70.65</v>
      </c>
      <c r="E27" s="17">
        <f>E15+'T7ACC_UPY_Utlsn '!E14</f>
        <v>137.81</v>
      </c>
      <c r="F27" s="17">
        <f>F15+'T7ACC_UPY_Utlsn '!F14</f>
        <v>0</v>
      </c>
      <c r="G27" s="17">
        <f>G15+'T7ACC_UPY_Utlsn '!G14</f>
        <v>0</v>
      </c>
      <c r="H27" s="17">
        <f>H15+'T7ACC_UPY_Utlsn '!H14</f>
        <v>0</v>
      </c>
      <c r="I27" s="17">
        <f>I15+'T7ACC_UPY_Utlsn '!I14</f>
        <v>47.63</v>
      </c>
      <c r="J27" s="17">
        <f>J15+'T7ACC_UPY_Utlsn '!J14</f>
        <v>70.65</v>
      </c>
      <c r="K27" s="17">
        <f>K15+'T7ACC_UPY_Utlsn '!K14</f>
        <v>118.28</v>
      </c>
      <c r="L27" s="17">
        <f>L15+'T7ACC_UPY_Utlsn '!L14</f>
        <v>46.61</v>
      </c>
      <c r="M27" s="17">
        <f>M15+'T7ACC_UPY_Utlsn '!M14</f>
        <v>32.69</v>
      </c>
      <c r="N27" s="17">
        <f>N15+'T7ACC_UPY_Utlsn '!N14</f>
        <v>79.3</v>
      </c>
      <c r="O27" s="17">
        <f>O15+'T7ACC_UPY_Utlsn '!O14</f>
        <v>1.0200000000000031</v>
      </c>
      <c r="P27" s="17">
        <f>P15+'T7ACC_UPY_Utlsn '!P14</f>
        <v>37.96</v>
      </c>
      <c r="Q27" s="17">
        <f>Q15+'T7ACC_UPY_Utlsn '!Q14</f>
        <v>38.980000000000004</v>
      </c>
    </row>
    <row r="28" spans="3:17" ht="12.75">
      <c r="C28" s="17">
        <f>SUM(C26:C27)</f>
        <v>185.5</v>
      </c>
      <c r="D28" s="17">
        <f aca="true" t="shared" si="1" ref="D28:Q28">SUM(D26:D27)</f>
        <v>274.42</v>
      </c>
      <c r="E28" s="17">
        <f t="shared" si="1"/>
        <v>459.92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195.37</v>
      </c>
      <c r="J28" s="17">
        <f t="shared" si="1"/>
        <v>274.42</v>
      </c>
      <c r="K28" s="17">
        <f t="shared" si="1"/>
        <v>469.78999999999996</v>
      </c>
      <c r="L28" s="17">
        <f t="shared" si="1"/>
        <v>177.45</v>
      </c>
      <c r="M28" s="17">
        <f t="shared" si="1"/>
        <v>236.46</v>
      </c>
      <c r="N28" s="17">
        <f t="shared" si="1"/>
        <v>413.91</v>
      </c>
      <c r="O28" s="17">
        <f t="shared" si="1"/>
        <v>17.92000000000001</v>
      </c>
      <c r="P28" s="17">
        <f t="shared" si="1"/>
        <v>37.96</v>
      </c>
      <c r="Q28" s="17">
        <f t="shared" si="1"/>
        <v>55.87999999999998</v>
      </c>
    </row>
  </sheetData>
  <sheetProtection/>
  <mergeCells count="17">
    <mergeCell ref="O25:R25"/>
    <mergeCell ref="O11:Q11"/>
    <mergeCell ref="L11:N11"/>
    <mergeCell ref="A23:Q23"/>
    <mergeCell ref="P22:Q22"/>
    <mergeCell ref="C11:E11"/>
    <mergeCell ref="F11:H11"/>
    <mergeCell ref="A20:Q20"/>
    <mergeCell ref="P1:Q1"/>
    <mergeCell ref="A2:Q2"/>
    <mergeCell ref="A3:Q3"/>
    <mergeCell ref="A24:Q24"/>
    <mergeCell ref="N10:Q10"/>
    <mergeCell ref="A6:Q6"/>
    <mergeCell ref="A11:A12"/>
    <mergeCell ref="B11:B12"/>
    <mergeCell ref="I11:K1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90" zoomScalePageLayoutView="0" workbookViewId="0" topLeftCell="A1">
      <selection activeCell="A23" sqref="A23:Q23"/>
    </sheetView>
  </sheetViews>
  <sheetFormatPr defaultColWidth="9.140625" defaultRowHeight="12.75"/>
  <cols>
    <col min="1" max="1" width="7.42187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.00390625" style="17" customWidth="1"/>
    <col min="6" max="7" width="7.28125" style="17" customWidth="1"/>
    <col min="8" max="8" width="8.140625" style="17" customWidth="1"/>
    <col min="9" max="9" width="9.28125" style="17" customWidth="1"/>
    <col min="10" max="10" width="10.00390625" style="17" customWidth="1"/>
    <col min="11" max="11" width="8.421875" style="17" customWidth="1"/>
    <col min="12" max="12" width="8.7109375" style="17" customWidth="1"/>
    <col min="13" max="13" width="9.140625" style="17" customWidth="1"/>
    <col min="14" max="14" width="8.140625" style="17" customWidth="1"/>
    <col min="15" max="15" width="11.421875" style="17" customWidth="1"/>
    <col min="16" max="16" width="11.8515625" style="17" customWidth="1"/>
    <col min="17" max="17" width="9.7109375" style="17" customWidth="1"/>
    <col min="18" max="16384" width="9.140625" style="17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58" t="s">
        <v>88</v>
      </c>
      <c r="Q1" s="658"/>
      <c r="R1" s="659"/>
      <c r="T1" s="44"/>
      <c r="U1" s="44"/>
    </row>
    <row r="2" spans="1:21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59"/>
      <c r="S2" s="46"/>
      <c r="T2" s="46"/>
      <c r="U2" s="46"/>
    </row>
    <row r="3" spans="1:21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659"/>
      <c r="S3" s="45"/>
      <c r="T3" s="45"/>
      <c r="U3" s="45"/>
    </row>
    <row r="4" ht="10.5" customHeight="1">
      <c r="R4" s="659"/>
    </row>
    <row r="5" spans="1:18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659"/>
    </row>
    <row r="6" spans="2:18" ht="18" customHeight="1">
      <c r="B6" s="122"/>
      <c r="C6" s="122"/>
      <c r="D6" s="571" t="s">
        <v>837</v>
      </c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R6" s="659"/>
    </row>
    <row r="7" ht="5.25" customHeight="1">
      <c r="R7" s="659"/>
    </row>
    <row r="8" spans="1:18" ht="12.75">
      <c r="A8" s="530" t="s">
        <v>923</v>
      </c>
      <c r="B8" s="530"/>
      <c r="Q8" s="34" t="s">
        <v>21</v>
      </c>
      <c r="R8" s="659"/>
    </row>
    <row r="9" spans="1:19" ht="15.75">
      <c r="A9" s="15"/>
      <c r="N9" s="672" t="s">
        <v>775</v>
      </c>
      <c r="O9" s="672"/>
      <c r="P9" s="672"/>
      <c r="Q9" s="672"/>
      <c r="R9" s="659"/>
      <c r="S9" s="23"/>
    </row>
    <row r="10" spans="1:18" ht="36.75" customHeight="1">
      <c r="A10" s="656" t="s">
        <v>2</v>
      </c>
      <c r="B10" s="656" t="s">
        <v>3</v>
      </c>
      <c r="C10" s="563" t="s">
        <v>754</v>
      </c>
      <c r="D10" s="563"/>
      <c r="E10" s="563"/>
      <c r="F10" s="563" t="s">
        <v>783</v>
      </c>
      <c r="G10" s="563"/>
      <c r="H10" s="563"/>
      <c r="I10" s="616" t="s">
        <v>365</v>
      </c>
      <c r="J10" s="617"/>
      <c r="K10" s="686"/>
      <c r="L10" s="616" t="s">
        <v>89</v>
      </c>
      <c r="M10" s="617"/>
      <c r="N10" s="686"/>
      <c r="O10" s="687" t="s">
        <v>782</v>
      </c>
      <c r="P10" s="688"/>
      <c r="Q10" s="689"/>
      <c r="R10" s="659"/>
    </row>
    <row r="11" spans="1:17" ht="39.75" customHeight="1">
      <c r="A11" s="657"/>
      <c r="B11" s="657"/>
      <c r="C11" s="5" t="s">
        <v>107</v>
      </c>
      <c r="D11" s="5" t="s">
        <v>659</v>
      </c>
      <c r="E11" s="40" t="s">
        <v>17</v>
      </c>
      <c r="F11" s="5" t="s">
        <v>107</v>
      </c>
      <c r="G11" s="5" t="s">
        <v>660</v>
      </c>
      <c r="H11" s="40" t="s">
        <v>17</v>
      </c>
      <c r="I11" s="5" t="s">
        <v>107</v>
      </c>
      <c r="J11" s="5" t="s">
        <v>660</v>
      </c>
      <c r="K11" s="40" t="s">
        <v>17</v>
      </c>
      <c r="L11" s="5" t="s">
        <v>107</v>
      </c>
      <c r="M11" s="5" t="s">
        <v>660</v>
      </c>
      <c r="N11" s="40" t="s">
        <v>17</v>
      </c>
      <c r="O11" s="5" t="s">
        <v>225</v>
      </c>
      <c r="P11" s="5" t="s">
        <v>661</v>
      </c>
      <c r="Q11" s="5" t="s">
        <v>108</v>
      </c>
    </row>
    <row r="12" spans="1:17" s="71" customFormat="1" ht="12.7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17" ht="15">
      <c r="A13" s="19">
        <v>1</v>
      </c>
      <c r="B13" s="380" t="s">
        <v>881</v>
      </c>
      <c r="C13" s="380">
        <v>48.09</v>
      </c>
      <c r="D13" s="380">
        <v>79.79</v>
      </c>
      <c r="E13" s="380">
        <f>SUM(C13:D13)</f>
        <v>127.88000000000001</v>
      </c>
      <c r="F13" s="433">
        <v>0</v>
      </c>
      <c r="G13" s="433">
        <v>0</v>
      </c>
      <c r="H13" s="433">
        <f>SUM(F13:G13)</f>
        <v>0</v>
      </c>
      <c r="I13" s="380">
        <v>63.34</v>
      </c>
      <c r="J13" s="380">
        <v>79.79</v>
      </c>
      <c r="K13" s="380">
        <f>SUM(I13:J13)</f>
        <v>143.13</v>
      </c>
      <c r="L13" s="380">
        <v>63.34</v>
      </c>
      <c r="M13" s="380">
        <v>79.79</v>
      </c>
      <c r="N13" s="380">
        <f>SUM(L13:M13)</f>
        <v>143.13</v>
      </c>
      <c r="O13" s="433">
        <f aca="true" t="shared" si="0" ref="O13:Q14">F13+I13-L13</f>
        <v>0</v>
      </c>
      <c r="P13" s="433">
        <f t="shared" si="0"/>
        <v>0</v>
      </c>
      <c r="Q13" s="433">
        <f t="shared" si="0"/>
        <v>0</v>
      </c>
    </row>
    <row r="14" spans="1:17" ht="15">
      <c r="A14" s="19">
        <v>2</v>
      </c>
      <c r="B14" s="420" t="s">
        <v>882</v>
      </c>
      <c r="C14" s="435">
        <v>46.95</v>
      </c>
      <c r="D14" s="435">
        <v>32.69</v>
      </c>
      <c r="E14" s="435">
        <f>SUM(C14:D14)</f>
        <v>79.64</v>
      </c>
      <c r="F14" s="435">
        <v>0</v>
      </c>
      <c r="G14" s="435">
        <v>0</v>
      </c>
      <c r="H14" s="435">
        <f>SUM(F14:G14)</f>
        <v>0</v>
      </c>
      <c r="I14" s="435">
        <v>23.53</v>
      </c>
      <c r="J14" s="435">
        <v>32.69</v>
      </c>
      <c r="K14" s="435">
        <f>SUM(I14:J14)</f>
        <v>56.22</v>
      </c>
      <c r="L14" s="435">
        <v>25.95</v>
      </c>
      <c r="M14" s="435">
        <v>32.69</v>
      </c>
      <c r="N14" s="435">
        <f>SUM(L14:M14)</f>
        <v>58.64</v>
      </c>
      <c r="O14" s="435">
        <f t="shared" si="0"/>
        <v>-2.419999999999998</v>
      </c>
      <c r="P14" s="435">
        <f t="shared" si="0"/>
        <v>0</v>
      </c>
      <c r="Q14" s="435">
        <f t="shared" si="0"/>
        <v>-2.4200000000000017</v>
      </c>
    </row>
    <row r="15" spans="1:17" ht="15">
      <c r="A15" s="19">
        <v>3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</row>
    <row r="16" spans="1:17" ht="15">
      <c r="A16" s="21" t="s">
        <v>7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</row>
    <row r="17" spans="1:17" ht="15.75">
      <c r="A17" s="3" t="s">
        <v>17</v>
      </c>
      <c r="B17" s="418"/>
      <c r="C17" s="421">
        <f>SUM(C13:C16)</f>
        <v>95.04</v>
      </c>
      <c r="D17" s="421">
        <f aca="true" t="shared" si="1" ref="D17:Q17">SUM(D13:D16)</f>
        <v>112.48</v>
      </c>
      <c r="E17" s="421">
        <f t="shared" si="1"/>
        <v>207.52</v>
      </c>
      <c r="F17" s="439">
        <f t="shared" si="1"/>
        <v>0</v>
      </c>
      <c r="G17" s="439">
        <f t="shared" si="1"/>
        <v>0</v>
      </c>
      <c r="H17" s="439">
        <f t="shared" si="1"/>
        <v>0</v>
      </c>
      <c r="I17" s="439">
        <f t="shared" si="1"/>
        <v>86.87</v>
      </c>
      <c r="J17" s="439">
        <f t="shared" si="1"/>
        <v>112.48</v>
      </c>
      <c r="K17" s="439">
        <f t="shared" si="1"/>
        <v>199.35</v>
      </c>
      <c r="L17" s="439">
        <f t="shared" si="1"/>
        <v>89.29</v>
      </c>
      <c r="M17" s="439">
        <f t="shared" si="1"/>
        <v>112.48</v>
      </c>
      <c r="N17" s="439">
        <f t="shared" si="1"/>
        <v>201.76999999999998</v>
      </c>
      <c r="O17" s="439">
        <f t="shared" si="1"/>
        <v>-2.419999999999998</v>
      </c>
      <c r="P17" s="439">
        <f t="shared" si="1"/>
        <v>0</v>
      </c>
      <c r="Q17" s="421">
        <f t="shared" si="1"/>
        <v>-2.4200000000000017</v>
      </c>
    </row>
    <row r="18" spans="1:17" ht="12.75">
      <c r="A18" s="13"/>
      <c r="B18" s="32"/>
      <c r="C18" s="32"/>
      <c r="D18" s="3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4.25" customHeight="1">
      <c r="A19" s="690" t="s">
        <v>663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</row>
    <row r="20" spans="1:17" ht="15.75" customHeight="1">
      <c r="A20" s="36" t="s">
        <v>914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5.75" customHeight="1">
      <c r="A21" s="107" t="s">
        <v>944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P21" s="597" t="s">
        <v>12</v>
      </c>
      <c r="Q21" s="597"/>
    </row>
    <row r="22" spans="1:17" ht="12.75" customHeight="1">
      <c r="A22" s="597" t="s">
        <v>13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</row>
    <row r="23" spans="1:17" ht="12.75" customHeight="1">
      <c r="A23" s="597" t="s">
        <v>948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</row>
    <row r="24" spans="1:18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572" t="s">
        <v>81</v>
      </c>
      <c r="P24" s="572"/>
      <c r="Q24" s="572"/>
      <c r="R24" s="37"/>
    </row>
  </sheetData>
  <sheetProtection/>
  <mergeCells count="18">
    <mergeCell ref="A2:Q2"/>
    <mergeCell ref="A3:Q3"/>
    <mergeCell ref="N9:Q9"/>
    <mergeCell ref="D6:O6"/>
    <mergeCell ref="A10:A11"/>
    <mergeCell ref="B10:B11"/>
    <mergeCell ref="C10:E10"/>
    <mergeCell ref="F10:H10"/>
    <mergeCell ref="O24:Q24"/>
    <mergeCell ref="R1:R10"/>
    <mergeCell ref="A23:Q23"/>
    <mergeCell ref="I10:K10"/>
    <mergeCell ref="L10:N10"/>
    <mergeCell ref="O10:Q10"/>
    <mergeCell ref="P21:Q21"/>
    <mergeCell ref="A22:Q22"/>
    <mergeCell ref="A19:Q19"/>
    <mergeCell ref="P1:Q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SheetLayoutView="77" zoomScalePageLayoutView="0" workbookViewId="0" topLeftCell="A10">
      <selection activeCell="H21" sqref="H21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98" t="s">
        <v>62</v>
      </c>
      <c r="R1" s="698"/>
      <c r="S1" s="698"/>
      <c r="T1" s="698"/>
      <c r="U1" s="698"/>
      <c r="V1" s="698"/>
    </row>
    <row r="3" spans="1:17" ht="15">
      <c r="A3" s="664" t="s">
        <v>0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</row>
    <row r="4" spans="1:17" ht="20.25">
      <c r="A4" s="644" t="s">
        <v>695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45"/>
    </row>
    <row r="5" spans="1:17" ht="15.75">
      <c r="A5" s="693" t="s">
        <v>940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</row>
    <row r="6" spans="1:21" ht="12.75">
      <c r="A6" s="37"/>
      <c r="B6" s="37"/>
      <c r="C6" s="17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19" ht="15.75">
      <c r="A8" s="571" t="s">
        <v>839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</row>
    <row r="9" spans="1:22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Q9" s="37"/>
      <c r="R9" s="37"/>
      <c r="S9" s="37"/>
      <c r="U9" s="694" t="s">
        <v>216</v>
      </c>
      <c r="V9" s="694"/>
    </row>
    <row r="10" spans="16:22" ht="12.75">
      <c r="P10" s="654" t="s">
        <v>775</v>
      </c>
      <c r="Q10" s="654"/>
      <c r="R10" s="654"/>
      <c r="S10" s="654"/>
      <c r="T10" s="654"/>
      <c r="U10" s="654"/>
      <c r="V10" s="654"/>
    </row>
    <row r="11" spans="1:22" ht="28.5" customHeight="1">
      <c r="A11" s="691" t="s">
        <v>22</v>
      </c>
      <c r="B11" s="656" t="s">
        <v>196</v>
      </c>
      <c r="C11" s="656" t="s">
        <v>364</v>
      </c>
      <c r="D11" s="656" t="s">
        <v>467</v>
      </c>
      <c r="E11" s="573" t="s">
        <v>755</v>
      </c>
      <c r="F11" s="573"/>
      <c r="G11" s="573"/>
      <c r="H11" s="544" t="s">
        <v>783</v>
      </c>
      <c r="I11" s="545"/>
      <c r="J11" s="546"/>
      <c r="K11" s="616" t="s">
        <v>366</v>
      </c>
      <c r="L11" s="617"/>
      <c r="M11" s="686"/>
      <c r="N11" s="695" t="s">
        <v>150</v>
      </c>
      <c r="O11" s="696"/>
      <c r="P11" s="697"/>
      <c r="Q11" s="563" t="s">
        <v>784</v>
      </c>
      <c r="R11" s="563"/>
      <c r="S11" s="563"/>
      <c r="T11" s="656" t="s">
        <v>238</v>
      </c>
      <c r="U11" s="656" t="s">
        <v>417</v>
      </c>
      <c r="V11" s="656" t="s">
        <v>367</v>
      </c>
    </row>
    <row r="12" spans="1:22" ht="65.25" customHeight="1">
      <c r="A12" s="692"/>
      <c r="B12" s="657"/>
      <c r="C12" s="657"/>
      <c r="D12" s="657"/>
      <c r="E12" s="5" t="s">
        <v>171</v>
      </c>
      <c r="F12" s="5" t="s">
        <v>197</v>
      </c>
      <c r="G12" s="5" t="s">
        <v>17</v>
      </c>
      <c r="H12" s="5" t="s">
        <v>171</v>
      </c>
      <c r="I12" s="5" t="s">
        <v>197</v>
      </c>
      <c r="J12" s="5" t="s">
        <v>17</v>
      </c>
      <c r="K12" s="5" t="s">
        <v>171</v>
      </c>
      <c r="L12" s="5" t="s">
        <v>197</v>
      </c>
      <c r="M12" s="5" t="s">
        <v>17</v>
      </c>
      <c r="N12" s="5" t="s">
        <v>171</v>
      </c>
      <c r="O12" s="5" t="s">
        <v>197</v>
      </c>
      <c r="P12" s="5" t="s">
        <v>17</v>
      </c>
      <c r="Q12" s="5" t="s">
        <v>226</v>
      </c>
      <c r="R12" s="5" t="s">
        <v>208</v>
      </c>
      <c r="S12" s="5" t="s">
        <v>209</v>
      </c>
      <c r="T12" s="657"/>
      <c r="U12" s="657"/>
      <c r="V12" s="657"/>
    </row>
    <row r="13" spans="1:22" ht="12.75">
      <c r="A13" s="170">
        <v>1</v>
      </c>
      <c r="B13" s="115">
        <v>2</v>
      </c>
      <c r="C13" s="8">
        <v>3</v>
      </c>
      <c r="D13" s="115">
        <v>4</v>
      </c>
      <c r="E13" s="115">
        <v>5</v>
      </c>
      <c r="F13" s="8">
        <v>6</v>
      </c>
      <c r="G13" s="115">
        <v>7</v>
      </c>
      <c r="H13" s="115">
        <v>8</v>
      </c>
      <c r="I13" s="8">
        <v>9</v>
      </c>
      <c r="J13" s="115">
        <v>10</v>
      </c>
      <c r="K13" s="115">
        <v>11</v>
      </c>
      <c r="L13" s="8">
        <v>12</v>
      </c>
      <c r="M13" s="115">
        <v>13</v>
      </c>
      <c r="N13" s="115">
        <v>14</v>
      </c>
      <c r="O13" s="8">
        <v>15</v>
      </c>
      <c r="P13" s="115">
        <v>16</v>
      </c>
      <c r="Q13" s="115">
        <v>17</v>
      </c>
      <c r="R13" s="8">
        <v>18</v>
      </c>
      <c r="S13" s="115">
        <v>19</v>
      </c>
      <c r="T13" s="115">
        <v>20</v>
      </c>
      <c r="U13" s="8">
        <v>21</v>
      </c>
      <c r="V13" s="115">
        <v>22</v>
      </c>
    </row>
    <row r="14" spans="1:22" ht="15">
      <c r="A14" s="19">
        <v>1</v>
      </c>
      <c r="B14" s="440" t="s">
        <v>881</v>
      </c>
      <c r="C14" s="420">
        <v>127</v>
      </c>
      <c r="D14" s="420">
        <v>127</v>
      </c>
      <c r="E14" s="435">
        <v>12.7</v>
      </c>
      <c r="F14" s="435">
        <v>31.98</v>
      </c>
      <c r="G14" s="435">
        <f>SUM(E14:F14)</f>
        <v>44.68</v>
      </c>
      <c r="H14" s="435">
        <v>0</v>
      </c>
      <c r="I14" s="435">
        <v>0</v>
      </c>
      <c r="J14" s="435">
        <f>SUM(H14:I14)</f>
        <v>0</v>
      </c>
      <c r="K14" s="435">
        <v>12.7</v>
      </c>
      <c r="L14" s="435">
        <v>31.98</v>
      </c>
      <c r="M14" s="435">
        <f>SUM(K14:L14)</f>
        <v>44.68</v>
      </c>
      <c r="N14" s="435">
        <v>12.7</v>
      </c>
      <c r="O14" s="435">
        <v>31.98</v>
      </c>
      <c r="P14" s="435">
        <f>SUM(N14:O14)</f>
        <v>44.68</v>
      </c>
      <c r="Q14" s="435">
        <f aca="true" t="shared" si="0" ref="Q14:S15">H14+K14-N14</f>
        <v>0</v>
      </c>
      <c r="R14" s="435">
        <f t="shared" si="0"/>
        <v>0</v>
      </c>
      <c r="S14" s="435">
        <f t="shared" si="0"/>
        <v>0</v>
      </c>
      <c r="T14" s="420" t="s">
        <v>885</v>
      </c>
      <c r="U14" s="420">
        <v>127</v>
      </c>
      <c r="V14" s="420">
        <v>127</v>
      </c>
    </row>
    <row r="15" spans="1:22" ht="15">
      <c r="A15" s="19">
        <v>2</v>
      </c>
      <c r="B15" s="440" t="s">
        <v>882</v>
      </c>
      <c r="C15" s="420">
        <v>66</v>
      </c>
      <c r="D15" s="420">
        <v>66</v>
      </c>
      <c r="E15" s="435">
        <v>6.6</v>
      </c>
      <c r="F15" s="435">
        <v>15.07</v>
      </c>
      <c r="G15" s="435">
        <f>SUM(E15:F15)</f>
        <v>21.67</v>
      </c>
      <c r="H15" s="435">
        <v>0</v>
      </c>
      <c r="I15" s="435">
        <v>0</v>
      </c>
      <c r="J15" s="435">
        <v>0</v>
      </c>
      <c r="K15" s="435">
        <v>6.6</v>
      </c>
      <c r="L15" s="435">
        <v>15.07</v>
      </c>
      <c r="M15" s="435">
        <f>SUM(K15:L15)</f>
        <v>21.67</v>
      </c>
      <c r="N15" s="435">
        <v>6.6</v>
      </c>
      <c r="O15" s="435">
        <v>15.07</v>
      </c>
      <c r="P15" s="435">
        <f>SUM(N15:O15)</f>
        <v>21.67</v>
      </c>
      <c r="Q15" s="435">
        <f t="shared" si="0"/>
        <v>0</v>
      </c>
      <c r="R15" s="435">
        <f t="shared" si="0"/>
        <v>0</v>
      </c>
      <c r="S15" s="435">
        <f t="shared" si="0"/>
        <v>0</v>
      </c>
      <c r="T15" s="420" t="s">
        <v>885</v>
      </c>
      <c r="U15" s="420">
        <v>66</v>
      </c>
      <c r="V15" s="420">
        <v>66</v>
      </c>
    </row>
    <row r="16" spans="1:22" ht="13.5" customHeight="1">
      <c r="A16" s="19">
        <v>3</v>
      </c>
      <c r="B16" s="44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</row>
    <row r="17" spans="1:22" ht="15.75">
      <c r="A17" s="19" t="s">
        <v>7</v>
      </c>
      <c r="B17" s="440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</row>
    <row r="18" spans="1:22" ht="15.75">
      <c r="A18" s="31" t="s">
        <v>17</v>
      </c>
      <c r="B18" s="420"/>
      <c r="C18" s="421">
        <f>SUM(C14:C17)</f>
        <v>193</v>
      </c>
      <c r="D18" s="421">
        <f aca="true" t="shared" si="1" ref="D18:S18">SUM(D14:D17)</f>
        <v>193</v>
      </c>
      <c r="E18" s="439">
        <f t="shared" si="1"/>
        <v>19.299999999999997</v>
      </c>
      <c r="F18" s="421">
        <f t="shared" si="1"/>
        <v>47.05</v>
      </c>
      <c r="G18" s="421">
        <f t="shared" si="1"/>
        <v>66.35</v>
      </c>
      <c r="H18" s="439">
        <f t="shared" si="1"/>
        <v>0</v>
      </c>
      <c r="I18" s="439">
        <f t="shared" si="1"/>
        <v>0</v>
      </c>
      <c r="J18" s="439">
        <f t="shared" si="1"/>
        <v>0</v>
      </c>
      <c r="K18" s="439">
        <f t="shared" si="1"/>
        <v>19.299999999999997</v>
      </c>
      <c r="L18" s="439">
        <f t="shared" si="1"/>
        <v>47.05</v>
      </c>
      <c r="M18" s="439">
        <f t="shared" si="1"/>
        <v>66.35</v>
      </c>
      <c r="N18" s="439">
        <f t="shared" si="1"/>
        <v>19.299999999999997</v>
      </c>
      <c r="O18" s="421">
        <f t="shared" si="1"/>
        <v>47.05</v>
      </c>
      <c r="P18" s="421">
        <f t="shared" si="1"/>
        <v>66.35</v>
      </c>
      <c r="Q18" s="439">
        <f t="shared" si="1"/>
        <v>0</v>
      </c>
      <c r="R18" s="439">
        <f t="shared" si="1"/>
        <v>0</v>
      </c>
      <c r="S18" s="439">
        <f t="shared" si="1"/>
        <v>0</v>
      </c>
      <c r="T18" s="421" t="s">
        <v>11</v>
      </c>
      <c r="U18" s="421">
        <f>SUM(U14:U17)</f>
        <v>193</v>
      </c>
      <c r="V18" s="421">
        <f>SUM(V14:V17)</f>
        <v>193</v>
      </c>
    </row>
    <row r="21" spans="2:22" ht="15">
      <c r="B21" s="440" t="s">
        <v>881</v>
      </c>
      <c r="C21">
        <f>C14+'AT-8A_Hon_CCH_UPry'!C13</f>
        <v>210</v>
      </c>
      <c r="D21">
        <f>D14+'AT-8A_Hon_CCH_UPry'!D13</f>
        <v>210</v>
      </c>
      <c r="E21">
        <f>E14+'AT-8A_Hon_CCH_UPry'!E13</f>
        <v>21</v>
      </c>
      <c r="F21">
        <f>F14+'AT-8A_Hon_CCH_UPry'!F13</f>
        <v>52.84</v>
      </c>
      <c r="G21">
        <f>G14+'AT-8A_Hon_CCH_UPry'!G13</f>
        <v>73.84</v>
      </c>
      <c r="H21">
        <f>H14+'AT-8A_Hon_CCH_UPry'!H13</f>
        <v>0</v>
      </c>
      <c r="I21">
        <f>I14+'AT-8A_Hon_CCH_UPry'!I13</f>
        <v>0</v>
      </c>
      <c r="J21">
        <f>J14+'AT-8A_Hon_CCH_UPry'!J13</f>
        <v>0</v>
      </c>
      <c r="K21">
        <f>K14+'AT-8A_Hon_CCH_UPry'!K13</f>
        <v>21</v>
      </c>
      <c r="L21">
        <f>L14+'AT-8A_Hon_CCH_UPry'!L13</f>
        <v>52.84</v>
      </c>
      <c r="M21">
        <f>M14+'AT-8A_Hon_CCH_UPry'!M13</f>
        <v>73.84</v>
      </c>
      <c r="N21">
        <f>N14+'AT-8A_Hon_CCH_UPry'!N13</f>
        <v>21</v>
      </c>
      <c r="O21">
        <f>O14+'AT-8A_Hon_CCH_UPry'!O13</f>
        <v>52.84</v>
      </c>
      <c r="P21">
        <f>P14+'AT-8A_Hon_CCH_UPry'!P13</f>
        <v>73.84</v>
      </c>
      <c r="Q21">
        <f>Q14+'AT-8A_Hon_CCH_UPry'!Q13</f>
        <v>0</v>
      </c>
      <c r="R21">
        <f>R14+'AT-8A_Hon_CCH_UPry'!R13</f>
        <v>0</v>
      </c>
      <c r="S21">
        <f>S14+'AT-8A_Hon_CCH_UPry'!S13</f>
        <v>0</v>
      </c>
      <c r="T21" t="e">
        <f>T14+'AT-8A_Hon_CCH_UPry'!T13</f>
        <v>#VALUE!</v>
      </c>
      <c r="U21">
        <f>U14+'AT-8A_Hon_CCH_UPry'!U13</f>
        <v>210</v>
      </c>
      <c r="V21">
        <f>V14+'AT-8A_Hon_CCH_UPry'!V13</f>
        <v>210</v>
      </c>
    </row>
    <row r="22" spans="2:22" ht="15">
      <c r="B22" s="440" t="s">
        <v>882</v>
      </c>
      <c r="C22">
        <f>C15+'AT-8A_Hon_CCH_UPry'!C14</f>
        <v>110</v>
      </c>
      <c r="D22">
        <f>D15+'AT-8A_Hon_CCH_UPry'!D14</f>
        <v>110</v>
      </c>
      <c r="E22">
        <f>E15+'AT-8A_Hon_CCH_UPry'!E14</f>
        <v>11</v>
      </c>
      <c r="F22">
        <f>F15+'AT-8A_Hon_CCH_UPry'!F14</f>
        <v>25.14</v>
      </c>
      <c r="G22">
        <f>G15+'AT-8A_Hon_CCH_UPry'!G14</f>
        <v>36.14</v>
      </c>
      <c r="H22">
        <f>H15+'AT-8A_Hon_CCH_UPry'!H14</f>
        <v>0</v>
      </c>
      <c r="I22">
        <f>I15+'AT-8A_Hon_CCH_UPry'!I14</f>
        <v>0</v>
      </c>
      <c r="J22">
        <f>J15+'AT-8A_Hon_CCH_UPry'!J14</f>
        <v>0</v>
      </c>
      <c r="K22">
        <f>K15+'AT-8A_Hon_CCH_UPry'!K14</f>
        <v>11</v>
      </c>
      <c r="L22">
        <f>L15+'AT-8A_Hon_CCH_UPry'!L14</f>
        <v>25.14</v>
      </c>
      <c r="M22">
        <f>M15+'AT-8A_Hon_CCH_UPry'!M14</f>
        <v>36.14</v>
      </c>
      <c r="N22">
        <f>N15+'AT-8A_Hon_CCH_UPry'!N14</f>
        <v>11</v>
      </c>
      <c r="O22">
        <f>O15+'AT-8A_Hon_CCH_UPry'!O14</f>
        <v>25.14</v>
      </c>
      <c r="P22">
        <f>P15+'AT-8A_Hon_CCH_UPry'!P14</f>
        <v>36.14</v>
      </c>
      <c r="Q22">
        <f>Q15+'AT-8A_Hon_CCH_UPry'!Q14</f>
        <v>0</v>
      </c>
      <c r="R22">
        <f>R15+'AT-8A_Hon_CCH_UPry'!R14</f>
        <v>0</v>
      </c>
      <c r="S22">
        <f>S15+'AT-8A_Hon_CCH_UPry'!S14</f>
        <v>0</v>
      </c>
      <c r="T22" t="e">
        <f>T15+'AT-8A_Hon_CCH_UPry'!T14</f>
        <v>#VALUE!</v>
      </c>
      <c r="U22">
        <f>U15+'AT-8A_Hon_CCH_UPry'!U14</f>
        <v>110</v>
      </c>
      <c r="V22">
        <f>V15+'AT-8A_Hon_CCH_UPry'!V14</f>
        <v>110</v>
      </c>
    </row>
    <row r="23" spans="3:22" ht="12.75">
      <c r="C23">
        <f>SUM(C21:C22)</f>
        <v>320</v>
      </c>
      <c r="D23">
        <f aca="true" t="shared" si="2" ref="D23:V23">SUM(D21:D22)</f>
        <v>320</v>
      </c>
      <c r="E23">
        <f t="shared" si="2"/>
        <v>32</v>
      </c>
      <c r="F23">
        <f t="shared" si="2"/>
        <v>77.98</v>
      </c>
      <c r="G23">
        <f t="shared" si="2"/>
        <v>109.98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32</v>
      </c>
      <c r="L23">
        <f t="shared" si="2"/>
        <v>77.98</v>
      </c>
      <c r="M23">
        <f t="shared" si="2"/>
        <v>109.98</v>
      </c>
      <c r="N23">
        <f t="shared" si="2"/>
        <v>32</v>
      </c>
      <c r="O23">
        <f t="shared" si="2"/>
        <v>77.98</v>
      </c>
      <c r="P23">
        <f t="shared" si="2"/>
        <v>109.98</v>
      </c>
      <c r="Q23">
        <f t="shared" si="2"/>
        <v>0</v>
      </c>
      <c r="R23">
        <f t="shared" si="2"/>
        <v>0</v>
      </c>
      <c r="S23">
        <f t="shared" si="2"/>
        <v>0</v>
      </c>
      <c r="T23" t="e">
        <f t="shared" si="2"/>
        <v>#VALUE!</v>
      </c>
      <c r="U23">
        <f t="shared" si="2"/>
        <v>320</v>
      </c>
      <c r="V23">
        <f t="shared" si="2"/>
        <v>320</v>
      </c>
    </row>
    <row r="25" spans="1:21" ht="12.75">
      <c r="A25" s="107" t="s">
        <v>944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597" t="s">
        <v>12</v>
      </c>
      <c r="Q25" s="597"/>
      <c r="U25" s="16"/>
    </row>
    <row r="26" spans="1:17" ht="12.75">
      <c r="A26" s="597" t="s">
        <v>13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</row>
    <row r="27" spans="1:17" ht="12.75">
      <c r="A27" s="597" t="s">
        <v>948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</row>
    <row r="28" spans="15:17" ht="12.75">
      <c r="O28" s="572" t="s">
        <v>81</v>
      </c>
      <c r="P28" s="572"/>
      <c r="Q28" s="572"/>
    </row>
  </sheetData>
  <sheetProtection/>
  <mergeCells count="23">
    <mergeCell ref="A4:P4"/>
    <mergeCell ref="A3:Q3"/>
    <mergeCell ref="T11:T12"/>
    <mergeCell ref="K11:M11"/>
    <mergeCell ref="B11:B12"/>
    <mergeCell ref="N11:P11"/>
    <mergeCell ref="Q1:V1"/>
    <mergeCell ref="O28:Q28"/>
    <mergeCell ref="P25:Q25"/>
    <mergeCell ref="A26:Q26"/>
    <mergeCell ref="A27:Q27"/>
    <mergeCell ref="H11:J11"/>
    <mergeCell ref="Q11:S11"/>
    <mergeCell ref="A11:A12"/>
    <mergeCell ref="A5:Q5"/>
    <mergeCell ref="A8:S8"/>
    <mergeCell ref="U9:V9"/>
    <mergeCell ref="V11:V12"/>
    <mergeCell ref="U11:U12"/>
    <mergeCell ref="D11:D12"/>
    <mergeCell ref="P10:V10"/>
    <mergeCell ref="C11:C12"/>
    <mergeCell ref="E11:G1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SheetLayoutView="70" zoomScalePageLayoutView="0" workbookViewId="0" topLeftCell="A10">
      <selection activeCell="A24" sqref="A24:Q24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698" t="s">
        <v>198</v>
      </c>
      <c r="R1" s="698"/>
      <c r="S1" s="698"/>
      <c r="T1" s="698"/>
      <c r="U1" s="698"/>
      <c r="V1" s="698"/>
    </row>
    <row r="3" spans="1:17" ht="15">
      <c r="A3" s="664" t="s">
        <v>0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</row>
    <row r="4" spans="1:17" ht="20.25">
      <c r="A4" s="644" t="s">
        <v>695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45"/>
    </row>
    <row r="5" spans="1:17" ht="15.75">
      <c r="A5" s="693" t="s">
        <v>940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</row>
    <row r="6" spans="1:21" ht="12.75">
      <c r="A6" s="37"/>
      <c r="B6" s="37"/>
      <c r="C6" s="17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19" ht="15.75">
      <c r="A7" s="571" t="s">
        <v>840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94" t="s">
        <v>216</v>
      </c>
      <c r="Q8" s="694"/>
      <c r="R8" s="694"/>
      <c r="S8" s="694"/>
      <c r="T8" s="694"/>
      <c r="U8" s="694"/>
      <c r="V8" s="694"/>
    </row>
    <row r="9" spans="16:22" ht="12.75">
      <c r="P9" s="654" t="s">
        <v>775</v>
      </c>
      <c r="Q9" s="654"/>
      <c r="R9" s="654"/>
      <c r="S9" s="654"/>
      <c r="T9" s="654"/>
      <c r="U9" s="654"/>
      <c r="V9" s="654"/>
    </row>
    <row r="10" spans="1:22" ht="28.5" customHeight="1">
      <c r="A10" s="691" t="s">
        <v>22</v>
      </c>
      <c r="B10" s="656" t="s">
        <v>196</v>
      </c>
      <c r="C10" s="656" t="s">
        <v>364</v>
      </c>
      <c r="D10" s="656" t="s">
        <v>468</v>
      </c>
      <c r="E10" s="573" t="s">
        <v>755</v>
      </c>
      <c r="F10" s="573"/>
      <c r="G10" s="573"/>
      <c r="H10" s="544" t="s">
        <v>783</v>
      </c>
      <c r="I10" s="545"/>
      <c r="J10" s="546"/>
      <c r="K10" s="616" t="s">
        <v>366</v>
      </c>
      <c r="L10" s="617"/>
      <c r="M10" s="686"/>
      <c r="N10" s="695" t="s">
        <v>150</v>
      </c>
      <c r="O10" s="696"/>
      <c r="P10" s="697"/>
      <c r="Q10" s="563" t="s">
        <v>784</v>
      </c>
      <c r="R10" s="563"/>
      <c r="S10" s="563"/>
      <c r="T10" s="656" t="s">
        <v>238</v>
      </c>
      <c r="U10" s="656" t="s">
        <v>417</v>
      </c>
      <c r="V10" s="656" t="s">
        <v>367</v>
      </c>
    </row>
    <row r="11" spans="1:22" ht="69" customHeight="1">
      <c r="A11" s="692"/>
      <c r="B11" s="657"/>
      <c r="C11" s="657"/>
      <c r="D11" s="657"/>
      <c r="E11" s="5" t="s">
        <v>171</v>
      </c>
      <c r="F11" s="5" t="s">
        <v>197</v>
      </c>
      <c r="G11" s="5" t="s">
        <v>17</v>
      </c>
      <c r="H11" s="5" t="s">
        <v>171</v>
      </c>
      <c r="I11" s="5" t="s">
        <v>197</v>
      </c>
      <c r="J11" s="5" t="s">
        <v>17</v>
      </c>
      <c r="K11" s="5" t="s">
        <v>171</v>
      </c>
      <c r="L11" s="5" t="s">
        <v>197</v>
      </c>
      <c r="M11" s="5" t="s">
        <v>17</v>
      </c>
      <c r="N11" s="5" t="s">
        <v>171</v>
      </c>
      <c r="O11" s="5" t="s">
        <v>197</v>
      </c>
      <c r="P11" s="5" t="s">
        <v>17</v>
      </c>
      <c r="Q11" s="5" t="s">
        <v>226</v>
      </c>
      <c r="R11" s="5" t="s">
        <v>208</v>
      </c>
      <c r="S11" s="5" t="s">
        <v>209</v>
      </c>
      <c r="T11" s="657"/>
      <c r="U11" s="657"/>
      <c r="V11" s="657"/>
    </row>
    <row r="12" spans="1:22" ht="12.75">
      <c r="A12" s="170">
        <v>1</v>
      </c>
      <c r="B12" s="115">
        <v>2</v>
      </c>
      <c r="C12" s="8">
        <v>3</v>
      </c>
      <c r="D12" s="170">
        <v>4</v>
      </c>
      <c r="E12" s="115">
        <v>5</v>
      </c>
      <c r="F12" s="8">
        <v>6</v>
      </c>
      <c r="G12" s="170">
        <v>7</v>
      </c>
      <c r="H12" s="115">
        <v>8</v>
      </c>
      <c r="I12" s="8">
        <v>9</v>
      </c>
      <c r="J12" s="170">
        <v>10</v>
      </c>
      <c r="K12" s="115">
        <v>11</v>
      </c>
      <c r="L12" s="8">
        <v>12</v>
      </c>
      <c r="M12" s="170">
        <v>13</v>
      </c>
      <c r="N12" s="115">
        <v>14</v>
      </c>
      <c r="O12" s="8">
        <v>15</v>
      </c>
      <c r="P12" s="170">
        <v>16</v>
      </c>
      <c r="Q12" s="115">
        <v>17</v>
      </c>
      <c r="R12" s="8">
        <v>18</v>
      </c>
      <c r="S12" s="170">
        <v>19</v>
      </c>
      <c r="T12" s="115">
        <v>20</v>
      </c>
      <c r="U12" s="170">
        <v>21</v>
      </c>
      <c r="V12" s="115">
        <v>22</v>
      </c>
    </row>
    <row r="13" spans="1:22" ht="15">
      <c r="A13" s="19">
        <v>1</v>
      </c>
      <c r="B13" s="442" t="s">
        <v>881</v>
      </c>
      <c r="C13" s="420">
        <v>83</v>
      </c>
      <c r="D13" s="420">
        <v>83</v>
      </c>
      <c r="E13" s="435">
        <v>8.3</v>
      </c>
      <c r="F13" s="435">
        <v>20.86</v>
      </c>
      <c r="G13" s="435">
        <f>SUM(E13:F13)</f>
        <v>29.16</v>
      </c>
      <c r="H13" s="435">
        <v>0</v>
      </c>
      <c r="I13" s="435">
        <v>0</v>
      </c>
      <c r="J13" s="435">
        <f>SUM(H13:I13)</f>
        <v>0</v>
      </c>
      <c r="K13" s="435">
        <v>8.3</v>
      </c>
      <c r="L13" s="435">
        <v>20.86</v>
      </c>
      <c r="M13" s="435">
        <f>SUM(K13:L13)</f>
        <v>29.16</v>
      </c>
      <c r="N13" s="435">
        <v>8.3</v>
      </c>
      <c r="O13" s="435">
        <v>20.86</v>
      </c>
      <c r="P13" s="435">
        <f>SUM(N13:O13)</f>
        <v>29.16</v>
      </c>
      <c r="Q13" s="435">
        <f aca="true" t="shared" si="0" ref="Q13:S14">H13+K13-N13</f>
        <v>0</v>
      </c>
      <c r="R13" s="435">
        <f t="shared" si="0"/>
        <v>0</v>
      </c>
      <c r="S13" s="435">
        <f t="shared" si="0"/>
        <v>0</v>
      </c>
      <c r="T13" s="420" t="s">
        <v>885</v>
      </c>
      <c r="U13" s="420">
        <v>83</v>
      </c>
      <c r="V13" s="420">
        <v>83</v>
      </c>
    </row>
    <row r="14" spans="1:22" ht="15">
      <c r="A14" s="19">
        <v>2</v>
      </c>
      <c r="B14" s="442" t="s">
        <v>882</v>
      </c>
      <c r="C14" s="380">
        <v>44</v>
      </c>
      <c r="D14" s="380">
        <v>44</v>
      </c>
      <c r="E14" s="433">
        <v>4.4</v>
      </c>
      <c r="F14" s="433">
        <v>10.07</v>
      </c>
      <c r="G14" s="433">
        <f>SUM(E14:F14)</f>
        <v>14.47</v>
      </c>
      <c r="H14" s="433">
        <v>0</v>
      </c>
      <c r="I14" s="433">
        <v>0</v>
      </c>
      <c r="J14" s="433">
        <f>SUM(H14:I14)</f>
        <v>0</v>
      </c>
      <c r="K14" s="433">
        <v>4.4</v>
      </c>
      <c r="L14" s="433">
        <v>10.07</v>
      </c>
      <c r="M14" s="433">
        <f>SUM(K14:L14)</f>
        <v>14.47</v>
      </c>
      <c r="N14" s="433">
        <v>4.4</v>
      </c>
      <c r="O14" s="433">
        <v>10.07</v>
      </c>
      <c r="P14" s="433">
        <f>SUM(N14:O14)</f>
        <v>14.47</v>
      </c>
      <c r="Q14" s="433">
        <f t="shared" si="0"/>
        <v>0</v>
      </c>
      <c r="R14" s="433">
        <f t="shared" si="0"/>
        <v>0</v>
      </c>
      <c r="S14" s="433">
        <f t="shared" si="0"/>
        <v>0</v>
      </c>
      <c r="T14" s="380" t="s">
        <v>885</v>
      </c>
      <c r="U14" s="380">
        <v>44</v>
      </c>
      <c r="V14" s="380">
        <v>44</v>
      </c>
    </row>
    <row r="15" spans="1:22" ht="16.5" customHeight="1">
      <c r="A15" s="19">
        <v>3</v>
      </c>
      <c r="B15" s="442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35"/>
      <c r="R15" s="435"/>
      <c r="S15" s="435"/>
      <c r="T15" s="420"/>
      <c r="U15" s="420"/>
      <c r="V15" s="420"/>
    </row>
    <row r="16" spans="1:22" ht="15">
      <c r="A16" s="19" t="s">
        <v>7</v>
      </c>
      <c r="B16" s="442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35"/>
      <c r="R16" s="435"/>
      <c r="S16" s="435"/>
      <c r="T16" s="420"/>
      <c r="U16" s="420"/>
      <c r="V16" s="420"/>
    </row>
    <row r="17" spans="1:22" ht="15.75">
      <c r="A17" s="31" t="s">
        <v>17</v>
      </c>
      <c r="B17" s="420"/>
      <c r="C17" s="421">
        <f>SUM(C13:C16)</f>
        <v>127</v>
      </c>
      <c r="D17" s="421">
        <f aca="true" t="shared" si="1" ref="D17:R17">SUM(D13:D16)</f>
        <v>127</v>
      </c>
      <c r="E17" s="439">
        <f t="shared" si="1"/>
        <v>12.700000000000001</v>
      </c>
      <c r="F17" s="439">
        <f t="shared" si="1"/>
        <v>30.93</v>
      </c>
      <c r="G17" s="439">
        <f t="shared" si="1"/>
        <v>43.63</v>
      </c>
      <c r="H17" s="439">
        <f t="shared" si="1"/>
        <v>0</v>
      </c>
      <c r="I17" s="439">
        <f t="shared" si="1"/>
        <v>0</v>
      </c>
      <c r="J17" s="439">
        <f t="shared" si="1"/>
        <v>0</v>
      </c>
      <c r="K17" s="439">
        <f t="shared" si="1"/>
        <v>12.700000000000001</v>
      </c>
      <c r="L17" s="439">
        <f t="shared" si="1"/>
        <v>30.93</v>
      </c>
      <c r="M17" s="439">
        <f t="shared" si="1"/>
        <v>43.63</v>
      </c>
      <c r="N17" s="439">
        <f t="shared" si="1"/>
        <v>12.700000000000001</v>
      </c>
      <c r="O17" s="439">
        <f t="shared" si="1"/>
        <v>30.93</v>
      </c>
      <c r="P17" s="439">
        <f t="shared" si="1"/>
        <v>43.63</v>
      </c>
      <c r="Q17" s="439">
        <f t="shared" si="1"/>
        <v>0</v>
      </c>
      <c r="R17" s="439">
        <f t="shared" si="1"/>
        <v>0</v>
      </c>
      <c r="S17" s="430">
        <f>J17+M17-P17</f>
        <v>0</v>
      </c>
      <c r="T17" s="421"/>
      <c r="U17" s="421">
        <f>SUM(U13:U16)</f>
        <v>127</v>
      </c>
      <c r="V17" s="421">
        <f>SUM(V13:V16)</f>
        <v>127</v>
      </c>
    </row>
    <row r="18" spans="3:22" ht="12.7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22" spans="1:21" ht="12.75">
      <c r="A22" s="107" t="s">
        <v>944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597" t="s">
        <v>12</v>
      </c>
      <c r="Q22" s="597"/>
      <c r="U22" s="16"/>
    </row>
    <row r="23" spans="1:17" ht="12.75">
      <c r="A23" s="597" t="s">
        <v>13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</row>
    <row r="24" spans="1:17" ht="12.75">
      <c r="A24" s="597" t="s">
        <v>948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</row>
    <row r="25" spans="15:17" ht="12.75">
      <c r="O25" s="572" t="s">
        <v>81</v>
      </c>
      <c r="P25" s="572"/>
      <c r="Q25" s="572"/>
    </row>
  </sheetData>
  <sheetProtection/>
  <mergeCells count="23">
    <mergeCell ref="V10:V11"/>
    <mergeCell ref="P22:Q22"/>
    <mergeCell ref="A23:Q23"/>
    <mergeCell ref="A24:Q24"/>
    <mergeCell ref="D10:D11"/>
    <mergeCell ref="E10:G10"/>
    <mergeCell ref="H10:J10"/>
    <mergeCell ref="O25:Q25"/>
    <mergeCell ref="U10:U11"/>
    <mergeCell ref="T10:T11"/>
    <mergeCell ref="A10:A11"/>
    <mergeCell ref="B10:B11"/>
    <mergeCell ref="C10:C11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SheetLayoutView="100" zoomScalePageLayoutView="0" workbookViewId="0" topLeftCell="A1">
      <selection activeCell="H12" sqref="H12:H13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16.57421875" style="17" customWidth="1"/>
    <col min="4" max="4" width="15.8515625" style="17" customWidth="1"/>
    <col min="5" max="5" width="18.8515625" style="17" customWidth="1"/>
    <col min="6" max="6" width="19.00390625" style="17" customWidth="1"/>
    <col min="7" max="7" width="22.57421875" style="17" customWidth="1"/>
    <col min="8" max="8" width="16.7109375" style="17" customWidth="1"/>
    <col min="9" max="9" width="30.140625" style="17" customWidth="1"/>
    <col min="10" max="16384" width="9.140625" style="17" customWidth="1"/>
  </cols>
  <sheetData>
    <row r="1" spans="9:10" ht="15">
      <c r="I1" s="42" t="s">
        <v>63</v>
      </c>
      <c r="J1" s="44"/>
    </row>
    <row r="2" spans="4:10" ht="15">
      <c r="D2" s="46" t="s">
        <v>0</v>
      </c>
      <c r="E2" s="46"/>
      <c r="F2" s="46"/>
      <c r="G2" s="46"/>
      <c r="H2" s="46"/>
      <c r="I2" s="46"/>
      <c r="J2" s="46"/>
    </row>
    <row r="3" spans="2:10" ht="20.25" customHeight="1">
      <c r="B3" s="173"/>
      <c r="C3" s="699" t="s">
        <v>695</v>
      </c>
      <c r="D3" s="699"/>
      <c r="E3" s="699"/>
      <c r="F3" s="699"/>
      <c r="G3" s="137"/>
      <c r="H3" s="137"/>
      <c r="I3" s="137"/>
      <c r="J3" s="45"/>
    </row>
    <row r="4" ht="10.5" customHeight="1"/>
    <row r="5" spans="1:9" ht="30.75" customHeight="1">
      <c r="A5" s="700" t="s">
        <v>756</v>
      </c>
      <c r="B5" s="700"/>
      <c r="C5" s="700"/>
      <c r="D5" s="700"/>
      <c r="E5" s="700"/>
      <c r="F5" s="700"/>
      <c r="G5" s="700"/>
      <c r="H5" s="700"/>
      <c r="I5" s="700"/>
    </row>
    <row r="7" ht="0.75" customHeight="1"/>
    <row r="8" spans="1:17" ht="15.75">
      <c r="A8" s="693" t="s">
        <v>940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</row>
    <row r="9" spans="4:22" ht="12.75">
      <c r="D9" s="654" t="s">
        <v>775</v>
      </c>
      <c r="E9" s="654"/>
      <c r="F9" s="654"/>
      <c r="G9" s="654"/>
      <c r="H9" s="654"/>
      <c r="I9" s="654"/>
      <c r="U9" s="20"/>
      <c r="V9" s="23"/>
    </row>
    <row r="10" spans="1:9" ht="44.25" customHeight="1">
      <c r="A10" s="5" t="s">
        <v>2</v>
      </c>
      <c r="B10" s="5" t="s">
        <v>3</v>
      </c>
      <c r="C10" s="2" t="s">
        <v>755</v>
      </c>
      <c r="D10" s="2" t="s">
        <v>786</v>
      </c>
      <c r="E10" s="2" t="s">
        <v>109</v>
      </c>
      <c r="F10" s="5" t="s">
        <v>219</v>
      </c>
      <c r="G10" s="2" t="s">
        <v>854</v>
      </c>
      <c r="H10" s="2" t="s">
        <v>150</v>
      </c>
      <c r="I10" s="35" t="s">
        <v>785</v>
      </c>
    </row>
    <row r="11" spans="1:9" s="123" customFormat="1" ht="15.75" customHeight="1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9" s="444" customFormat="1" ht="19.5" customHeight="1">
      <c r="A12" s="170">
        <v>1</v>
      </c>
      <c r="B12" s="380" t="s">
        <v>881</v>
      </c>
      <c r="C12" s="380">
        <v>2.15</v>
      </c>
      <c r="D12" s="433">
        <v>0</v>
      </c>
      <c r="E12" s="380">
        <v>2.43</v>
      </c>
      <c r="F12" s="433">
        <v>0</v>
      </c>
      <c r="G12" s="380">
        <v>750</v>
      </c>
      <c r="H12" s="380">
        <v>2.44</v>
      </c>
      <c r="I12" s="380">
        <f>E12+F12-H12</f>
        <v>-0.009999999999999787</v>
      </c>
    </row>
    <row r="13" spans="1:9" s="444" customFormat="1" ht="19.5" customHeight="1">
      <c r="A13" s="170">
        <v>2</v>
      </c>
      <c r="B13" s="380" t="s">
        <v>882</v>
      </c>
      <c r="C13" s="433">
        <v>1.22</v>
      </c>
      <c r="D13" s="433">
        <v>0</v>
      </c>
      <c r="E13" s="433">
        <v>0.88</v>
      </c>
      <c r="F13" s="433">
        <v>0</v>
      </c>
      <c r="G13" s="380">
        <v>750</v>
      </c>
      <c r="H13" s="433">
        <v>0.93</v>
      </c>
      <c r="I13" s="380">
        <f>E13+F13-H13</f>
        <v>-0.050000000000000044</v>
      </c>
    </row>
    <row r="14" spans="1:9" s="444" customFormat="1" ht="19.5" customHeight="1">
      <c r="A14" s="170">
        <v>3</v>
      </c>
      <c r="B14" s="424"/>
      <c r="C14" s="424"/>
      <c r="D14" s="424"/>
      <c r="E14" s="424"/>
      <c r="F14" s="424"/>
      <c r="G14" s="424"/>
      <c r="H14" s="424"/>
      <c r="I14" s="424"/>
    </row>
    <row r="15" spans="1:9" s="444" customFormat="1" ht="19.5" customHeight="1">
      <c r="A15" s="445" t="s">
        <v>7</v>
      </c>
      <c r="B15" s="424"/>
      <c r="C15" s="424"/>
      <c r="D15" s="424"/>
      <c r="E15" s="424"/>
      <c r="F15" s="424"/>
      <c r="G15" s="424"/>
      <c r="H15" s="424"/>
      <c r="I15" s="424"/>
    </row>
    <row r="16" spans="1:9" s="444" customFormat="1" ht="19.5" customHeight="1">
      <c r="A16" s="181" t="s">
        <v>17</v>
      </c>
      <c r="B16" s="424"/>
      <c r="C16" s="419">
        <f>SUM(C12:C15)</f>
        <v>3.37</v>
      </c>
      <c r="D16" s="419">
        <f aca="true" t="shared" si="0" ref="D16:I16">SUM(D12:D15)</f>
        <v>0</v>
      </c>
      <c r="E16" s="419">
        <f t="shared" si="0"/>
        <v>3.31</v>
      </c>
      <c r="F16" s="419">
        <f t="shared" si="0"/>
        <v>0</v>
      </c>
      <c r="G16" s="419">
        <f t="shared" si="0"/>
        <v>1500</v>
      </c>
      <c r="H16" s="419">
        <f t="shared" si="0"/>
        <v>3.37</v>
      </c>
      <c r="I16" s="419">
        <f t="shared" si="0"/>
        <v>-0.05999999999999983</v>
      </c>
    </row>
    <row r="17" spans="1:9" ht="12.75">
      <c r="A17" s="17" t="s">
        <v>931</v>
      </c>
      <c r="E17" s="32"/>
      <c r="F17" s="32"/>
      <c r="G17" s="32"/>
      <c r="H17" s="23"/>
      <c r="I17" s="23"/>
    </row>
    <row r="18" spans="5:9" ht="12.75">
      <c r="E18" s="13"/>
      <c r="F18" s="13"/>
      <c r="G18" s="13"/>
      <c r="H18" s="32"/>
      <c r="I18" s="23"/>
    </row>
    <row r="19" spans="1:10" ht="12.75">
      <c r="A19" s="107" t="s">
        <v>944</v>
      </c>
      <c r="E19" s="37"/>
      <c r="F19" s="37"/>
      <c r="G19" s="37"/>
      <c r="I19" s="587" t="s">
        <v>12</v>
      </c>
      <c r="J19" s="587"/>
    </row>
    <row r="20" spans="5:9" ht="12.75">
      <c r="E20" s="597" t="s">
        <v>13</v>
      </c>
      <c r="F20" s="597"/>
      <c r="G20" s="597"/>
      <c r="H20" s="597"/>
      <c r="I20" s="597"/>
    </row>
    <row r="21" spans="5:9" ht="12.75">
      <c r="E21" s="597" t="s">
        <v>948</v>
      </c>
      <c r="F21" s="597"/>
      <c r="G21" s="597"/>
      <c r="H21" s="597"/>
      <c r="I21" s="597"/>
    </row>
    <row r="22" spans="9:12" ht="12.75">
      <c r="I22" s="574" t="s">
        <v>81</v>
      </c>
      <c r="J22" s="574"/>
      <c r="K22" s="574"/>
      <c r="L22" s="574"/>
    </row>
  </sheetData>
  <sheetProtection/>
  <mergeCells count="8">
    <mergeCell ref="C3:F3"/>
    <mergeCell ref="I22:L22"/>
    <mergeCell ref="D9:I9"/>
    <mergeCell ref="E20:I20"/>
    <mergeCell ref="E21:I21"/>
    <mergeCell ref="A5:I5"/>
    <mergeCell ref="I19:J19"/>
    <mergeCell ref="A8:Q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81" zoomScalePageLayoutView="0" workbookViewId="0" topLeftCell="A17">
      <selection activeCell="G26" sqref="G26"/>
    </sheetView>
  </sheetViews>
  <sheetFormatPr defaultColWidth="9.140625" defaultRowHeight="12.75"/>
  <cols>
    <col min="1" max="1" width="4.421875" style="17" customWidth="1"/>
    <col min="2" max="2" width="37.28125" style="17" customWidth="1"/>
    <col min="3" max="3" width="12.28125" style="17" customWidth="1"/>
    <col min="4" max="5" width="15.140625" style="17" customWidth="1"/>
    <col min="6" max="6" width="15.8515625" style="17" customWidth="1"/>
    <col min="7" max="7" width="12.57421875" style="17" customWidth="1"/>
    <col min="8" max="8" width="23.7109375" style="17" customWidth="1"/>
    <col min="9" max="16384" width="9.140625" style="17" customWidth="1"/>
  </cols>
  <sheetData>
    <row r="1" spans="4:14" ht="15">
      <c r="D1" s="37"/>
      <c r="E1" s="37"/>
      <c r="F1" s="37"/>
      <c r="H1" s="42" t="s">
        <v>64</v>
      </c>
      <c r="I1" s="37"/>
      <c r="M1" s="44"/>
      <c r="N1" s="44"/>
    </row>
    <row r="2" spans="1:14" ht="15">
      <c r="A2" s="664" t="s">
        <v>0</v>
      </c>
      <c r="B2" s="664"/>
      <c r="C2" s="664"/>
      <c r="D2" s="664"/>
      <c r="E2" s="664"/>
      <c r="F2" s="664"/>
      <c r="G2" s="664"/>
      <c r="H2" s="664"/>
      <c r="I2" s="46"/>
      <c r="J2" s="46"/>
      <c r="K2" s="46"/>
      <c r="L2" s="46"/>
      <c r="M2" s="46"/>
      <c r="N2" s="46"/>
    </row>
    <row r="3" spans="1:14" ht="20.25">
      <c r="A3" s="570" t="s">
        <v>695</v>
      </c>
      <c r="B3" s="570"/>
      <c r="C3" s="570"/>
      <c r="D3" s="570"/>
      <c r="E3" s="570"/>
      <c r="F3" s="570"/>
      <c r="G3" s="570"/>
      <c r="H3" s="570"/>
      <c r="I3" s="45"/>
      <c r="J3" s="45"/>
      <c r="K3" s="45"/>
      <c r="L3" s="45"/>
      <c r="M3" s="45"/>
      <c r="N3" s="45"/>
    </row>
    <row r="4" ht="10.5" customHeight="1"/>
    <row r="5" spans="1:8" ht="19.5" customHeight="1">
      <c r="A5" s="571" t="s">
        <v>757</v>
      </c>
      <c r="B5" s="664"/>
      <c r="C5" s="664"/>
      <c r="D5" s="664"/>
      <c r="E5" s="664"/>
      <c r="F5" s="664"/>
      <c r="G5" s="664"/>
      <c r="H5" s="664"/>
    </row>
    <row r="7" spans="1:10" s="15" customFormat="1" ht="15.7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7" s="15" customFormat="1" ht="15.75">
      <c r="A8" s="693" t="s">
        <v>940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</row>
    <row r="9" spans="1:20" s="15" customFormat="1" ht="15.75">
      <c r="A9" s="16"/>
      <c r="B9" s="17"/>
      <c r="C9" s="17"/>
      <c r="D9" s="109"/>
      <c r="E9" s="109"/>
      <c r="G9" s="109" t="s">
        <v>771</v>
      </c>
      <c r="H9" s="109"/>
      <c r="J9" s="109"/>
      <c r="K9" s="109"/>
      <c r="L9" s="109"/>
      <c r="S9" s="134"/>
      <c r="T9" s="132"/>
    </row>
    <row r="10" spans="1:8" s="38" customFormat="1" ht="55.5" customHeight="1">
      <c r="A10" s="524"/>
      <c r="B10" s="512" t="s">
        <v>929</v>
      </c>
      <c r="C10" s="512" t="s">
        <v>758</v>
      </c>
      <c r="D10" s="512" t="s">
        <v>779</v>
      </c>
      <c r="E10" s="512" t="s">
        <v>218</v>
      </c>
      <c r="F10" s="512" t="s">
        <v>219</v>
      </c>
      <c r="G10" s="512" t="s">
        <v>70</v>
      </c>
      <c r="H10" s="512" t="s">
        <v>928</v>
      </c>
    </row>
    <row r="11" spans="1:8" s="38" customFormat="1" ht="14.25" customHeight="1">
      <c r="A11" s="5">
        <v>1</v>
      </c>
      <c r="B11" s="512">
        <v>2</v>
      </c>
      <c r="C11" s="512">
        <v>3</v>
      </c>
      <c r="D11" s="512">
        <v>4</v>
      </c>
      <c r="E11" s="512">
        <v>5</v>
      </c>
      <c r="F11" s="512">
        <v>6</v>
      </c>
      <c r="G11" s="512">
        <v>7</v>
      </c>
      <c r="H11" s="512">
        <v>8</v>
      </c>
    </row>
    <row r="12" spans="1:8" ht="16.5" customHeight="1">
      <c r="A12" s="31" t="s">
        <v>25</v>
      </c>
      <c r="B12" s="519" t="s">
        <v>26</v>
      </c>
      <c r="C12" s="540">
        <v>30</v>
      </c>
      <c r="D12" s="540">
        <v>0</v>
      </c>
      <c r="E12" s="540">
        <v>30</v>
      </c>
      <c r="F12" s="540">
        <v>0</v>
      </c>
      <c r="G12" s="170"/>
      <c r="H12" s="538">
        <f>D12+E12-G16</f>
        <v>-5.770000000000003</v>
      </c>
    </row>
    <row r="13" spans="1:8" ht="20.25" customHeight="1">
      <c r="A13" s="20"/>
      <c r="B13" s="520" t="s">
        <v>27</v>
      </c>
      <c r="C13" s="540"/>
      <c r="D13" s="540"/>
      <c r="E13" s="540"/>
      <c r="F13" s="540"/>
      <c r="G13" s="388">
        <v>2.5</v>
      </c>
      <c r="H13" s="540"/>
    </row>
    <row r="14" spans="1:8" ht="17.25" customHeight="1">
      <c r="A14" s="20"/>
      <c r="B14" s="520" t="s">
        <v>183</v>
      </c>
      <c r="C14" s="540"/>
      <c r="D14" s="540"/>
      <c r="E14" s="540"/>
      <c r="F14" s="540"/>
      <c r="G14" s="388">
        <v>1</v>
      </c>
      <c r="H14" s="540"/>
    </row>
    <row r="15" spans="1:8" s="38" customFormat="1" ht="33.75" customHeight="1">
      <c r="A15" s="39"/>
      <c r="B15" s="521" t="s">
        <v>184</v>
      </c>
      <c r="C15" s="540"/>
      <c r="D15" s="540"/>
      <c r="E15" s="540"/>
      <c r="F15" s="540"/>
      <c r="G15" s="523">
        <v>32.27</v>
      </c>
      <c r="H15" s="540"/>
    </row>
    <row r="16" spans="1:8" s="38" customFormat="1" ht="12.75">
      <c r="A16" s="39"/>
      <c r="B16" s="522" t="s">
        <v>28</v>
      </c>
      <c r="C16" s="115">
        <v>30</v>
      </c>
      <c r="D16" s="115">
        <v>0</v>
      </c>
      <c r="E16" s="115">
        <v>30</v>
      </c>
      <c r="F16" s="115">
        <v>0</v>
      </c>
      <c r="G16" s="523">
        <f>SUM(G13:G15)</f>
        <v>35.77</v>
      </c>
      <c r="H16" s="523">
        <f>SUM(H12)</f>
        <v>-5.770000000000003</v>
      </c>
    </row>
    <row r="17" spans="1:8" s="38" customFormat="1" ht="40.5" customHeight="1">
      <c r="A17" s="40" t="s">
        <v>29</v>
      </c>
      <c r="B17" s="522" t="s">
        <v>217</v>
      </c>
      <c r="C17" s="701">
        <v>30</v>
      </c>
      <c r="D17" s="701">
        <v>0</v>
      </c>
      <c r="E17" s="701">
        <v>30</v>
      </c>
      <c r="F17" s="701">
        <v>0</v>
      </c>
      <c r="G17" s="115"/>
      <c r="H17" s="701">
        <f>D17+E17-G25</f>
        <v>7.82</v>
      </c>
    </row>
    <row r="18" spans="1:8" ht="28.5" customHeight="1">
      <c r="A18" s="20"/>
      <c r="B18" s="521" t="s">
        <v>186</v>
      </c>
      <c r="C18" s="701"/>
      <c r="D18" s="701"/>
      <c r="E18" s="701"/>
      <c r="F18" s="701"/>
      <c r="G18" s="388">
        <v>7</v>
      </c>
      <c r="H18" s="701"/>
    </row>
    <row r="19" spans="1:8" ht="19.5" customHeight="1">
      <c r="A19" s="20"/>
      <c r="B19" s="521" t="s">
        <v>30</v>
      </c>
      <c r="C19" s="701"/>
      <c r="D19" s="701"/>
      <c r="E19" s="701"/>
      <c r="F19" s="701"/>
      <c r="G19" s="388">
        <v>0.5</v>
      </c>
      <c r="H19" s="701"/>
    </row>
    <row r="20" spans="1:8" ht="21.75" customHeight="1">
      <c r="A20" s="20"/>
      <c r="B20" s="521" t="s">
        <v>187</v>
      </c>
      <c r="C20" s="701"/>
      <c r="D20" s="701"/>
      <c r="E20" s="701"/>
      <c r="F20" s="701"/>
      <c r="G20" s="388">
        <v>12</v>
      </c>
      <c r="H20" s="701"/>
    </row>
    <row r="21" spans="1:8" s="38" customFormat="1" ht="27.75" customHeight="1">
      <c r="A21" s="39"/>
      <c r="B21" s="521" t="s">
        <v>31</v>
      </c>
      <c r="C21" s="701"/>
      <c r="D21" s="701"/>
      <c r="E21" s="701"/>
      <c r="F21" s="701"/>
      <c r="G21" s="523">
        <v>1</v>
      </c>
      <c r="H21" s="701"/>
    </row>
    <row r="22" spans="1:8" s="38" customFormat="1" ht="19.5" customHeight="1">
      <c r="A22" s="39"/>
      <c r="B22" s="521" t="s">
        <v>185</v>
      </c>
      <c r="C22" s="701"/>
      <c r="D22" s="701"/>
      <c r="E22" s="701"/>
      <c r="F22" s="701"/>
      <c r="G22" s="523">
        <v>0</v>
      </c>
      <c r="H22" s="701"/>
    </row>
    <row r="23" spans="1:8" s="38" customFormat="1" ht="27.75" customHeight="1">
      <c r="A23" s="39"/>
      <c r="B23" s="521" t="s">
        <v>188</v>
      </c>
      <c r="C23" s="701"/>
      <c r="D23" s="701"/>
      <c r="E23" s="701"/>
      <c r="F23" s="701"/>
      <c r="G23" s="523">
        <v>1.5</v>
      </c>
      <c r="H23" s="701"/>
    </row>
    <row r="24" spans="1:8" s="38" customFormat="1" ht="18.75" customHeight="1">
      <c r="A24" s="40"/>
      <c r="B24" s="521" t="s">
        <v>189</v>
      </c>
      <c r="C24" s="701"/>
      <c r="D24" s="701"/>
      <c r="E24" s="701"/>
      <c r="F24" s="701"/>
      <c r="G24" s="523">
        <v>0.18</v>
      </c>
      <c r="H24" s="701"/>
    </row>
    <row r="25" spans="1:8" s="38" customFormat="1" ht="19.5" customHeight="1">
      <c r="A25" s="40"/>
      <c r="B25" s="522" t="s">
        <v>28</v>
      </c>
      <c r="C25" s="115">
        <v>30</v>
      </c>
      <c r="D25" s="115">
        <v>0</v>
      </c>
      <c r="E25" s="115">
        <v>30</v>
      </c>
      <c r="F25" s="115">
        <v>0</v>
      </c>
      <c r="G25" s="115">
        <f>SUM(G18:G24)</f>
        <v>22.18</v>
      </c>
      <c r="H25" s="115">
        <f>SUM(H17)</f>
        <v>7.82</v>
      </c>
    </row>
    <row r="26" spans="1:8" ht="12.75">
      <c r="A26" s="20"/>
      <c r="B26" s="519" t="s">
        <v>32</v>
      </c>
      <c r="C26" s="388">
        <f aca="true" t="shared" si="0" ref="C26:H26">C25+C16</f>
        <v>60</v>
      </c>
      <c r="D26" s="388">
        <f t="shared" si="0"/>
        <v>0</v>
      </c>
      <c r="E26" s="388">
        <f t="shared" si="0"/>
        <v>60</v>
      </c>
      <c r="F26" s="388">
        <f t="shared" si="0"/>
        <v>0</v>
      </c>
      <c r="G26" s="388">
        <f t="shared" si="0"/>
        <v>57.95</v>
      </c>
      <c r="H26" s="388">
        <f t="shared" si="0"/>
        <v>2.049999999999997</v>
      </c>
    </row>
    <row r="27" s="38" customFormat="1" ht="15.75" customHeight="1"/>
    <row r="28" s="38" customFormat="1" ht="15.75" customHeight="1"/>
    <row r="29" spans="2:8" ht="12.75" customHeight="1">
      <c r="B29" s="107" t="s">
        <v>944</v>
      </c>
      <c r="C29" s="16"/>
      <c r="D29" s="16"/>
      <c r="E29" s="16"/>
      <c r="F29" s="16"/>
      <c r="G29" s="587" t="s">
        <v>12</v>
      </c>
      <c r="H29" s="587"/>
    </row>
    <row r="30" spans="2:8" ht="13.5" customHeight="1">
      <c r="B30" s="597" t="s">
        <v>13</v>
      </c>
      <c r="C30" s="597"/>
      <c r="D30" s="597"/>
      <c r="E30" s="597"/>
      <c r="F30" s="597"/>
      <c r="G30" s="597"/>
      <c r="H30" s="597"/>
    </row>
    <row r="31" spans="2:8" ht="12" customHeight="1">
      <c r="B31" s="597" t="s">
        <v>948</v>
      </c>
      <c r="C31" s="597"/>
      <c r="D31" s="597"/>
      <c r="E31" s="597"/>
      <c r="F31" s="597"/>
      <c r="G31" s="597"/>
      <c r="H31" s="597"/>
    </row>
    <row r="32" spans="2:10" ht="12.75">
      <c r="B32" s="16"/>
      <c r="C32" s="16"/>
      <c r="D32" s="16"/>
      <c r="E32" s="16"/>
      <c r="F32" s="16"/>
      <c r="G32" s="574" t="s">
        <v>81</v>
      </c>
      <c r="H32" s="574"/>
      <c r="I32" s="574"/>
      <c r="J32" s="574"/>
    </row>
  </sheetData>
  <sheetProtection/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Q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85" zoomScalePageLayoutView="0" workbookViewId="0" topLeftCell="A1">
      <selection activeCell="A5" sqref="A5:E5"/>
    </sheetView>
  </sheetViews>
  <sheetFormatPr defaultColWidth="9.140625" defaultRowHeight="12.75"/>
  <cols>
    <col min="1" max="1" width="9.140625" style="17" customWidth="1"/>
    <col min="2" max="2" width="19.28125" style="17" customWidth="1"/>
    <col min="3" max="3" width="28.421875" style="17" customWidth="1"/>
    <col min="4" max="4" width="27.7109375" style="17" customWidth="1"/>
    <col min="5" max="5" width="30.28125" style="17" customWidth="1"/>
    <col min="6" max="16384" width="9.140625" style="17" customWidth="1"/>
  </cols>
  <sheetData>
    <row r="1" spans="5:6" ht="15">
      <c r="E1" s="42" t="s">
        <v>503</v>
      </c>
      <c r="F1" s="44"/>
    </row>
    <row r="2" spans="4:6" ht="15">
      <c r="D2" s="46" t="s">
        <v>0</v>
      </c>
      <c r="E2" s="46"/>
      <c r="F2" s="46"/>
    </row>
    <row r="3" spans="2:6" ht="20.25">
      <c r="B3" s="173"/>
      <c r="C3" s="570" t="s">
        <v>695</v>
      </c>
      <c r="D3" s="570"/>
      <c r="E3" s="570"/>
      <c r="F3" s="45"/>
    </row>
    <row r="4" ht="10.5" customHeight="1"/>
    <row r="5" spans="1:5" ht="30.75" customHeight="1">
      <c r="A5" s="700" t="s">
        <v>759</v>
      </c>
      <c r="B5" s="700"/>
      <c r="C5" s="700"/>
      <c r="D5" s="700"/>
      <c r="E5" s="700"/>
    </row>
    <row r="7" ht="0.75" customHeight="1"/>
    <row r="8" spans="1:17" ht="15.75">
      <c r="A8" s="693" t="s">
        <v>940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</row>
    <row r="9" spans="4:18" ht="12.75">
      <c r="D9" s="655" t="s">
        <v>775</v>
      </c>
      <c r="E9" s="655"/>
      <c r="Q9" s="20"/>
      <c r="R9" s="23"/>
    </row>
    <row r="10" spans="1:18" ht="26.25" customHeight="1">
      <c r="A10" s="563" t="s">
        <v>2</v>
      </c>
      <c r="B10" s="563" t="s">
        <v>3</v>
      </c>
      <c r="C10" s="702" t="s">
        <v>499</v>
      </c>
      <c r="D10" s="703"/>
      <c r="E10" s="704"/>
      <c r="Q10" s="23"/>
      <c r="R10" s="23"/>
    </row>
    <row r="11" spans="1:5" ht="56.25" customHeight="1">
      <c r="A11" s="563"/>
      <c r="B11" s="563"/>
      <c r="C11" s="5" t="s">
        <v>501</v>
      </c>
      <c r="D11" s="5" t="s">
        <v>502</v>
      </c>
      <c r="E11" s="5" t="s">
        <v>500</v>
      </c>
    </row>
    <row r="12" spans="1:5" s="123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5" ht="18" customHeight="1">
      <c r="A13" s="19">
        <v>1</v>
      </c>
      <c r="B13" s="380" t="s">
        <v>881</v>
      </c>
      <c r="C13" s="380">
        <v>0</v>
      </c>
      <c r="D13" s="380">
        <v>1</v>
      </c>
      <c r="E13" s="380">
        <v>63</v>
      </c>
    </row>
    <row r="14" spans="1:5" ht="74.25" customHeight="1" hidden="1">
      <c r="A14" s="19">
        <v>2</v>
      </c>
      <c r="B14" s="380"/>
      <c r="C14" s="380"/>
      <c r="D14" s="380"/>
      <c r="E14" s="380"/>
    </row>
    <row r="15" spans="1:5" ht="12" customHeight="1">
      <c r="A15" s="19">
        <v>2</v>
      </c>
      <c r="B15" s="380" t="s">
        <v>882</v>
      </c>
      <c r="C15" s="380">
        <v>1</v>
      </c>
      <c r="D15" s="380">
        <v>1</v>
      </c>
      <c r="E15" s="380">
        <v>31</v>
      </c>
    </row>
    <row r="16" spans="1:5" ht="15">
      <c r="A16" s="19">
        <v>3</v>
      </c>
      <c r="B16" s="380"/>
      <c r="C16" s="380"/>
      <c r="D16" s="380"/>
      <c r="E16" s="380"/>
    </row>
    <row r="17" spans="1:5" ht="15.75">
      <c r="A17" s="21" t="s">
        <v>7</v>
      </c>
      <c r="B17" s="419"/>
      <c r="C17" s="419"/>
      <c r="D17" s="419"/>
      <c r="E17" s="419"/>
    </row>
    <row r="18" spans="1:5" ht="15.75">
      <c r="A18" s="3" t="s">
        <v>17</v>
      </c>
      <c r="B18" s="419"/>
      <c r="C18" s="419">
        <f>SUM(C13:C17)</f>
        <v>1</v>
      </c>
      <c r="D18" s="419">
        <f>SUM(D13:D17)</f>
        <v>2</v>
      </c>
      <c r="E18" s="419">
        <f>SUM(E13:E17)</f>
        <v>94</v>
      </c>
    </row>
    <row r="19" ht="12.75">
      <c r="E19" s="32"/>
    </row>
    <row r="20" ht="12.75">
      <c r="E20" s="13"/>
    </row>
    <row r="21" spans="1:6" ht="12.75">
      <c r="A21" s="107" t="s">
        <v>944</v>
      </c>
      <c r="E21" s="37" t="s">
        <v>12</v>
      </c>
      <c r="F21" s="136"/>
    </row>
    <row r="22" spans="4:5" ht="12.75" customHeight="1">
      <c r="D22" s="587" t="s">
        <v>13</v>
      </c>
      <c r="E22" s="587"/>
    </row>
    <row r="23" spans="4:5" ht="12.75" customHeight="1">
      <c r="D23" s="587" t="s">
        <v>948</v>
      </c>
      <c r="E23" s="587"/>
    </row>
    <row r="24" spans="5:8" ht="12.75">
      <c r="E24" s="16" t="s">
        <v>842</v>
      </c>
      <c r="F24" s="574"/>
      <c r="G24" s="574"/>
      <c r="H24" s="574"/>
    </row>
  </sheetData>
  <sheetProtection/>
  <mergeCells count="10">
    <mergeCell ref="C3:E3"/>
    <mergeCell ref="A5:E5"/>
    <mergeCell ref="F24:H24"/>
    <mergeCell ref="C10:E10"/>
    <mergeCell ref="D9:E9"/>
    <mergeCell ref="B10:B11"/>
    <mergeCell ref="A10:A11"/>
    <mergeCell ref="D22:E22"/>
    <mergeCell ref="D23:E23"/>
    <mergeCell ref="A8:Q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29" sqref="H29"/>
    </sheetView>
  </sheetViews>
  <sheetFormatPr defaultColWidth="9.140625" defaultRowHeight="12.75"/>
  <sheetData>
    <row r="2" ht="12.75">
      <c r="B2" s="16"/>
    </row>
    <row r="4" spans="2:8" ht="12.75" customHeight="1">
      <c r="B4" s="536"/>
      <c r="C4" s="536"/>
      <c r="D4" s="536"/>
      <c r="E4" s="536"/>
      <c r="F4" s="536"/>
      <c r="G4" s="536"/>
      <c r="H4" s="536"/>
    </row>
    <row r="5" spans="2:8" ht="12.75" customHeight="1">
      <c r="B5" s="536"/>
      <c r="C5" s="536"/>
      <c r="D5" s="536"/>
      <c r="E5" s="536"/>
      <c r="F5" s="536"/>
      <c r="G5" s="536"/>
      <c r="H5" s="536"/>
    </row>
    <row r="6" spans="2:8" ht="12.75" customHeight="1">
      <c r="B6" s="536"/>
      <c r="C6" s="536"/>
      <c r="D6" s="536"/>
      <c r="E6" s="536"/>
      <c r="F6" s="536"/>
      <c r="G6" s="536"/>
      <c r="H6" s="536"/>
    </row>
    <row r="7" spans="2:8" ht="12.75" customHeight="1">
      <c r="B7" s="536"/>
      <c r="C7" s="536"/>
      <c r="D7" s="536"/>
      <c r="E7" s="536"/>
      <c r="F7" s="536"/>
      <c r="G7" s="536"/>
      <c r="H7" s="536"/>
    </row>
    <row r="8" spans="2:8" ht="12.75" customHeight="1">
      <c r="B8" s="536"/>
      <c r="C8" s="536"/>
      <c r="D8" s="536"/>
      <c r="E8" s="536"/>
      <c r="F8" s="536"/>
      <c r="G8" s="536"/>
      <c r="H8" s="536"/>
    </row>
    <row r="9" spans="2:8" ht="12.75" customHeight="1">
      <c r="B9" s="536"/>
      <c r="C9" s="536"/>
      <c r="D9" s="536"/>
      <c r="E9" s="536"/>
      <c r="F9" s="536"/>
      <c r="G9" s="536"/>
      <c r="H9" s="536"/>
    </row>
    <row r="10" spans="2:8" ht="12.75" customHeight="1">
      <c r="B10" s="536"/>
      <c r="C10" s="536"/>
      <c r="D10" s="536"/>
      <c r="E10" s="536"/>
      <c r="F10" s="536"/>
      <c r="G10" s="536"/>
      <c r="H10" s="536"/>
    </row>
    <row r="11" spans="2:8" ht="12.75" customHeight="1">
      <c r="B11" s="536"/>
      <c r="C11" s="536"/>
      <c r="D11" s="536"/>
      <c r="E11" s="536"/>
      <c r="F11" s="536"/>
      <c r="G11" s="536"/>
      <c r="H11" s="536"/>
    </row>
    <row r="12" spans="2:8" ht="12.75" customHeight="1">
      <c r="B12" s="536"/>
      <c r="C12" s="536"/>
      <c r="D12" s="536"/>
      <c r="E12" s="536"/>
      <c r="F12" s="536"/>
      <c r="G12" s="536"/>
      <c r="H12" s="536"/>
    </row>
    <row r="13" spans="2:8" ht="12.75" customHeight="1">
      <c r="B13" s="536"/>
      <c r="C13" s="536"/>
      <c r="D13" s="536"/>
      <c r="E13" s="536"/>
      <c r="F13" s="536"/>
      <c r="G13" s="536"/>
      <c r="H13" s="536"/>
    </row>
  </sheetData>
  <sheetProtection/>
  <mergeCells count="1">
    <mergeCell ref="B4:H1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10" zoomScalePageLayoutView="0" workbookViewId="0" topLeftCell="A4">
      <selection activeCell="J12" sqref="J12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706" t="s">
        <v>664</v>
      </c>
      <c r="I1" s="706"/>
    </row>
    <row r="2" spans="3:10" ht="18">
      <c r="C2" s="651" t="s">
        <v>0</v>
      </c>
      <c r="D2" s="651"/>
      <c r="E2" s="651"/>
      <c r="F2" s="651"/>
      <c r="G2" s="651"/>
      <c r="H2" s="270"/>
      <c r="I2" s="248"/>
      <c r="J2" s="248"/>
    </row>
    <row r="3" spans="2:10" ht="21">
      <c r="B3" s="652" t="s">
        <v>695</v>
      </c>
      <c r="C3" s="652"/>
      <c r="D3" s="652"/>
      <c r="E3" s="652"/>
      <c r="F3" s="652"/>
      <c r="G3" s="652"/>
      <c r="H3" s="249"/>
      <c r="I3" s="249"/>
      <c r="J3" s="249"/>
    </row>
    <row r="4" spans="3:10" ht="21">
      <c r="C4" s="215"/>
      <c r="D4" s="215"/>
      <c r="E4" s="215"/>
      <c r="F4" s="215"/>
      <c r="G4" s="215"/>
      <c r="H4" s="215"/>
      <c r="I4" s="249"/>
      <c r="J4" s="249"/>
    </row>
    <row r="5" spans="3:8" ht="20.25" customHeight="1">
      <c r="C5" s="707" t="s">
        <v>760</v>
      </c>
      <c r="D5" s="707"/>
      <c r="E5" s="707"/>
      <c r="F5" s="707"/>
      <c r="G5" s="707"/>
      <c r="H5" s="707"/>
    </row>
    <row r="6" spans="1:17" ht="20.25" customHeight="1">
      <c r="A6" s="705" t="s">
        <v>940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</row>
    <row r="7" spans="1:9" ht="15" customHeight="1">
      <c r="A7" s="708" t="s">
        <v>71</v>
      </c>
      <c r="B7" s="708" t="s">
        <v>33</v>
      </c>
      <c r="C7" s="708" t="s">
        <v>405</v>
      </c>
      <c r="D7" s="708" t="s">
        <v>385</v>
      </c>
      <c r="E7" s="708" t="s">
        <v>384</v>
      </c>
      <c r="F7" s="708"/>
      <c r="G7" s="708"/>
      <c r="H7" s="708" t="s">
        <v>874</v>
      </c>
      <c r="I7" s="709" t="s">
        <v>875</v>
      </c>
    </row>
    <row r="8" spans="1:9" ht="12.75" customHeight="1">
      <c r="A8" s="708"/>
      <c r="B8" s="708"/>
      <c r="C8" s="708"/>
      <c r="D8" s="708"/>
      <c r="E8" s="708" t="s">
        <v>406</v>
      </c>
      <c r="F8" s="709" t="s">
        <v>407</v>
      </c>
      <c r="G8" s="708" t="s">
        <v>408</v>
      </c>
      <c r="H8" s="708"/>
      <c r="I8" s="710"/>
    </row>
    <row r="9" spans="1:9" ht="20.25" customHeight="1">
      <c r="A9" s="708"/>
      <c r="B9" s="708"/>
      <c r="C9" s="708"/>
      <c r="D9" s="708"/>
      <c r="E9" s="708"/>
      <c r="F9" s="710"/>
      <c r="G9" s="708"/>
      <c r="H9" s="708"/>
      <c r="I9" s="710"/>
    </row>
    <row r="10" spans="1:9" ht="63.75" customHeight="1">
      <c r="A10" s="708"/>
      <c r="B10" s="708"/>
      <c r="C10" s="708"/>
      <c r="D10" s="708"/>
      <c r="E10" s="708"/>
      <c r="F10" s="711"/>
      <c r="G10" s="708"/>
      <c r="H10" s="708"/>
      <c r="I10" s="711"/>
    </row>
    <row r="11" spans="1:9" ht="15">
      <c r="A11" s="253">
        <v>1</v>
      </c>
      <c r="B11" s="253">
        <v>2</v>
      </c>
      <c r="C11" s="254">
        <v>3</v>
      </c>
      <c r="D11" s="253">
        <v>4</v>
      </c>
      <c r="E11" s="253">
        <v>5</v>
      </c>
      <c r="F11" s="254">
        <v>6</v>
      </c>
      <c r="G11" s="253">
        <v>7</v>
      </c>
      <c r="H11" s="253">
        <v>8</v>
      </c>
      <c r="I11" s="254">
        <v>9</v>
      </c>
    </row>
    <row r="12" spans="1:9" ht="15">
      <c r="A12" s="315">
        <v>1</v>
      </c>
      <c r="B12" s="389" t="s">
        <v>881</v>
      </c>
      <c r="C12" s="390" t="s">
        <v>886</v>
      </c>
      <c r="D12" s="391">
        <v>63</v>
      </c>
      <c r="E12" s="391">
        <v>13</v>
      </c>
      <c r="F12" s="390">
        <v>0</v>
      </c>
      <c r="G12" s="391">
        <v>0</v>
      </c>
      <c r="H12" s="390" t="s">
        <v>7</v>
      </c>
      <c r="I12" s="389">
        <v>6100</v>
      </c>
    </row>
    <row r="13" spans="1:10" ht="15">
      <c r="A13" s="315">
        <v>2</v>
      </c>
      <c r="B13" s="389" t="s">
        <v>882</v>
      </c>
      <c r="C13" s="390" t="s">
        <v>7</v>
      </c>
      <c r="D13" s="391">
        <v>31</v>
      </c>
      <c r="E13" s="390">
        <v>0</v>
      </c>
      <c r="F13" s="391">
        <v>0</v>
      </c>
      <c r="G13" s="390">
        <v>0</v>
      </c>
      <c r="H13" s="391">
        <v>0</v>
      </c>
      <c r="I13" s="390">
        <v>0</v>
      </c>
      <c r="J13" s="389"/>
    </row>
    <row r="14" spans="1:9" ht="15">
      <c r="A14" s="315">
        <v>3</v>
      </c>
      <c r="B14" s="315"/>
      <c r="C14" s="313"/>
      <c r="D14" s="314"/>
      <c r="E14" s="314"/>
      <c r="F14" s="313"/>
      <c r="G14" s="314"/>
      <c r="H14" s="313"/>
      <c r="I14" s="253"/>
    </row>
    <row r="15" spans="1:9" ht="12.75">
      <c r="A15" s="19" t="s">
        <v>7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1" t="s">
        <v>17</v>
      </c>
      <c r="B16" s="9"/>
      <c r="C16" s="9"/>
      <c r="D16" s="181">
        <f aca="true" t="shared" si="0" ref="D16:I16">SUM(D12:D15)</f>
        <v>94</v>
      </c>
      <c r="E16" s="181">
        <f t="shared" si="0"/>
        <v>13</v>
      </c>
      <c r="F16" s="181">
        <f t="shared" si="0"/>
        <v>0</v>
      </c>
      <c r="G16" s="181">
        <f t="shared" si="0"/>
        <v>0</v>
      </c>
      <c r="H16" s="181">
        <f t="shared" si="0"/>
        <v>0</v>
      </c>
      <c r="I16" s="181">
        <f t="shared" si="0"/>
        <v>6100</v>
      </c>
    </row>
    <row r="18" spans="1:7" ht="12.75">
      <c r="A18" s="223"/>
      <c r="B18" s="223"/>
      <c r="C18" s="223"/>
      <c r="D18" s="223"/>
      <c r="G18" s="224" t="s">
        <v>12</v>
      </c>
    </row>
    <row r="19" spans="1:8" ht="15" customHeight="1">
      <c r="A19" s="223"/>
      <c r="B19" s="223"/>
      <c r="C19" s="223"/>
      <c r="D19" s="223"/>
      <c r="F19" s="649" t="s">
        <v>13</v>
      </c>
      <c r="G19" s="649"/>
      <c r="H19" s="649"/>
    </row>
    <row r="20" spans="1:9" ht="15" customHeight="1">
      <c r="A20" s="223"/>
      <c r="B20" s="223"/>
      <c r="C20" s="223"/>
      <c r="D20" s="223"/>
      <c r="F20" s="649" t="s">
        <v>947</v>
      </c>
      <c r="G20" s="649"/>
      <c r="H20" s="649"/>
      <c r="I20" s="649"/>
    </row>
    <row r="21" spans="1:7" ht="12.75">
      <c r="A21" s="107" t="s">
        <v>944</v>
      </c>
      <c r="C21" s="223"/>
      <c r="D21" s="223"/>
      <c r="G21" s="225" t="s">
        <v>81</v>
      </c>
    </row>
  </sheetData>
  <sheetProtection/>
  <mergeCells count="17">
    <mergeCell ref="F8:F10"/>
    <mergeCell ref="A7:A10"/>
    <mergeCell ref="G8:G10"/>
    <mergeCell ref="H7:H10"/>
    <mergeCell ref="B7:B10"/>
    <mergeCell ref="C7:C10"/>
    <mergeCell ref="E7:G7"/>
    <mergeCell ref="A6:Q6"/>
    <mergeCell ref="F19:H19"/>
    <mergeCell ref="F20:I20"/>
    <mergeCell ref="H1:I1"/>
    <mergeCell ref="C5:H5"/>
    <mergeCell ref="D7:D10"/>
    <mergeCell ref="C2:G2"/>
    <mergeCell ref="B3:G3"/>
    <mergeCell ref="I7:I10"/>
    <mergeCell ref="E8:E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120" zoomScaleSheetLayoutView="120" zoomScalePageLayoutView="0" workbookViewId="0" topLeftCell="A4">
      <selection activeCell="H9" sqref="H9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651" t="s">
        <v>0</v>
      </c>
      <c r="B1" s="651"/>
      <c r="C1" s="651"/>
      <c r="D1" s="651"/>
      <c r="E1" s="651"/>
      <c r="F1" s="651"/>
      <c r="G1" s="651"/>
      <c r="H1" s="651"/>
      <c r="I1" s="248"/>
      <c r="J1" s="321" t="s">
        <v>544</v>
      </c>
    </row>
    <row r="2" spans="1:10" ht="21">
      <c r="A2" s="652" t="s">
        <v>695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9" ht="15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8">
      <c r="A4" s="651" t="s">
        <v>543</v>
      </c>
      <c r="B4" s="651"/>
      <c r="C4" s="651"/>
      <c r="D4" s="651"/>
      <c r="E4" s="651"/>
      <c r="F4" s="651"/>
      <c r="G4" s="651"/>
      <c r="H4" s="651"/>
      <c r="I4" s="651"/>
    </row>
    <row r="5" spans="1:17" ht="15">
      <c r="A5" s="705" t="s">
        <v>940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6" spans="1:10" ht="25.5" customHeight="1">
      <c r="A6" s="712" t="s">
        <v>2</v>
      </c>
      <c r="B6" s="712" t="s">
        <v>386</v>
      </c>
      <c r="C6" s="563" t="s">
        <v>387</v>
      </c>
      <c r="D6" s="563"/>
      <c r="E6" s="563"/>
      <c r="F6" s="713" t="s">
        <v>390</v>
      </c>
      <c r="G6" s="714"/>
      <c r="H6" s="714"/>
      <c r="I6" s="715"/>
      <c r="J6" s="716" t="s">
        <v>394</v>
      </c>
    </row>
    <row r="7" spans="1:10" ht="63" customHeight="1">
      <c r="A7" s="712"/>
      <c r="B7" s="712"/>
      <c r="C7" s="5" t="s">
        <v>97</v>
      </c>
      <c r="D7" s="5" t="s">
        <v>388</v>
      </c>
      <c r="E7" s="5" t="s">
        <v>389</v>
      </c>
      <c r="F7" s="251" t="s">
        <v>391</v>
      </c>
      <c r="G7" s="251" t="s">
        <v>392</v>
      </c>
      <c r="H7" s="251" t="s">
        <v>393</v>
      </c>
      <c r="I7" s="251" t="s">
        <v>44</v>
      </c>
      <c r="J7" s="717"/>
    </row>
    <row r="8" spans="1:10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261</v>
      </c>
      <c r="G8" s="220" t="s">
        <v>280</v>
      </c>
      <c r="H8" s="220" t="s">
        <v>281</v>
      </c>
      <c r="I8" s="220" t="s">
        <v>282</v>
      </c>
      <c r="J8" s="220" t="s">
        <v>310</v>
      </c>
    </row>
    <row r="9" spans="1:10" ht="45">
      <c r="A9" s="446">
        <v>1</v>
      </c>
      <c r="B9" s="392">
        <v>2</v>
      </c>
      <c r="C9" s="392">
        <v>1</v>
      </c>
      <c r="D9" s="392">
        <v>0</v>
      </c>
      <c r="E9" s="392">
        <v>63</v>
      </c>
      <c r="F9" s="392">
        <v>1</v>
      </c>
      <c r="G9" s="392">
        <v>100</v>
      </c>
      <c r="H9" s="234" t="s">
        <v>932</v>
      </c>
      <c r="I9" s="220"/>
      <c r="J9" s="396">
        <v>1.02</v>
      </c>
    </row>
    <row r="10" spans="1:10" ht="15">
      <c r="A10" s="315">
        <v>2</v>
      </c>
      <c r="B10" s="384"/>
      <c r="C10" s="384"/>
      <c r="D10" s="384"/>
      <c r="E10" s="384"/>
      <c r="F10" s="384"/>
      <c r="G10" s="384"/>
      <c r="H10" s="384"/>
      <c r="I10" s="384"/>
      <c r="J10" s="384"/>
    </row>
    <row r="11" spans="1:10" ht="15">
      <c r="A11" s="315">
        <v>3</v>
      </c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ht="12.75">
      <c r="A12" s="19" t="s">
        <v>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31" t="s">
        <v>17</v>
      </c>
      <c r="B13" s="181">
        <f aca="true" t="shared" si="0" ref="B13:G13">SUM(B9:B12)</f>
        <v>2</v>
      </c>
      <c r="C13" s="181">
        <f t="shared" si="0"/>
        <v>1</v>
      </c>
      <c r="D13" s="181">
        <f t="shared" si="0"/>
        <v>0</v>
      </c>
      <c r="E13" s="181">
        <f t="shared" si="0"/>
        <v>63</v>
      </c>
      <c r="F13" s="181">
        <f t="shared" si="0"/>
        <v>1</v>
      </c>
      <c r="G13" s="181">
        <f t="shared" si="0"/>
        <v>100</v>
      </c>
      <c r="H13" s="9"/>
      <c r="I13" s="9"/>
      <c r="J13" s="3">
        <f>SUM(J9:J12)</f>
        <v>1.02</v>
      </c>
    </row>
    <row r="16" spans="1:10" ht="12.75" customHeight="1">
      <c r="A16" s="223"/>
      <c r="B16" s="223"/>
      <c r="C16" s="223"/>
      <c r="D16" s="223"/>
      <c r="I16" s="649" t="s">
        <v>12</v>
      </c>
      <c r="J16" s="649"/>
    </row>
    <row r="17" spans="1:10" ht="12.75" customHeight="1">
      <c r="A17" s="223"/>
      <c r="B17" s="223"/>
      <c r="C17" s="223"/>
      <c r="D17" s="223"/>
      <c r="I17" s="649" t="s">
        <v>13</v>
      </c>
      <c r="J17" s="649"/>
    </row>
    <row r="18" spans="1:10" ht="12.75" customHeight="1">
      <c r="A18" s="223"/>
      <c r="B18" s="223"/>
      <c r="C18" s="223"/>
      <c r="D18" s="223"/>
      <c r="H18" s="649" t="s">
        <v>947</v>
      </c>
      <c r="I18" s="649"/>
      <c r="J18" s="649"/>
    </row>
    <row r="19" spans="1:10" ht="12.75">
      <c r="A19" s="107" t="s">
        <v>944</v>
      </c>
      <c r="C19" s="223"/>
      <c r="D19" s="223"/>
      <c r="J19" s="225" t="s">
        <v>81</v>
      </c>
    </row>
  </sheetData>
  <sheetProtection/>
  <mergeCells count="12">
    <mergeCell ref="A1:H1"/>
    <mergeCell ref="I16:J16"/>
    <mergeCell ref="I17:J17"/>
    <mergeCell ref="A2:J2"/>
    <mergeCell ref="A4:I4"/>
    <mergeCell ref="A6:A7"/>
    <mergeCell ref="B6:B7"/>
    <mergeCell ref="A5:Q5"/>
    <mergeCell ref="H18:J18"/>
    <mergeCell ref="C6:E6"/>
    <mergeCell ref="F6:I6"/>
    <mergeCell ref="J6:J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SheetLayoutView="80" zoomScalePageLayoutView="0" workbookViewId="0" topLeftCell="A4">
      <selection activeCell="D34" sqref="D34:G34"/>
    </sheetView>
  </sheetViews>
  <sheetFormatPr defaultColWidth="9.140625" defaultRowHeight="12.75"/>
  <cols>
    <col min="1" max="1" width="5.28125" style="223" customWidth="1"/>
    <col min="2" max="2" width="8.57421875" style="223" customWidth="1"/>
    <col min="3" max="3" width="32.140625" style="223" customWidth="1"/>
    <col min="4" max="4" width="15.140625" style="223" customWidth="1"/>
    <col min="5" max="6" width="11.7109375" style="223" customWidth="1"/>
    <col min="7" max="7" width="13.7109375" style="223" customWidth="1"/>
    <col min="8" max="8" width="20.140625" style="223" customWidth="1"/>
    <col min="9" max="16384" width="9.140625" style="223" customWidth="1"/>
  </cols>
  <sheetData>
    <row r="1" spans="1:8" ht="12.75">
      <c r="A1" s="223" t="s">
        <v>11</v>
      </c>
      <c r="H1" s="239" t="s">
        <v>546</v>
      </c>
    </row>
    <row r="2" spans="1:8" s="227" customFormat="1" ht="15.75">
      <c r="A2" s="680" t="s">
        <v>0</v>
      </c>
      <c r="B2" s="680"/>
      <c r="C2" s="680"/>
      <c r="D2" s="680"/>
      <c r="E2" s="680"/>
      <c r="F2" s="680"/>
      <c r="G2" s="680"/>
      <c r="H2" s="680"/>
    </row>
    <row r="3" spans="1:8" s="227" customFormat="1" ht="20.25" customHeight="1">
      <c r="A3" s="723" t="s">
        <v>695</v>
      </c>
      <c r="B3" s="723"/>
      <c r="C3" s="723"/>
      <c r="D3" s="723"/>
      <c r="E3" s="723"/>
      <c r="F3" s="723"/>
      <c r="G3" s="723"/>
      <c r="H3" s="723"/>
    </row>
    <row r="5" spans="1:8" s="227" customFormat="1" ht="15.75">
      <c r="A5" s="679" t="s">
        <v>545</v>
      </c>
      <c r="B5" s="679"/>
      <c r="C5" s="679"/>
      <c r="D5" s="679"/>
      <c r="E5" s="679"/>
      <c r="F5" s="679"/>
      <c r="G5" s="679"/>
      <c r="H5" s="724"/>
    </row>
    <row r="7" spans="1:17" ht="15">
      <c r="A7" s="705" t="s">
        <v>940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</row>
    <row r="9" spans="1:7" ht="13.5" customHeight="1">
      <c r="A9" s="240"/>
      <c r="B9" s="240"/>
      <c r="C9" s="240"/>
      <c r="D9" s="240"/>
      <c r="E9" s="240"/>
      <c r="F9" s="240"/>
      <c r="G9" s="240"/>
    </row>
    <row r="10" spans="1:8" s="231" customFormat="1" ht="12.75">
      <c r="A10" s="223"/>
      <c r="B10" s="223"/>
      <c r="C10" s="223"/>
      <c r="D10" s="223"/>
      <c r="E10" s="223"/>
      <c r="F10" s="223"/>
      <c r="G10" s="223"/>
      <c r="H10" s="138"/>
    </row>
    <row r="11" spans="1:8" s="231" customFormat="1" ht="39.75" customHeight="1">
      <c r="A11" s="232"/>
      <c r="B11" s="718" t="s">
        <v>274</v>
      </c>
      <c r="C11" s="718" t="s">
        <v>275</v>
      </c>
      <c r="D11" s="726" t="s">
        <v>276</v>
      </c>
      <c r="E11" s="727"/>
      <c r="F11" s="727"/>
      <c r="G11" s="728"/>
      <c r="H11" s="718" t="s">
        <v>75</v>
      </c>
    </row>
    <row r="12" spans="1:8" s="231" customFormat="1" ht="25.5">
      <c r="A12" s="233"/>
      <c r="B12" s="719"/>
      <c r="C12" s="719"/>
      <c r="D12" s="241" t="s">
        <v>277</v>
      </c>
      <c r="E12" s="241" t="s">
        <v>278</v>
      </c>
      <c r="F12" s="241" t="s">
        <v>279</v>
      </c>
      <c r="G12" s="241" t="s">
        <v>17</v>
      </c>
      <c r="H12" s="719"/>
    </row>
    <row r="13" spans="1:8" s="231" customFormat="1" ht="15">
      <c r="A13" s="233"/>
      <c r="B13" s="242" t="s">
        <v>254</v>
      </c>
      <c r="C13" s="242" t="s">
        <v>255</v>
      </c>
      <c r="D13" s="242" t="s">
        <v>256</v>
      </c>
      <c r="E13" s="242" t="s">
        <v>257</v>
      </c>
      <c r="F13" s="242" t="s">
        <v>258</v>
      </c>
      <c r="G13" s="242" t="s">
        <v>259</v>
      </c>
      <c r="H13" s="242" t="s">
        <v>260</v>
      </c>
    </row>
    <row r="14" spans="2:8" s="243" customFormat="1" ht="15" customHeight="1">
      <c r="B14" s="244" t="s">
        <v>25</v>
      </c>
      <c r="C14" s="720" t="s">
        <v>283</v>
      </c>
      <c r="D14" s="721"/>
      <c r="E14" s="721"/>
      <c r="F14" s="721"/>
      <c r="G14" s="721"/>
      <c r="H14" s="722"/>
    </row>
    <row r="15" spans="2:8" s="246" customFormat="1" ht="12.75">
      <c r="B15" s="245"/>
      <c r="C15" s="245" t="s">
        <v>933</v>
      </c>
      <c r="D15" s="244">
        <v>1</v>
      </c>
      <c r="E15" s="244">
        <v>0</v>
      </c>
      <c r="F15" s="244">
        <v>0</v>
      </c>
      <c r="G15" s="244">
        <f>SUM(D15:F15)</f>
        <v>1</v>
      </c>
      <c r="H15" s="245"/>
    </row>
    <row r="16" spans="1:8" ht="14.25">
      <c r="A16" s="236"/>
      <c r="B16" s="159"/>
      <c r="C16" s="247"/>
      <c r="D16" s="180"/>
      <c r="E16" s="180"/>
      <c r="F16" s="180"/>
      <c r="G16" s="180"/>
      <c r="H16" s="159"/>
    </row>
    <row r="17" spans="2:8" ht="12.75">
      <c r="B17" s="235"/>
      <c r="C17" s="247"/>
      <c r="D17" s="180"/>
      <c r="E17" s="160"/>
      <c r="F17" s="160"/>
      <c r="G17" s="160"/>
      <c r="H17" s="159"/>
    </row>
    <row r="18" spans="2:8" s="152" customFormat="1" ht="12.75">
      <c r="B18" s="159"/>
      <c r="C18" s="247"/>
      <c r="D18" s="180"/>
      <c r="E18" s="180"/>
      <c r="F18" s="180"/>
      <c r="G18" s="180"/>
      <c r="H18" s="155"/>
    </row>
    <row r="19" spans="2:8" s="152" customFormat="1" ht="12.75">
      <c r="B19" s="159"/>
      <c r="C19" s="247"/>
      <c r="D19" s="180"/>
      <c r="E19" s="180"/>
      <c r="F19" s="180"/>
      <c r="G19" s="180"/>
      <c r="H19" s="155"/>
    </row>
    <row r="20" spans="2:8" s="152" customFormat="1" ht="12.75">
      <c r="B20" s="159"/>
      <c r="C20" s="247"/>
      <c r="D20" s="180"/>
      <c r="E20" s="180"/>
      <c r="F20" s="180"/>
      <c r="G20" s="180"/>
      <c r="H20" s="155"/>
    </row>
    <row r="21" spans="2:8" s="152" customFormat="1" ht="21.75" customHeight="1">
      <c r="B21" s="244" t="s">
        <v>29</v>
      </c>
      <c r="C21" s="720" t="s">
        <v>456</v>
      </c>
      <c r="D21" s="721"/>
      <c r="E21" s="721"/>
      <c r="F21" s="721"/>
      <c r="G21" s="721"/>
      <c r="H21" s="722"/>
    </row>
    <row r="22" spans="1:8" s="152" customFormat="1" ht="12.75">
      <c r="A22" s="238" t="s">
        <v>273</v>
      </c>
      <c r="B22" s="237"/>
      <c r="C22" s="245" t="s">
        <v>934</v>
      </c>
      <c r="D22" s="154">
        <v>0</v>
      </c>
      <c r="E22" s="154">
        <v>2</v>
      </c>
      <c r="F22" s="154">
        <v>0</v>
      </c>
      <c r="G22" s="154">
        <f>SUM(D22:F22)</f>
        <v>2</v>
      </c>
      <c r="H22" s="155"/>
    </row>
    <row r="23" spans="2:8" ht="12.75">
      <c r="B23" s="159"/>
      <c r="C23" s="247" t="s">
        <v>935</v>
      </c>
      <c r="D23" s="180">
        <v>0</v>
      </c>
      <c r="E23" s="180">
        <v>1</v>
      </c>
      <c r="F23" s="180">
        <v>0</v>
      </c>
      <c r="G23" s="154">
        <f>SUM(D23:F23)</f>
        <v>1</v>
      </c>
      <c r="H23" s="159"/>
    </row>
    <row r="24" spans="2:8" ht="12.75">
      <c r="B24" s="159"/>
      <c r="C24" s="247" t="s">
        <v>936</v>
      </c>
      <c r="D24" s="180">
        <v>0</v>
      </c>
      <c r="E24" s="180">
        <v>2</v>
      </c>
      <c r="F24" s="180">
        <v>0</v>
      </c>
      <c r="G24" s="154">
        <f>SUM(D24:F24)</f>
        <v>2</v>
      </c>
      <c r="H24" s="159"/>
    </row>
    <row r="25" spans="2:8" ht="12.75">
      <c r="B25" s="159"/>
      <c r="C25" s="247"/>
      <c r="D25" s="159"/>
      <c r="E25" s="159"/>
      <c r="F25" s="159"/>
      <c r="G25" s="159"/>
      <c r="H25" s="159"/>
    </row>
    <row r="26" spans="2:8" ht="12.75">
      <c r="B26" s="159"/>
      <c r="C26" s="247"/>
      <c r="D26" s="159"/>
      <c r="E26" s="159"/>
      <c r="F26" s="159"/>
      <c r="G26" s="159"/>
      <c r="H26" s="159"/>
    </row>
    <row r="27" spans="2:8" ht="12.75">
      <c r="B27" s="159"/>
      <c r="C27" s="159"/>
      <c r="D27" s="159"/>
      <c r="E27" s="159"/>
      <c r="F27" s="159"/>
      <c r="G27" s="159"/>
      <c r="H27" s="159"/>
    </row>
    <row r="28" spans="2:8" ht="12.75">
      <c r="B28" s="231"/>
      <c r="C28" s="231"/>
      <c r="D28" s="231"/>
      <c r="E28" s="231"/>
      <c r="F28" s="231"/>
      <c r="G28" s="231"/>
      <c r="H28" s="231"/>
    </row>
    <row r="29" spans="2:8" ht="12.75">
      <c r="B29" s="231"/>
      <c r="C29" s="231"/>
      <c r="D29" s="231"/>
      <c r="E29" s="231"/>
      <c r="F29" s="231"/>
      <c r="G29" s="231"/>
      <c r="H29" s="231"/>
    </row>
    <row r="30" spans="2:8" ht="12.75">
      <c r="B30" s="231"/>
      <c r="C30" s="231"/>
      <c r="D30" s="231"/>
      <c r="E30" s="231"/>
      <c r="F30" s="231"/>
      <c r="G30" s="231"/>
      <c r="H30" s="231"/>
    </row>
    <row r="31" spans="2:8" ht="12.75">
      <c r="B31" s="231"/>
      <c r="C31" s="231"/>
      <c r="D31" s="231"/>
      <c r="E31" s="231"/>
      <c r="F31" s="231"/>
      <c r="G31" s="231"/>
      <c r="H31" s="231"/>
    </row>
    <row r="32" spans="4:7" ht="12.75" customHeight="1">
      <c r="D32" s="725" t="s">
        <v>12</v>
      </c>
      <c r="E32" s="725"/>
      <c r="F32" s="725"/>
      <c r="G32" s="725"/>
    </row>
    <row r="33" spans="4:7" ht="12.75" customHeight="1">
      <c r="D33" s="649" t="s">
        <v>13</v>
      </c>
      <c r="E33" s="649"/>
      <c r="F33" s="649"/>
      <c r="G33" s="649"/>
    </row>
    <row r="34" spans="4:7" ht="12.75" customHeight="1">
      <c r="D34" s="649" t="s">
        <v>950</v>
      </c>
      <c r="E34" s="649"/>
      <c r="F34" s="649"/>
      <c r="G34" s="649"/>
    </row>
    <row r="35" spans="2:5" ht="12.75">
      <c r="B35" s="107" t="s">
        <v>944</v>
      </c>
      <c r="E35" s="223" t="s">
        <v>842</v>
      </c>
    </row>
  </sheetData>
  <sheetProtection/>
  <mergeCells count="13">
    <mergeCell ref="D32:G32"/>
    <mergeCell ref="D33:G33"/>
    <mergeCell ref="D34:G34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Q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8">
      <c r="A1" s="651" t="s">
        <v>0</v>
      </c>
      <c r="B1" s="651"/>
      <c r="C1" s="651"/>
      <c r="D1" s="651"/>
      <c r="E1" s="651"/>
      <c r="F1" s="651"/>
      <c r="H1" s="214" t="s">
        <v>637</v>
      </c>
    </row>
    <row r="2" spans="1:7" ht="21">
      <c r="A2" s="652" t="s">
        <v>695</v>
      </c>
      <c r="B2" s="652"/>
      <c r="C2" s="652"/>
      <c r="D2" s="652"/>
      <c r="E2" s="652"/>
      <c r="F2" s="652"/>
      <c r="G2" s="652"/>
    </row>
    <row r="3" spans="1:2" ht="15">
      <c r="A3" s="216"/>
      <c r="B3" s="216"/>
    </row>
    <row r="4" spans="1:7" ht="18" customHeight="1">
      <c r="A4" s="653" t="s">
        <v>638</v>
      </c>
      <c r="B4" s="653"/>
      <c r="C4" s="653"/>
      <c r="D4" s="653"/>
      <c r="E4" s="653"/>
      <c r="F4" s="653"/>
      <c r="G4" s="653"/>
    </row>
    <row r="5" spans="1:17" ht="15">
      <c r="A5" s="705" t="s">
        <v>940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6" spans="1:8" ht="15">
      <c r="A6" s="217"/>
      <c r="B6" s="217"/>
      <c r="F6" s="654" t="s">
        <v>774</v>
      </c>
      <c r="G6" s="654"/>
      <c r="H6" s="654"/>
    </row>
    <row r="7" spans="1:8" ht="59.25" customHeight="1">
      <c r="A7" s="218" t="s">
        <v>2</v>
      </c>
      <c r="B7" s="325" t="s">
        <v>3</v>
      </c>
      <c r="C7" s="330" t="s">
        <v>639</v>
      </c>
      <c r="D7" s="330" t="s">
        <v>640</v>
      </c>
      <c r="E7" s="330" t="s">
        <v>641</v>
      </c>
      <c r="F7" s="330" t="s">
        <v>642</v>
      </c>
      <c r="G7" s="367" t="s">
        <v>697</v>
      </c>
      <c r="H7" s="311" t="s">
        <v>863</v>
      </c>
    </row>
    <row r="8" spans="1:8" s="214" customFormat="1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368" t="s">
        <v>260</v>
      </c>
      <c r="H8" s="253">
        <v>8</v>
      </c>
    </row>
    <row r="9" spans="1:8" s="214" customFormat="1" ht="18">
      <c r="A9" s="315">
        <v>1</v>
      </c>
      <c r="B9" s="447" t="s">
        <v>881</v>
      </c>
      <c r="C9" s="448">
        <v>63</v>
      </c>
      <c r="D9" s="448">
        <v>13</v>
      </c>
      <c r="E9" s="448">
        <v>13</v>
      </c>
      <c r="F9" s="448">
        <v>0</v>
      </c>
      <c r="G9" s="448">
        <v>10</v>
      </c>
      <c r="H9" s="253"/>
    </row>
    <row r="10" spans="1:8" s="214" customFormat="1" ht="18">
      <c r="A10" s="315">
        <v>2</v>
      </c>
      <c r="B10" s="447" t="s">
        <v>882</v>
      </c>
      <c r="C10" s="381">
        <v>31</v>
      </c>
      <c r="D10" s="381">
        <v>4</v>
      </c>
      <c r="E10" s="381">
        <v>0</v>
      </c>
      <c r="F10" s="381">
        <v>0</v>
      </c>
      <c r="G10" s="381">
        <v>2</v>
      </c>
      <c r="H10" s="253"/>
    </row>
    <row r="11" spans="1:8" s="214" customFormat="1" ht="18">
      <c r="A11" s="315">
        <v>3</v>
      </c>
      <c r="B11" s="449"/>
      <c r="C11" s="449"/>
      <c r="D11" s="449"/>
      <c r="E11" s="449"/>
      <c r="F11" s="449"/>
      <c r="G11" s="450"/>
      <c r="H11" s="253"/>
    </row>
    <row r="12" spans="1:8" ht="15">
      <c r="A12" s="19" t="s">
        <v>7</v>
      </c>
      <c r="B12" s="418"/>
      <c r="C12" s="451"/>
      <c r="D12" s="451"/>
      <c r="E12" s="451"/>
      <c r="F12" s="451"/>
      <c r="G12" s="452"/>
      <c r="H12" s="9"/>
    </row>
    <row r="13" spans="1:8" ht="15">
      <c r="A13" s="31" t="s">
        <v>17</v>
      </c>
      <c r="B13" s="418"/>
      <c r="C13" s="380">
        <f>SUM(C9:C12)</f>
        <v>94</v>
      </c>
      <c r="D13" s="380">
        <f>SUM(D9:D12)</f>
        <v>17</v>
      </c>
      <c r="E13" s="380">
        <f>SUM(E9:E12)</f>
        <v>13</v>
      </c>
      <c r="F13" s="380">
        <f>SUM(F9:F12)</f>
        <v>0</v>
      </c>
      <c r="G13" s="380">
        <f>SUM(G9:G12)</f>
        <v>12</v>
      </c>
      <c r="H13" s="9"/>
    </row>
    <row r="14" ht="12.75">
      <c r="A14" s="222" t="s">
        <v>915</v>
      </c>
    </row>
    <row r="16" ht="12.75">
      <c r="D16" s="914"/>
    </row>
    <row r="17" spans="1:9" ht="15" customHeight="1">
      <c r="A17" s="331"/>
      <c r="B17" s="331"/>
      <c r="C17" s="331"/>
      <c r="D17" s="331"/>
      <c r="E17" s="331"/>
      <c r="F17" s="667" t="s">
        <v>12</v>
      </c>
      <c r="G17" s="667"/>
      <c r="H17" s="332"/>
      <c r="I17" s="332"/>
    </row>
    <row r="18" spans="1:9" ht="15" customHeight="1">
      <c r="A18" s="331"/>
      <c r="B18" s="331"/>
      <c r="C18" s="331"/>
      <c r="D18" s="331"/>
      <c r="E18" s="331"/>
      <c r="F18" s="667" t="s">
        <v>13</v>
      </c>
      <c r="G18" s="667"/>
      <c r="H18" s="332"/>
      <c r="I18" s="332"/>
    </row>
    <row r="19" spans="1:9" ht="15" customHeight="1">
      <c r="A19" s="331"/>
      <c r="B19" s="331"/>
      <c r="C19" s="331"/>
      <c r="D19" s="331"/>
      <c r="E19" s="331"/>
      <c r="F19" s="730" t="s">
        <v>947</v>
      </c>
      <c r="G19" s="730"/>
      <c r="H19" s="730"/>
      <c r="I19" s="730"/>
    </row>
    <row r="20" spans="1:9" ht="12.75">
      <c r="A20" s="107" t="s">
        <v>944</v>
      </c>
      <c r="C20" s="331"/>
      <c r="D20" s="331"/>
      <c r="E20" s="331"/>
      <c r="F20" s="729" t="s">
        <v>81</v>
      </c>
      <c r="G20" s="729"/>
      <c r="H20" s="331"/>
      <c r="I20" s="331"/>
    </row>
    <row r="21" spans="1:13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</sheetData>
  <sheetProtection/>
  <mergeCells count="9">
    <mergeCell ref="F20:G20"/>
    <mergeCell ref="A1:F1"/>
    <mergeCell ref="A2:G2"/>
    <mergeCell ref="A4:G4"/>
    <mergeCell ref="F17:G17"/>
    <mergeCell ref="F18:G18"/>
    <mergeCell ref="F19:I19"/>
    <mergeCell ref="F6:H6"/>
    <mergeCell ref="A5:Q5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SheetLayoutView="100" zoomScalePageLayoutView="0" workbookViewId="0" topLeftCell="A1">
      <selection activeCell="F23" sqref="F23:I23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26.421875" style="0" bestFit="1" customWidth="1"/>
  </cols>
  <sheetData>
    <row r="1" spans="1:8" ht="18">
      <c r="A1" s="651" t="s">
        <v>0</v>
      </c>
      <c r="B1" s="651"/>
      <c r="C1" s="651"/>
      <c r="D1" s="651"/>
      <c r="E1" s="651"/>
      <c r="F1" s="651"/>
      <c r="H1" s="214" t="s">
        <v>864</v>
      </c>
    </row>
    <row r="2" spans="1:7" ht="21">
      <c r="A2" s="652" t="s">
        <v>695</v>
      </c>
      <c r="B2" s="652"/>
      <c r="C2" s="652"/>
      <c r="D2" s="652"/>
      <c r="E2" s="652"/>
      <c r="F2" s="652"/>
      <c r="G2" s="652"/>
    </row>
    <row r="3" spans="1:2" ht="15">
      <c r="A3" s="216"/>
      <c r="B3" s="216"/>
    </row>
    <row r="4" spans="1:7" ht="18" customHeight="1">
      <c r="A4" s="653" t="s">
        <v>865</v>
      </c>
      <c r="B4" s="653"/>
      <c r="C4" s="653"/>
      <c r="D4" s="653"/>
      <c r="E4" s="653"/>
      <c r="F4" s="653"/>
      <c r="G4" s="653"/>
    </row>
    <row r="5" spans="1:17" ht="15">
      <c r="A5" s="705" t="s">
        <v>940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6" spans="1:8" ht="15">
      <c r="A6" s="217"/>
      <c r="B6" s="217"/>
      <c r="F6" s="654" t="s">
        <v>774</v>
      </c>
      <c r="G6" s="654"/>
      <c r="H6" s="654"/>
    </row>
    <row r="7" spans="1:8" ht="59.25" customHeight="1">
      <c r="A7" s="454" t="s">
        <v>2</v>
      </c>
      <c r="B7" s="454" t="s">
        <v>3</v>
      </c>
      <c r="C7" s="455" t="s">
        <v>866</v>
      </c>
      <c r="D7" s="455" t="s">
        <v>867</v>
      </c>
      <c r="E7" s="455" t="s">
        <v>868</v>
      </c>
      <c r="F7" s="455" t="s">
        <v>869</v>
      </c>
      <c r="G7" s="456" t="s">
        <v>870</v>
      </c>
      <c r="H7" s="457" t="s">
        <v>871</v>
      </c>
    </row>
    <row r="8" spans="1:8" s="214" customFormat="1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368" t="s">
        <v>260</v>
      </c>
      <c r="H8" s="253">
        <v>8</v>
      </c>
    </row>
    <row r="9" spans="1:8" s="214" customFormat="1" ht="30">
      <c r="A9" s="734">
        <v>1</v>
      </c>
      <c r="B9" s="737" t="s">
        <v>881</v>
      </c>
      <c r="C9" s="731">
        <v>210</v>
      </c>
      <c r="D9" s="731">
        <v>210</v>
      </c>
      <c r="E9" s="731">
        <v>0</v>
      </c>
      <c r="F9" s="737" t="s">
        <v>887</v>
      </c>
      <c r="G9" s="393" t="s">
        <v>888</v>
      </c>
      <c r="H9" s="394" t="s">
        <v>889</v>
      </c>
    </row>
    <row r="10" spans="1:8" s="214" customFormat="1" ht="30">
      <c r="A10" s="735"/>
      <c r="B10" s="738"/>
      <c r="C10" s="732"/>
      <c r="D10" s="732"/>
      <c r="E10" s="732"/>
      <c r="F10" s="738"/>
      <c r="G10" s="393" t="s">
        <v>890</v>
      </c>
      <c r="H10" s="394" t="s">
        <v>891</v>
      </c>
    </row>
    <row r="11" spans="1:8" s="214" customFormat="1" ht="15">
      <c r="A11" s="736"/>
      <c r="B11" s="739"/>
      <c r="C11" s="733"/>
      <c r="D11" s="733"/>
      <c r="E11" s="733"/>
      <c r="F11" s="739"/>
      <c r="G11" s="393" t="s">
        <v>892</v>
      </c>
      <c r="H11" s="394" t="s">
        <v>893</v>
      </c>
    </row>
    <row r="12" spans="1:8" s="214" customFormat="1" ht="30">
      <c r="A12" s="734">
        <v>2</v>
      </c>
      <c r="B12" s="737" t="s">
        <v>882</v>
      </c>
      <c r="C12" s="731">
        <v>110</v>
      </c>
      <c r="D12" s="731">
        <v>110</v>
      </c>
      <c r="E12" s="731">
        <v>0</v>
      </c>
      <c r="F12" s="737" t="s">
        <v>887</v>
      </c>
      <c r="G12" s="453" t="s">
        <v>888</v>
      </c>
      <c r="H12" s="394" t="s">
        <v>889</v>
      </c>
    </row>
    <row r="13" spans="1:8" s="214" customFormat="1" ht="30">
      <c r="A13" s="735"/>
      <c r="B13" s="738"/>
      <c r="C13" s="732"/>
      <c r="D13" s="732"/>
      <c r="E13" s="732"/>
      <c r="F13" s="738"/>
      <c r="G13" s="453" t="s">
        <v>890</v>
      </c>
      <c r="H13" s="394" t="s">
        <v>891</v>
      </c>
    </row>
    <row r="14" spans="1:8" s="214" customFormat="1" ht="30">
      <c r="A14" s="735"/>
      <c r="B14" s="738"/>
      <c r="C14" s="732"/>
      <c r="D14" s="732"/>
      <c r="E14" s="732"/>
      <c r="F14" s="738"/>
      <c r="G14" s="453" t="s">
        <v>916</v>
      </c>
      <c r="H14" s="394" t="s">
        <v>917</v>
      </c>
    </row>
    <row r="15" spans="1:8" s="214" customFormat="1" ht="15">
      <c r="A15" s="736"/>
      <c r="B15" s="739"/>
      <c r="C15" s="733"/>
      <c r="D15" s="733"/>
      <c r="E15" s="733"/>
      <c r="F15" s="739"/>
      <c r="G15" s="453" t="s">
        <v>892</v>
      </c>
      <c r="H15" s="394" t="s">
        <v>918</v>
      </c>
    </row>
    <row r="16" spans="1:8" ht="12.75">
      <c r="A16" s="19" t="s">
        <v>7</v>
      </c>
      <c r="B16" s="9"/>
      <c r="C16" s="221"/>
      <c r="D16" s="221"/>
      <c r="E16" s="221"/>
      <c r="F16" s="221"/>
      <c r="G16" s="369"/>
      <c r="H16" s="9"/>
    </row>
    <row r="17" spans="1:8" ht="15">
      <c r="A17" s="31" t="s">
        <v>17</v>
      </c>
      <c r="B17" s="380"/>
      <c r="C17" s="380">
        <v>320</v>
      </c>
      <c r="D17" s="380">
        <v>320</v>
      </c>
      <c r="E17" s="380">
        <v>0</v>
      </c>
      <c r="F17" s="9"/>
      <c r="G17" s="72"/>
      <c r="H17" s="9"/>
    </row>
    <row r="18" ht="12.75">
      <c r="A18" s="222"/>
    </row>
    <row r="21" spans="1:9" ht="15" customHeight="1">
      <c r="A21" s="331"/>
      <c r="B21" s="331"/>
      <c r="C21" s="331"/>
      <c r="D21" s="331"/>
      <c r="E21" s="331"/>
      <c r="F21" s="667" t="s">
        <v>12</v>
      </c>
      <c r="G21" s="667"/>
      <c r="H21" s="332"/>
      <c r="I21" s="332"/>
    </row>
    <row r="22" spans="1:9" ht="15" customHeight="1">
      <c r="A22" s="331"/>
      <c r="B22" s="331"/>
      <c r="C22" s="331"/>
      <c r="D22" s="331"/>
      <c r="E22" s="331"/>
      <c r="F22" s="667" t="s">
        <v>13</v>
      </c>
      <c r="G22" s="667"/>
      <c r="H22" s="332"/>
      <c r="I22" s="332"/>
    </row>
    <row r="23" spans="1:9" ht="15" customHeight="1">
      <c r="A23" s="331"/>
      <c r="B23" s="331"/>
      <c r="C23" s="331"/>
      <c r="D23" s="331"/>
      <c r="E23" s="331"/>
      <c r="F23" s="730" t="s">
        <v>947</v>
      </c>
      <c r="G23" s="730"/>
      <c r="H23" s="730"/>
      <c r="I23" s="730"/>
    </row>
    <row r="24" spans="1:9" ht="12.75">
      <c r="A24" s="107" t="s">
        <v>944</v>
      </c>
      <c r="C24" s="331"/>
      <c r="D24" s="331"/>
      <c r="E24" s="331"/>
      <c r="F24" s="729" t="s">
        <v>81</v>
      </c>
      <c r="G24" s="729"/>
      <c r="H24" s="331"/>
      <c r="I24" s="331"/>
    </row>
    <row r="25" spans="1:13" ht="12.7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</sheetData>
  <sheetProtection/>
  <mergeCells count="21">
    <mergeCell ref="C9:C11"/>
    <mergeCell ref="A1:F1"/>
    <mergeCell ref="A2:G2"/>
    <mergeCell ref="A4:G4"/>
    <mergeCell ref="F6:H6"/>
    <mergeCell ref="F21:G21"/>
    <mergeCell ref="E9:E11"/>
    <mergeCell ref="A9:A11"/>
    <mergeCell ref="A5:Q5"/>
    <mergeCell ref="B12:B15"/>
    <mergeCell ref="C12:C15"/>
    <mergeCell ref="F22:G22"/>
    <mergeCell ref="D9:D11"/>
    <mergeCell ref="A12:A15"/>
    <mergeCell ref="F9:F11"/>
    <mergeCell ref="F23:I23"/>
    <mergeCell ref="F24:G24"/>
    <mergeCell ref="D12:D15"/>
    <mergeCell ref="E12:E15"/>
    <mergeCell ref="F12:F15"/>
    <mergeCell ref="B9:B1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SheetLayoutView="90" zoomScalePageLayoutView="0" workbookViewId="0" topLeftCell="A7">
      <selection activeCell="A5" sqref="A5:K5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72"/>
      <c r="E1" s="572"/>
      <c r="H1" s="44"/>
      <c r="I1" s="658" t="s">
        <v>65</v>
      </c>
      <c r="J1" s="658"/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0.5" customHeight="1"/>
    <row r="5" spans="1:11" s="17" customFormat="1" ht="24.75" customHeight="1">
      <c r="A5" s="740" t="s">
        <v>428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7" s="17" customFormat="1" ht="15">
      <c r="A7" s="705" t="s">
        <v>940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</row>
    <row r="8" spans="3:10" s="15" customFormat="1" ht="15.75" hidden="1">
      <c r="C8" s="664" t="s">
        <v>14</v>
      </c>
      <c r="D8" s="664"/>
      <c r="E8" s="664"/>
      <c r="F8" s="664"/>
      <c r="G8" s="664"/>
      <c r="H8" s="664"/>
      <c r="I8" s="664"/>
      <c r="J8" s="664"/>
    </row>
    <row r="9" spans="1:19" ht="44.25" customHeight="1">
      <c r="A9" s="602" t="s">
        <v>22</v>
      </c>
      <c r="B9" s="602" t="s">
        <v>55</v>
      </c>
      <c r="C9" s="549" t="s">
        <v>454</v>
      </c>
      <c r="D9" s="550"/>
      <c r="E9" s="549" t="s">
        <v>34</v>
      </c>
      <c r="F9" s="550"/>
      <c r="G9" s="549" t="s">
        <v>35</v>
      </c>
      <c r="H9" s="550"/>
      <c r="I9" s="548" t="s">
        <v>101</v>
      </c>
      <c r="J9" s="548"/>
      <c r="K9" s="602" t="s">
        <v>506</v>
      </c>
      <c r="R9" s="9"/>
      <c r="S9" s="14"/>
    </row>
    <row r="10" spans="1:11" s="16" customFormat="1" ht="42" customHeight="1">
      <c r="A10" s="603"/>
      <c r="B10" s="603"/>
      <c r="C10" s="512" t="s">
        <v>36</v>
      </c>
      <c r="D10" s="512" t="s">
        <v>100</v>
      </c>
      <c r="E10" s="512" t="s">
        <v>36</v>
      </c>
      <c r="F10" s="512" t="s">
        <v>100</v>
      </c>
      <c r="G10" s="512" t="s">
        <v>36</v>
      </c>
      <c r="H10" s="512" t="s">
        <v>100</v>
      </c>
      <c r="I10" s="512" t="s">
        <v>130</v>
      </c>
      <c r="J10" s="512" t="s">
        <v>131</v>
      </c>
      <c r="K10" s="603"/>
    </row>
    <row r="11" spans="1:11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3">
        <v>11</v>
      </c>
    </row>
    <row r="12" spans="1:11" ht="15.75" customHeight="1">
      <c r="A12" s="8">
        <v>1</v>
      </c>
      <c r="B12" s="19" t="s">
        <v>368</v>
      </c>
      <c r="C12" s="384">
        <v>26</v>
      </c>
      <c r="D12" s="384">
        <v>15.43</v>
      </c>
      <c r="E12" s="384">
        <v>26</v>
      </c>
      <c r="F12" s="384">
        <v>15.43</v>
      </c>
      <c r="G12" s="384">
        <v>0</v>
      </c>
      <c r="H12" s="384">
        <v>0</v>
      </c>
      <c r="I12" s="384">
        <v>0</v>
      </c>
      <c r="J12" s="384">
        <v>0</v>
      </c>
      <c r="K12" s="701" t="s">
        <v>937</v>
      </c>
    </row>
    <row r="13" spans="1:11" ht="15.75" customHeight="1">
      <c r="A13" s="8">
        <v>2</v>
      </c>
      <c r="B13" s="19" t="s">
        <v>369</v>
      </c>
      <c r="C13" s="384">
        <v>0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0</v>
      </c>
      <c r="J13" s="384">
        <v>0</v>
      </c>
      <c r="K13" s="701"/>
    </row>
    <row r="14" spans="1:11" ht="15.75" customHeight="1">
      <c r="A14" s="8">
        <v>3</v>
      </c>
      <c r="B14" s="19" t="s">
        <v>370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701"/>
    </row>
    <row r="15" spans="1:11" ht="15.75" customHeight="1">
      <c r="A15" s="8">
        <v>4</v>
      </c>
      <c r="B15" s="19" t="s">
        <v>371</v>
      </c>
      <c r="C15" s="384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701"/>
    </row>
    <row r="16" spans="1:11" ht="15.75" customHeight="1">
      <c r="A16" s="8">
        <v>5</v>
      </c>
      <c r="B16" s="19" t="s">
        <v>372</v>
      </c>
      <c r="C16" s="384">
        <v>0</v>
      </c>
      <c r="D16" s="384">
        <v>0</v>
      </c>
      <c r="E16" s="384">
        <v>0</v>
      </c>
      <c r="F16" s="384">
        <v>0</v>
      </c>
      <c r="G16" s="384">
        <v>0</v>
      </c>
      <c r="H16" s="384">
        <v>0</v>
      </c>
      <c r="I16" s="384">
        <v>0</v>
      </c>
      <c r="J16" s="384">
        <v>0</v>
      </c>
      <c r="K16" s="701"/>
    </row>
    <row r="17" spans="1:11" ht="15.75" customHeight="1">
      <c r="A17" s="8">
        <v>6</v>
      </c>
      <c r="B17" s="19" t="s">
        <v>373</v>
      </c>
      <c r="C17" s="384">
        <v>0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4">
        <v>0</v>
      </c>
      <c r="J17" s="384">
        <v>0</v>
      </c>
      <c r="K17" s="701"/>
    </row>
    <row r="18" spans="1:11" ht="15.75" customHeight="1">
      <c r="A18" s="8">
        <v>7</v>
      </c>
      <c r="B18" s="19" t="s">
        <v>374</v>
      </c>
      <c r="C18" s="384">
        <v>6</v>
      </c>
      <c r="D18" s="384">
        <v>23.96</v>
      </c>
      <c r="E18" s="384">
        <v>6</v>
      </c>
      <c r="F18" s="384">
        <v>23.96</v>
      </c>
      <c r="G18" s="384">
        <v>0</v>
      </c>
      <c r="H18" s="384">
        <v>0</v>
      </c>
      <c r="I18" s="384">
        <v>0</v>
      </c>
      <c r="J18" s="384">
        <v>0</v>
      </c>
      <c r="K18" s="701"/>
    </row>
    <row r="19" spans="1:11" s="14" customFormat="1" ht="15.75" customHeight="1">
      <c r="A19" s="8">
        <v>8</v>
      </c>
      <c r="B19" s="19" t="s">
        <v>245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701"/>
    </row>
    <row r="20" spans="1:11" s="14" customFormat="1" ht="15.75" customHeight="1">
      <c r="A20" s="8">
        <v>9</v>
      </c>
      <c r="B20" s="19" t="s">
        <v>349</v>
      </c>
      <c r="C20" s="384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J20" s="384">
        <v>0</v>
      </c>
      <c r="K20" s="701"/>
    </row>
    <row r="21" spans="1:11" s="14" customFormat="1" ht="15.75" customHeight="1">
      <c r="A21" s="8">
        <v>10</v>
      </c>
      <c r="B21" s="19" t="s">
        <v>505</v>
      </c>
      <c r="C21" s="384">
        <v>0</v>
      </c>
      <c r="D21" s="384">
        <v>0</v>
      </c>
      <c r="E21" s="384">
        <v>0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701"/>
    </row>
    <row r="22" spans="1:11" s="14" customFormat="1" ht="15.75" customHeight="1">
      <c r="A22" s="8">
        <v>11</v>
      </c>
      <c r="B22" s="19" t="s">
        <v>466</v>
      </c>
      <c r="C22" s="384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0</v>
      </c>
      <c r="J22" s="384">
        <v>0</v>
      </c>
      <c r="K22" s="701"/>
    </row>
    <row r="23" spans="1:11" s="14" customFormat="1" ht="15.75" customHeight="1">
      <c r="A23" s="8">
        <v>12</v>
      </c>
      <c r="B23" s="19" t="s">
        <v>504</v>
      </c>
      <c r="C23" s="384">
        <v>0</v>
      </c>
      <c r="D23" s="384">
        <v>0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J23" s="384">
        <v>0</v>
      </c>
      <c r="K23" s="701"/>
    </row>
    <row r="24" spans="1:11" s="14" customFormat="1" ht="15.75" customHeight="1">
      <c r="A24" s="8">
        <v>13</v>
      </c>
      <c r="B24" s="19" t="s">
        <v>683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84">
        <v>0</v>
      </c>
      <c r="K24" s="701"/>
    </row>
    <row r="25" spans="1:11" s="14" customFormat="1" ht="15.75" customHeight="1">
      <c r="A25" s="3" t="s">
        <v>17</v>
      </c>
      <c r="B25" s="9"/>
      <c r="C25" s="384">
        <f>SUM(C12:C24)</f>
        <v>32</v>
      </c>
      <c r="D25" s="384">
        <f aca="true" t="shared" si="0" ref="D25:J25">SUM(D12:D24)</f>
        <v>39.39</v>
      </c>
      <c r="E25" s="384">
        <f t="shared" si="0"/>
        <v>32</v>
      </c>
      <c r="F25" s="384">
        <f t="shared" si="0"/>
        <v>39.39</v>
      </c>
      <c r="G25" s="384">
        <f t="shared" si="0"/>
        <v>0</v>
      </c>
      <c r="H25" s="384">
        <f t="shared" si="0"/>
        <v>0</v>
      </c>
      <c r="I25" s="384">
        <f t="shared" si="0"/>
        <v>0</v>
      </c>
      <c r="J25" s="384">
        <f t="shared" si="0"/>
        <v>0</v>
      </c>
      <c r="K25" s="395">
        <v>37</v>
      </c>
    </row>
    <row r="26" s="14" customFormat="1" ht="12.75">
      <c r="A26" s="12"/>
    </row>
    <row r="27" s="14" customFormat="1" ht="12.75">
      <c r="A27" s="12"/>
    </row>
    <row r="28" s="14" customFormat="1" ht="12.75">
      <c r="A28" s="12"/>
    </row>
    <row r="29" spans="2:16" s="17" customFormat="1" ht="13.5" customHeight="1">
      <c r="B29" s="88"/>
      <c r="C29" s="88"/>
      <c r="D29" s="88"/>
      <c r="E29" s="88"/>
      <c r="F29" s="88"/>
      <c r="G29" s="88"/>
      <c r="H29" s="88"/>
      <c r="I29" s="587" t="s">
        <v>12</v>
      </c>
      <c r="J29" s="587"/>
      <c r="K29" s="88"/>
      <c r="L29" s="88"/>
      <c r="M29" s="88"/>
      <c r="N29" s="88"/>
      <c r="O29" s="88"/>
      <c r="P29" s="88"/>
    </row>
    <row r="30" spans="1:16" s="17" customFormat="1" ht="12.75" customHeight="1">
      <c r="A30" s="597" t="s">
        <v>13</v>
      </c>
      <c r="B30" s="597"/>
      <c r="C30" s="597"/>
      <c r="D30" s="597"/>
      <c r="E30" s="597"/>
      <c r="F30" s="597"/>
      <c r="G30" s="597"/>
      <c r="H30" s="597"/>
      <c r="I30" s="597"/>
      <c r="J30" s="597"/>
      <c r="K30" s="88"/>
      <c r="L30" s="88"/>
      <c r="M30" s="88"/>
      <c r="N30" s="88"/>
      <c r="O30" s="88"/>
      <c r="P30" s="88"/>
    </row>
    <row r="31" spans="1:16" s="17" customFormat="1" ht="12.75" customHeight="1">
      <c r="A31" s="597" t="s">
        <v>948</v>
      </c>
      <c r="B31" s="597"/>
      <c r="C31" s="597"/>
      <c r="D31" s="597"/>
      <c r="E31" s="597"/>
      <c r="F31" s="597"/>
      <c r="G31" s="597"/>
      <c r="H31" s="597"/>
      <c r="I31" s="597"/>
      <c r="J31" s="597"/>
      <c r="K31" s="88"/>
      <c r="L31" s="88"/>
      <c r="M31" s="88"/>
      <c r="N31" s="88"/>
      <c r="O31" s="88"/>
      <c r="P31" s="88"/>
    </row>
    <row r="32" spans="1:9" s="17" customFormat="1" ht="12.75">
      <c r="A32" s="107" t="s">
        <v>944</v>
      </c>
      <c r="B32" s="16"/>
      <c r="C32" s="16"/>
      <c r="D32" s="16"/>
      <c r="E32" s="16"/>
      <c r="F32" s="16"/>
      <c r="H32" s="572" t="s">
        <v>20</v>
      </c>
      <c r="I32" s="572"/>
    </row>
    <row r="33" s="17" customFormat="1" ht="12.75">
      <c r="A33" s="16"/>
    </row>
    <row r="34" spans="1:10" ht="12.75">
      <c r="A34" s="659"/>
      <c r="B34" s="659"/>
      <c r="C34" s="659"/>
      <c r="D34" s="659"/>
      <c r="E34" s="659"/>
      <c r="F34" s="659"/>
      <c r="G34" s="659"/>
      <c r="H34" s="659"/>
      <c r="I34" s="659"/>
      <c r="J34" s="659"/>
    </row>
  </sheetData>
  <sheetProtection/>
  <mergeCells count="20">
    <mergeCell ref="K9:K10"/>
    <mergeCell ref="I29:J29"/>
    <mergeCell ref="A30:J30"/>
    <mergeCell ref="A31:J31"/>
    <mergeCell ref="H32:I32"/>
    <mergeCell ref="A34:J34"/>
    <mergeCell ref="K12:K24"/>
    <mergeCell ref="C8:J8"/>
    <mergeCell ref="A9:A10"/>
    <mergeCell ref="B9:B10"/>
    <mergeCell ref="C9:D9"/>
    <mergeCell ref="E9:F9"/>
    <mergeCell ref="G9:H9"/>
    <mergeCell ref="I9:J9"/>
    <mergeCell ref="D1:E1"/>
    <mergeCell ref="I1:J1"/>
    <mergeCell ref="A2:J2"/>
    <mergeCell ref="A3:J3"/>
    <mergeCell ref="A5:K5"/>
    <mergeCell ref="A7:Q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SheetLayoutView="90" zoomScalePageLayoutView="0" workbookViewId="0" topLeftCell="A4">
      <selection activeCell="A5" sqref="A5:K5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72"/>
      <c r="E1" s="572"/>
      <c r="H1" s="44"/>
      <c r="I1" s="658" t="s">
        <v>375</v>
      </c>
      <c r="J1" s="658"/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20.25">
      <c r="A3" s="570" t="s">
        <v>698</v>
      </c>
      <c r="B3" s="570"/>
      <c r="C3" s="570"/>
      <c r="D3" s="570"/>
      <c r="E3" s="570"/>
      <c r="F3" s="570"/>
      <c r="G3" s="570"/>
      <c r="H3" s="570"/>
      <c r="I3" s="570"/>
      <c r="J3" s="570"/>
    </row>
    <row r="4" ht="10.5" customHeight="1"/>
    <row r="5" spans="1:11" s="17" customFormat="1" ht="18.75" customHeight="1">
      <c r="A5" s="740" t="s">
        <v>429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7" s="17" customFormat="1" ht="15">
      <c r="A7" s="705" t="s">
        <v>940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</row>
    <row r="8" spans="3:10" s="15" customFormat="1" ht="15.75" hidden="1">
      <c r="C8" s="664" t="s">
        <v>14</v>
      </c>
      <c r="D8" s="664"/>
      <c r="E8" s="664"/>
      <c r="F8" s="664"/>
      <c r="G8" s="664"/>
      <c r="H8" s="664"/>
      <c r="I8" s="664"/>
      <c r="J8" s="664"/>
    </row>
    <row r="9" spans="1:19" ht="30" customHeight="1">
      <c r="A9" s="656" t="s">
        <v>22</v>
      </c>
      <c r="B9" s="656" t="s">
        <v>33</v>
      </c>
      <c r="C9" s="544" t="s">
        <v>761</v>
      </c>
      <c r="D9" s="546"/>
      <c r="E9" s="544" t="s">
        <v>34</v>
      </c>
      <c r="F9" s="546"/>
      <c r="G9" s="544" t="s">
        <v>35</v>
      </c>
      <c r="H9" s="546"/>
      <c r="I9" s="563" t="s">
        <v>101</v>
      </c>
      <c r="J9" s="563"/>
      <c r="K9" s="656" t="s">
        <v>231</v>
      </c>
      <c r="R9" s="9"/>
      <c r="S9" s="14"/>
    </row>
    <row r="10" spans="1:11" s="16" customFormat="1" ht="42" customHeight="1">
      <c r="A10" s="657"/>
      <c r="B10" s="657"/>
      <c r="C10" s="5" t="s">
        <v>36</v>
      </c>
      <c r="D10" s="5" t="s">
        <v>100</v>
      </c>
      <c r="E10" s="5" t="s">
        <v>36</v>
      </c>
      <c r="F10" s="5" t="s">
        <v>100</v>
      </c>
      <c r="G10" s="5" t="s">
        <v>36</v>
      </c>
      <c r="H10" s="5" t="s">
        <v>100</v>
      </c>
      <c r="I10" s="5" t="s">
        <v>130</v>
      </c>
      <c r="J10" s="5" t="s">
        <v>131</v>
      </c>
      <c r="K10" s="657"/>
    </row>
    <row r="11" spans="1:11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3">
        <v>11</v>
      </c>
    </row>
    <row r="12" spans="1:14" ht="30" customHeight="1">
      <c r="A12" s="170">
        <v>1</v>
      </c>
      <c r="B12" s="525" t="s">
        <v>881</v>
      </c>
      <c r="C12" s="525">
        <v>12</v>
      </c>
      <c r="D12" s="525">
        <v>13.91</v>
      </c>
      <c r="E12" s="525">
        <v>12</v>
      </c>
      <c r="F12" s="525">
        <v>13.91</v>
      </c>
      <c r="G12" s="525">
        <v>0</v>
      </c>
      <c r="H12" s="525">
        <v>0</v>
      </c>
      <c r="I12" s="525">
        <v>0</v>
      </c>
      <c r="J12" s="525">
        <v>0</v>
      </c>
      <c r="K12" s="741" t="s">
        <v>938</v>
      </c>
      <c r="N12">
        <v>13.93</v>
      </c>
    </row>
    <row r="13" spans="1:14" ht="30" customHeight="1">
      <c r="A13" s="170">
        <v>2</v>
      </c>
      <c r="B13" s="525" t="s">
        <v>882</v>
      </c>
      <c r="C13" s="525">
        <v>20</v>
      </c>
      <c r="D13" s="525">
        <v>25.48</v>
      </c>
      <c r="E13" s="525">
        <v>20</v>
      </c>
      <c r="F13" s="525">
        <v>25.48</v>
      </c>
      <c r="G13" s="525">
        <v>0</v>
      </c>
      <c r="H13" s="525">
        <v>0</v>
      </c>
      <c r="I13" s="525">
        <v>0</v>
      </c>
      <c r="J13" s="525">
        <v>0</v>
      </c>
      <c r="K13" s="742"/>
      <c r="N13">
        <v>25.46</v>
      </c>
    </row>
    <row r="14" spans="1:14" ht="30" customHeight="1">
      <c r="A14" s="170">
        <v>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742"/>
      <c r="N14">
        <f>SUM(N12:N13)</f>
        <v>39.39</v>
      </c>
    </row>
    <row r="15" spans="1:11" s="14" customFormat="1" ht="30" customHeight="1">
      <c r="A15" s="526" t="s">
        <v>37</v>
      </c>
      <c r="B15" s="527"/>
      <c r="C15" s="527"/>
      <c r="D15" s="527"/>
      <c r="E15" s="527"/>
      <c r="F15" s="527"/>
      <c r="G15" s="527"/>
      <c r="H15" s="527"/>
      <c r="I15" s="527"/>
      <c r="J15" s="527"/>
      <c r="K15" s="743"/>
    </row>
    <row r="16" spans="1:11" s="14" customFormat="1" ht="30" customHeight="1">
      <c r="A16" s="181" t="s">
        <v>17</v>
      </c>
      <c r="B16" s="527"/>
      <c r="C16" s="419">
        <f>SUM(C12:C15)</f>
        <v>32</v>
      </c>
      <c r="D16" s="419">
        <f aca="true" t="shared" si="0" ref="D16:J16">SUM(D12:D15)</f>
        <v>39.39</v>
      </c>
      <c r="E16" s="419">
        <f t="shared" si="0"/>
        <v>32</v>
      </c>
      <c r="F16" s="419">
        <f t="shared" si="0"/>
        <v>39.39</v>
      </c>
      <c r="G16" s="419">
        <f t="shared" si="0"/>
        <v>0</v>
      </c>
      <c r="H16" s="419">
        <f t="shared" si="0"/>
        <v>0</v>
      </c>
      <c r="I16" s="419">
        <f t="shared" si="0"/>
        <v>0</v>
      </c>
      <c r="J16" s="419">
        <f t="shared" si="0"/>
        <v>0</v>
      </c>
      <c r="K16" s="384">
        <v>37</v>
      </c>
    </row>
    <row r="17" s="14" customFormat="1" ht="12.75">
      <c r="A17" s="12" t="s">
        <v>38</v>
      </c>
    </row>
    <row r="18" s="14" customFormat="1" ht="12.75">
      <c r="A18" s="12"/>
    </row>
    <row r="19" s="14" customFormat="1" ht="12.75">
      <c r="A19" s="12"/>
    </row>
    <row r="20" s="14" customFormat="1" ht="12.75">
      <c r="A20" s="12"/>
    </row>
    <row r="21" spans="2:16" s="17" customFormat="1" ht="13.5" customHeight="1">
      <c r="B21" s="88"/>
      <c r="C21" s="88"/>
      <c r="D21" s="88"/>
      <c r="E21" s="88"/>
      <c r="F21" s="88"/>
      <c r="G21" s="88"/>
      <c r="H21" s="88"/>
      <c r="I21" s="587" t="s">
        <v>12</v>
      </c>
      <c r="J21" s="587"/>
      <c r="K21" s="88"/>
      <c r="L21" s="88"/>
      <c r="M21" s="88"/>
      <c r="N21" s="88"/>
      <c r="O21" s="88"/>
      <c r="P21" s="88"/>
    </row>
    <row r="22" spans="1:16" s="17" customFormat="1" ht="12.75" customHeight="1">
      <c r="A22" s="597" t="s">
        <v>13</v>
      </c>
      <c r="B22" s="597"/>
      <c r="C22" s="597"/>
      <c r="D22" s="597"/>
      <c r="E22" s="597"/>
      <c r="F22" s="597"/>
      <c r="G22" s="597"/>
      <c r="H22" s="597"/>
      <c r="I22" s="597"/>
      <c r="J22" s="597"/>
      <c r="K22" s="88"/>
      <c r="L22" s="88"/>
      <c r="M22" s="88"/>
      <c r="N22" s="88"/>
      <c r="O22" s="88"/>
      <c r="P22" s="88"/>
    </row>
    <row r="23" spans="1:16" s="17" customFormat="1" ht="12.75" customHeight="1">
      <c r="A23" s="597" t="s">
        <v>948</v>
      </c>
      <c r="B23" s="597"/>
      <c r="C23" s="597"/>
      <c r="D23" s="597"/>
      <c r="E23" s="597"/>
      <c r="F23" s="597"/>
      <c r="G23" s="597"/>
      <c r="H23" s="597"/>
      <c r="I23" s="597"/>
      <c r="J23" s="597"/>
      <c r="K23" s="88"/>
      <c r="L23" s="88"/>
      <c r="M23" s="88"/>
      <c r="N23" s="88"/>
      <c r="O23" s="88"/>
      <c r="P23" s="88"/>
    </row>
    <row r="24" spans="1:9" s="17" customFormat="1" ht="12.75">
      <c r="A24" s="107" t="s">
        <v>944</v>
      </c>
      <c r="B24" s="16"/>
      <c r="C24" s="16"/>
      <c r="D24" s="16"/>
      <c r="E24" s="16"/>
      <c r="F24" s="16"/>
      <c r="H24" s="572" t="s">
        <v>20</v>
      </c>
      <c r="I24" s="572"/>
    </row>
    <row r="25" s="17" customFormat="1" ht="12.75">
      <c r="A25" s="16"/>
    </row>
    <row r="26" spans="1:10" ht="12.75">
      <c r="A26" s="659"/>
      <c r="B26" s="659"/>
      <c r="C26" s="659"/>
      <c r="D26" s="659"/>
      <c r="E26" s="659"/>
      <c r="F26" s="659"/>
      <c r="G26" s="659"/>
      <c r="H26" s="659"/>
      <c r="I26" s="659"/>
      <c r="J26" s="659"/>
    </row>
  </sheetData>
  <sheetProtection/>
  <mergeCells count="20">
    <mergeCell ref="I1:J1"/>
    <mergeCell ref="A22:J22"/>
    <mergeCell ref="G9:H9"/>
    <mergeCell ref="I9:J9"/>
    <mergeCell ref="D1:E1"/>
    <mergeCell ref="A9:A10"/>
    <mergeCell ref="A7:Q7"/>
    <mergeCell ref="K12:K15"/>
    <mergeCell ref="K9:K10"/>
    <mergeCell ref="B9:B10"/>
    <mergeCell ref="A26:J26"/>
    <mergeCell ref="E9:F9"/>
    <mergeCell ref="C9:D9"/>
    <mergeCell ref="H24:I24"/>
    <mergeCell ref="A23:J23"/>
    <mergeCell ref="A2:J2"/>
    <mergeCell ref="C8:J8"/>
    <mergeCell ref="A3:J3"/>
    <mergeCell ref="I21:J21"/>
    <mergeCell ref="A5:K5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="90" zoomScaleSheetLayoutView="90" zoomScalePageLayoutView="0" workbookViewId="0" topLeftCell="A1">
      <selection activeCell="C16" sqref="C16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72"/>
      <c r="E1" s="572"/>
      <c r="H1" s="44"/>
      <c r="J1" s="658" t="s">
        <v>66</v>
      </c>
      <c r="K1" s="658"/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18">
      <c r="A3" s="673" t="s">
        <v>695</v>
      </c>
      <c r="B3" s="673"/>
      <c r="C3" s="673"/>
      <c r="D3" s="673"/>
      <c r="E3" s="673"/>
      <c r="F3" s="673"/>
      <c r="G3" s="673"/>
      <c r="H3" s="673"/>
      <c r="I3" s="673"/>
      <c r="J3" s="673"/>
    </row>
    <row r="4" ht="10.5" customHeight="1"/>
    <row r="5" spans="1:12" s="17" customFormat="1" ht="15.75" customHeight="1">
      <c r="A5" s="744" t="s">
        <v>430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7" s="17" customFormat="1" ht="15">
      <c r="A7" s="705" t="s">
        <v>940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</row>
    <row r="8" spans="3:10" s="15" customFormat="1" ht="15.75" hidden="1">
      <c r="C8" s="664" t="s">
        <v>14</v>
      </c>
      <c r="D8" s="664"/>
      <c r="E8" s="664"/>
      <c r="F8" s="664"/>
      <c r="G8" s="664"/>
      <c r="H8" s="664"/>
      <c r="I8" s="664"/>
      <c r="J8" s="664"/>
    </row>
    <row r="9" spans="1:19" ht="30" customHeight="1">
      <c r="A9" s="656" t="s">
        <v>22</v>
      </c>
      <c r="B9" s="656" t="s">
        <v>33</v>
      </c>
      <c r="C9" s="544" t="s">
        <v>762</v>
      </c>
      <c r="D9" s="546"/>
      <c r="E9" s="544" t="s">
        <v>469</v>
      </c>
      <c r="F9" s="546"/>
      <c r="G9" s="544" t="s">
        <v>35</v>
      </c>
      <c r="H9" s="546"/>
      <c r="I9" s="563" t="s">
        <v>101</v>
      </c>
      <c r="J9" s="563"/>
      <c r="K9" s="656" t="s">
        <v>507</v>
      </c>
      <c r="R9" s="9"/>
      <c r="S9" s="14"/>
    </row>
    <row r="10" spans="1:11" s="16" customFormat="1" ht="46.5" customHeight="1">
      <c r="A10" s="657"/>
      <c r="B10" s="657"/>
      <c r="C10" s="5" t="s">
        <v>36</v>
      </c>
      <c r="D10" s="5" t="s">
        <v>100</v>
      </c>
      <c r="E10" s="5" t="s">
        <v>36</v>
      </c>
      <c r="F10" s="5" t="s">
        <v>100</v>
      </c>
      <c r="G10" s="5" t="s">
        <v>36</v>
      </c>
      <c r="H10" s="5" t="s">
        <v>100</v>
      </c>
      <c r="I10" s="5" t="s">
        <v>130</v>
      </c>
      <c r="J10" s="5" t="s">
        <v>131</v>
      </c>
      <c r="K10" s="657"/>
    </row>
    <row r="11" spans="1:11" ht="12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</row>
    <row r="12" spans="1:11" ht="15">
      <c r="A12" s="8">
        <v>1</v>
      </c>
      <c r="B12" s="420" t="s">
        <v>881</v>
      </c>
      <c r="C12" s="420">
        <v>44</v>
      </c>
      <c r="D12" s="435">
        <v>2.2</v>
      </c>
      <c r="E12" s="420">
        <v>44</v>
      </c>
      <c r="F12" s="435">
        <v>2.2</v>
      </c>
      <c r="G12" s="420">
        <v>0</v>
      </c>
      <c r="H12" s="435">
        <v>0</v>
      </c>
      <c r="I12" s="420">
        <v>0</v>
      </c>
      <c r="J12" s="435">
        <v>0</v>
      </c>
      <c r="K12" s="8"/>
    </row>
    <row r="13" spans="1:11" ht="15">
      <c r="A13" s="8">
        <v>2</v>
      </c>
      <c r="B13" s="420" t="s">
        <v>882</v>
      </c>
      <c r="C13" s="420">
        <v>30</v>
      </c>
      <c r="D13" s="435">
        <v>1.5</v>
      </c>
      <c r="E13" s="420">
        <v>30</v>
      </c>
      <c r="F13" s="435">
        <v>1.5</v>
      </c>
      <c r="G13" s="420">
        <v>0</v>
      </c>
      <c r="H13" s="435">
        <v>0</v>
      </c>
      <c r="I13" s="420">
        <v>0</v>
      </c>
      <c r="J13" s="435">
        <v>0</v>
      </c>
      <c r="K13" s="8"/>
    </row>
    <row r="14" spans="1:11" ht="15">
      <c r="A14" s="8">
        <v>3</v>
      </c>
      <c r="B14" s="420"/>
      <c r="C14" s="420"/>
      <c r="D14" s="420"/>
      <c r="E14" s="420"/>
      <c r="F14" s="435"/>
      <c r="G14" s="420"/>
      <c r="H14" s="435"/>
      <c r="I14" s="420"/>
      <c r="J14" s="435"/>
      <c r="K14" s="8"/>
    </row>
    <row r="15" spans="1:11" s="14" customFormat="1" ht="15">
      <c r="A15" s="11" t="s">
        <v>37</v>
      </c>
      <c r="B15" s="418"/>
      <c r="C15" s="418"/>
      <c r="D15" s="418"/>
      <c r="E15" s="418"/>
      <c r="F15" s="443"/>
      <c r="G15" s="418"/>
      <c r="H15" s="443"/>
      <c r="I15" s="418"/>
      <c r="J15" s="443"/>
      <c r="K15" s="9"/>
    </row>
    <row r="16" spans="1:11" s="14" customFormat="1" ht="15.75">
      <c r="A16" s="3" t="s">
        <v>17</v>
      </c>
      <c r="B16" s="418"/>
      <c r="C16" s="419">
        <f>SUM(C12:C15)</f>
        <v>74</v>
      </c>
      <c r="D16" s="430">
        <f aca="true" t="shared" si="0" ref="D16:J16">SUM(D12:D15)</f>
        <v>3.7</v>
      </c>
      <c r="E16" s="419">
        <f t="shared" si="0"/>
        <v>74</v>
      </c>
      <c r="F16" s="430">
        <f t="shared" si="0"/>
        <v>3.7</v>
      </c>
      <c r="G16" s="419">
        <f t="shared" si="0"/>
        <v>0</v>
      </c>
      <c r="H16" s="430">
        <f t="shared" si="0"/>
        <v>0</v>
      </c>
      <c r="I16" s="419">
        <f t="shared" si="0"/>
        <v>0</v>
      </c>
      <c r="J16" s="430">
        <f t="shared" si="0"/>
        <v>0</v>
      </c>
      <c r="K16" s="9"/>
    </row>
    <row r="17" s="14" customFormat="1" ht="12.75">
      <c r="J17" s="458"/>
    </row>
    <row r="18" s="14" customFormat="1" ht="12.75">
      <c r="A18" s="12" t="s">
        <v>38</v>
      </c>
    </row>
    <row r="19" spans="3:6" ht="15.75" customHeight="1">
      <c r="C19" s="660"/>
      <c r="D19" s="660"/>
      <c r="E19" s="660"/>
      <c r="F19" s="660"/>
    </row>
    <row r="20" spans="2:16" s="17" customFormat="1" ht="13.5" customHeight="1">
      <c r="B20" s="88"/>
      <c r="C20" s="88"/>
      <c r="D20" s="88"/>
      <c r="E20" s="88"/>
      <c r="F20" s="88"/>
      <c r="G20" s="88"/>
      <c r="H20" s="88"/>
      <c r="I20" s="587" t="s">
        <v>12</v>
      </c>
      <c r="J20" s="587"/>
      <c r="K20" s="88"/>
      <c r="L20" s="88"/>
      <c r="M20" s="88"/>
      <c r="N20" s="88"/>
      <c r="O20" s="88"/>
      <c r="P20" s="88"/>
    </row>
    <row r="21" spans="1:16" s="17" customFormat="1" ht="12.75" customHeight="1">
      <c r="A21" s="597" t="s">
        <v>13</v>
      </c>
      <c r="B21" s="597"/>
      <c r="C21" s="597"/>
      <c r="D21" s="597"/>
      <c r="E21" s="597"/>
      <c r="F21" s="597"/>
      <c r="G21" s="597"/>
      <c r="H21" s="597"/>
      <c r="I21" s="597"/>
      <c r="J21" s="597"/>
      <c r="K21" s="88"/>
      <c r="L21" s="88"/>
      <c r="M21" s="88"/>
      <c r="N21" s="88"/>
      <c r="O21" s="88"/>
      <c r="P21" s="88"/>
    </row>
    <row r="22" spans="1:16" s="17" customFormat="1" ht="12.75" customHeight="1">
      <c r="A22" s="597" t="s">
        <v>948</v>
      </c>
      <c r="B22" s="597"/>
      <c r="C22" s="597"/>
      <c r="D22" s="597"/>
      <c r="E22" s="597"/>
      <c r="F22" s="597"/>
      <c r="G22" s="597"/>
      <c r="H22" s="597"/>
      <c r="I22" s="597"/>
      <c r="J22" s="597"/>
      <c r="K22" s="88"/>
      <c r="L22" s="88"/>
      <c r="M22" s="88"/>
      <c r="N22" s="88"/>
      <c r="O22" s="88"/>
      <c r="P22" s="88"/>
    </row>
    <row r="23" spans="1:9" s="17" customFormat="1" ht="12.75">
      <c r="A23" s="107" t="s">
        <v>944</v>
      </c>
      <c r="B23" s="16"/>
      <c r="C23" s="16"/>
      <c r="D23" s="16"/>
      <c r="E23" s="16"/>
      <c r="F23" s="16"/>
      <c r="H23" s="572" t="s">
        <v>20</v>
      </c>
      <c r="I23" s="572"/>
    </row>
    <row r="24" s="17" customFormat="1" ht="12.75">
      <c r="A24" s="16"/>
    </row>
    <row r="25" spans="1:10" ht="12.75">
      <c r="A25" s="659"/>
      <c r="B25" s="659"/>
      <c r="C25" s="659"/>
      <c r="D25" s="659"/>
      <c r="E25" s="659"/>
      <c r="F25" s="659"/>
      <c r="G25" s="659"/>
      <c r="H25" s="659"/>
      <c r="I25" s="659"/>
      <c r="J25" s="659"/>
    </row>
  </sheetData>
  <sheetProtection/>
  <mergeCells count="20">
    <mergeCell ref="A9:A10"/>
    <mergeCell ref="A7:Q7"/>
    <mergeCell ref="C9:D9"/>
    <mergeCell ref="A25:J25"/>
    <mergeCell ref="A21:J21"/>
    <mergeCell ref="H23:I23"/>
    <mergeCell ref="C8:J8"/>
    <mergeCell ref="C19:F19"/>
    <mergeCell ref="G9:H9"/>
    <mergeCell ref="A22:J22"/>
    <mergeCell ref="K9:K10"/>
    <mergeCell ref="A5:L5"/>
    <mergeCell ref="I20:J20"/>
    <mergeCell ref="B9:B10"/>
    <mergeCell ref="E9:F9"/>
    <mergeCell ref="J1:K1"/>
    <mergeCell ref="I9:J9"/>
    <mergeCell ref="D1:E1"/>
    <mergeCell ref="A2:J2"/>
    <mergeCell ref="A3:J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="90" zoomScaleSheetLayoutView="90" zoomScalePageLayoutView="0" workbookViewId="0" topLeftCell="A1">
      <selection activeCell="A22" sqref="A22:J22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572"/>
      <c r="E1" s="572"/>
      <c r="H1" s="44"/>
      <c r="J1" s="658" t="s">
        <v>470</v>
      </c>
      <c r="K1" s="658"/>
    </row>
    <row r="2" spans="1:10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10" ht="18">
      <c r="A3" s="673" t="s">
        <v>695</v>
      </c>
      <c r="B3" s="673"/>
      <c r="C3" s="673"/>
      <c r="D3" s="673"/>
      <c r="E3" s="673"/>
      <c r="F3" s="673"/>
      <c r="G3" s="673"/>
      <c r="H3" s="673"/>
      <c r="I3" s="673"/>
      <c r="J3" s="673"/>
    </row>
    <row r="4" ht="10.5" customHeight="1"/>
    <row r="5" spans="1:12" s="17" customFormat="1" ht="15.75" customHeight="1">
      <c r="A5" s="745" t="s">
        <v>480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</row>
    <row r="6" spans="1:10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7" s="17" customFormat="1" ht="15">
      <c r="A7" s="705" t="s">
        <v>940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</row>
    <row r="8" spans="3:10" s="15" customFormat="1" ht="15.75" hidden="1">
      <c r="C8" s="664" t="s">
        <v>14</v>
      </c>
      <c r="D8" s="664"/>
      <c r="E8" s="664"/>
      <c r="F8" s="664"/>
      <c r="G8" s="664"/>
      <c r="H8" s="664"/>
      <c r="I8" s="664"/>
      <c r="J8" s="664"/>
    </row>
    <row r="9" spans="1:19" ht="31.5" customHeight="1">
      <c r="A9" s="656" t="s">
        <v>22</v>
      </c>
      <c r="B9" s="656" t="s">
        <v>33</v>
      </c>
      <c r="C9" s="544" t="s">
        <v>763</v>
      </c>
      <c r="D9" s="546"/>
      <c r="E9" s="544" t="s">
        <v>469</v>
      </c>
      <c r="F9" s="546"/>
      <c r="G9" s="544" t="s">
        <v>35</v>
      </c>
      <c r="H9" s="546"/>
      <c r="I9" s="563" t="s">
        <v>101</v>
      </c>
      <c r="J9" s="563"/>
      <c r="K9" s="656" t="s">
        <v>507</v>
      </c>
      <c r="R9" s="9"/>
      <c r="S9" s="14"/>
    </row>
    <row r="10" spans="1:11" s="16" customFormat="1" ht="46.5" customHeight="1">
      <c r="A10" s="657"/>
      <c r="B10" s="657"/>
      <c r="C10" s="5" t="s">
        <v>36</v>
      </c>
      <c r="D10" s="5" t="s">
        <v>100</v>
      </c>
      <c r="E10" s="5" t="s">
        <v>36</v>
      </c>
      <c r="F10" s="5" t="s">
        <v>100</v>
      </c>
      <c r="G10" s="5" t="s">
        <v>36</v>
      </c>
      <c r="H10" s="5" t="s">
        <v>100</v>
      </c>
      <c r="I10" s="5" t="s">
        <v>130</v>
      </c>
      <c r="J10" s="5" t="s">
        <v>131</v>
      </c>
      <c r="K10" s="657"/>
    </row>
    <row r="11" spans="1:11" ht="12.75">
      <c r="A11" s="303">
        <v>1</v>
      </c>
      <c r="B11" s="303">
        <v>2</v>
      </c>
      <c r="C11" s="303">
        <v>3</v>
      </c>
      <c r="D11" s="303">
        <v>4</v>
      </c>
      <c r="E11" s="303">
        <v>5</v>
      </c>
      <c r="F11" s="303">
        <v>6</v>
      </c>
      <c r="G11" s="303">
        <v>7</v>
      </c>
      <c r="H11" s="303">
        <v>8</v>
      </c>
      <c r="I11" s="303">
        <v>9</v>
      </c>
      <c r="J11" s="303">
        <v>10</v>
      </c>
      <c r="K11" s="303">
        <v>11</v>
      </c>
    </row>
    <row r="12" spans="1:11" ht="12.75">
      <c r="A12" s="8">
        <v>1</v>
      </c>
      <c r="B12" s="19" t="s">
        <v>881</v>
      </c>
      <c r="C12" s="8">
        <v>0</v>
      </c>
      <c r="D12" s="376">
        <v>0</v>
      </c>
      <c r="E12" s="8">
        <v>0</v>
      </c>
      <c r="F12" s="376">
        <v>0</v>
      </c>
      <c r="G12" s="8">
        <v>0</v>
      </c>
      <c r="H12" s="376">
        <v>0</v>
      </c>
      <c r="I12" s="8">
        <v>0</v>
      </c>
      <c r="J12" s="376">
        <v>0</v>
      </c>
      <c r="K12" s="8"/>
    </row>
    <row r="13" spans="1:11" ht="12.75">
      <c r="A13" s="8">
        <v>2</v>
      </c>
      <c r="B13" s="19" t="s">
        <v>882</v>
      </c>
      <c r="C13" s="8">
        <v>0</v>
      </c>
      <c r="D13" s="376">
        <v>0</v>
      </c>
      <c r="E13" s="8">
        <v>0</v>
      </c>
      <c r="F13" s="376">
        <v>0</v>
      </c>
      <c r="G13" s="8">
        <v>0</v>
      </c>
      <c r="H13" s="376">
        <v>0</v>
      </c>
      <c r="I13" s="8">
        <v>0</v>
      </c>
      <c r="J13" s="376">
        <v>0</v>
      </c>
      <c r="K13" s="8"/>
    </row>
    <row r="14" spans="1:11" ht="12.75">
      <c r="A14" s="8">
        <v>3</v>
      </c>
      <c r="B14" s="8"/>
      <c r="C14" s="8"/>
      <c r="D14" s="376"/>
      <c r="E14" s="8"/>
      <c r="F14" s="376"/>
      <c r="G14" s="8"/>
      <c r="H14" s="376"/>
      <c r="I14" s="8"/>
      <c r="J14" s="376"/>
      <c r="K14" s="8"/>
    </row>
    <row r="15" spans="1:11" s="14" customFormat="1" ht="12.75">
      <c r="A15" s="11" t="s">
        <v>37</v>
      </c>
      <c r="B15" s="9"/>
      <c r="C15" s="9"/>
      <c r="D15" s="441"/>
      <c r="E15" s="9"/>
      <c r="F15" s="441"/>
      <c r="G15" s="9"/>
      <c r="H15" s="441"/>
      <c r="I15" s="9"/>
      <c r="J15" s="441"/>
      <c r="K15" s="9"/>
    </row>
    <row r="16" spans="1:11" s="14" customFormat="1" ht="12.75">
      <c r="A16" s="3" t="s">
        <v>17</v>
      </c>
      <c r="B16" s="9"/>
      <c r="C16" s="181">
        <f>SUM(C12:C15)</f>
        <v>0</v>
      </c>
      <c r="D16" s="412">
        <f aca="true" t="shared" si="0" ref="D16:J16">SUM(D12:D15)</f>
        <v>0</v>
      </c>
      <c r="E16" s="181">
        <f t="shared" si="0"/>
        <v>0</v>
      </c>
      <c r="F16" s="412">
        <f t="shared" si="0"/>
        <v>0</v>
      </c>
      <c r="G16" s="181">
        <f t="shared" si="0"/>
        <v>0</v>
      </c>
      <c r="H16" s="412">
        <f t="shared" si="0"/>
        <v>0</v>
      </c>
      <c r="I16" s="181">
        <f t="shared" si="0"/>
        <v>0</v>
      </c>
      <c r="J16" s="412">
        <f t="shared" si="0"/>
        <v>0</v>
      </c>
      <c r="K16" s="9"/>
    </row>
    <row r="17" s="14" customFormat="1" ht="12.75"/>
    <row r="18" s="14" customFormat="1" ht="12.75">
      <c r="A18" s="12" t="s">
        <v>38</v>
      </c>
    </row>
    <row r="19" spans="3:6" ht="15.75" customHeight="1">
      <c r="C19" s="660"/>
      <c r="D19" s="660"/>
      <c r="E19" s="660"/>
      <c r="F19" s="660"/>
    </row>
    <row r="20" spans="2:16" s="17" customFormat="1" ht="13.5" customHeight="1">
      <c r="B20" s="88"/>
      <c r="C20" s="88"/>
      <c r="D20" s="88"/>
      <c r="E20" s="88"/>
      <c r="F20" s="88"/>
      <c r="G20" s="88"/>
      <c r="H20" s="88"/>
      <c r="I20" s="587" t="s">
        <v>12</v>
      </c>
      <c r="J20" s="587"/>
      <c r="K20" s="88"/>
      <c r="L20" s="88"/>
      <c r="M20" s="88"/>
      <c r="N20" s="88"/>
      <c r="O20" s="88"/>
      <c r="P20" s="88"/>
    </row>
    <row r="21" spans="1:16" s="17" customFormat="1" ht="12.75" customHeight="1">
      <c r="A21" s="597" t="s">
        <v>13</v>
      </c>
      <c r="B21" s="597"/>
      <c r="C21" s="597"/>
      <c r="D21" s="597"/>
      <c r="E21" s="597"/>
      <c r="F21" s="597"/>
      <c r="G21" s="597"/>
      <c r="H21" s="597"/>
      <c r="I21" s="597"/>
      <c r="J21" s="597"/>
      <c r="K21" s="88"/>
      <c r="L21" s="88"/>
      <c r="M21" s="88"/>
      <c r="N21" s="88"/>
      <c r="O21" s="88"/>
      <c r="P21" s="88"/>
    </row>
    <row r="22" spans="1:16" s="17" customFormat="1" ht="12.75" customHeight="1">
      <c r="A22" s="597" t="s">
        <v>948</v>
      </c>
      <c r="B22" s="597"/>
      <c r="C22" s="597"/>
      <c r="D22" s="597"/>
      <c r="E22" s="597"/>
      <c r="F22" s="597"/>
      <c r="G22" s="597"/>
      <c r="H22" s="597"/>
      <c r="I22" s="597"/>
      <c r="J22" s="597"/>
      <c r="K22" s="88"/>
      <c r="L22" s="88"/>
      <c r="M22" s="88"/>
      <c r="N22" s="88"/>
      <c r="O22" s="88"/>
      <c r="P22" s="88"/>
    </row>
    <row r="23" spans="1:9" s="17" customFormat="1" ht="12.75">
      <c r="A23" s="107" t="s">
        <v>944</v>
      </c>
      <c r="B23" s="16"/>
      <c r="C23" s="16"/>
      <c r="D23" s="16"/>
      <c r="E23" s="16"/>
      <c r="F23" s="16"/>
      <c r="H23" s="572" t="s">
        <v>20</v>
      </c>
      <c r="I23" s="572"/>
    </row>
    <row r="24" s="17" customFormat="1" ht="12.75">
      <c r="A24" s="16"/>
    </row>
    <row r="25" spans="1:10" ht="12.75">
      <c r="A25" s="659"/>
      <c r="B25" s="659"/>
      <c r="C25" s="659"/>
      <c r="D25" s="659"/>
      <c r="E25" s="659"/>
      <c r="F25" s="659"/>
      <c r="G25" s="659"/>
      <c r="H25" s="659"/>
      <c r="I25" s="659"/>
      <c r="J25" s="659"/>
    </row>
  </sheetData>
  <sheetProtection/>
  <mergeCells count="20">
    <mergeCell ref="A25:J25"/>
    <mergeCell ref="K9:K10"/>
    <mergeCell ref="C19:F19"/>
    <mergeCell ref="I20:J20"/>
    <mergeCell ref="A21:J21"/>
    <mergeCell ref="A22:J22"/>
    <mergeCell ref="H23:I23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  <mergeCell ref="A7:Q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SheetLayoutView="100" zoomScalePageLayoutView="0" workbookViewId="0" topLeftCell="A1">
      <selection activeCell="D20" sqref="D20:I20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312" customWidth="1"/>
    <col min="5" max="8" width="18.421875" style="312" customWidth="1"/>
  </cols>
  <sheetData>
    <row r="1" ht="12.75">
      <c r="H1" s="318" t="s">
        <v>509</v>
      </c>
    </row>
    <row r="2" spans="1:15" ht="18">
      <c r="A2" s="651" t="s">
        <v>0</v>
      </c>
      <c r="B2" s="651"/>
      <c r="C2" s="651"/>
      <c r="D2" s="651"/>
      <c r="E2" s="651"/>
      <c r="F2" s="651"/>
      <c r="G2" s="651"/>
      <c r="H2" s="651"/>
      <c r="I2" s="248"/>
      <c r="J2" s="248"/>
      <c r="K2" s="248"/>
      <c r="L2" s="248"/>
      <c r="M2" s="248"/>
      <c r="N2" s="248"/>
      <c r="O2" s="248"/>
    </row>
    <row r="3" spans="1:15" ht="21">
      <c r="A3" s="652" t="s">
        <v>695</v>
      </c>
      <c r="B3" s="652"/>
      <c r="C3" s="652"/>
      <c r="D3" s="652"/>
      <c r="E3" s="652"/>
      <c r="F3" s="652"/>
      <c r="G3" s="652"/>
      <c r="H3" s="652"/>
      <c r="I3" s="249"/>
      <c r="J3" s="249"/>
      <c r="K3" s="249"/>
      <c r="L3" s="249"/>
      <c r="M3" s="249"/>
      <c r="N3" s="249"/>
      <c r="O3" s="249"/>
    </row>
    <row r="4" spans="1:15" ht="15">
      <c r="A4" s="216"/>
      <c r="B4" s="216"/>
      <c r="C4" s="216"/>
      <c r="D4" s="309"/>
      <c r="E4" s="309"/>
      <c r="F4" s="309"/>
      <c r="G4" s="309"/>
      <c r="H4" s="309"/>
      <c r="I4" s="216"/>
      <c r="J4" s="216"/>
      <c r="K4" s="216"/>
      <c r="L4" s="216"/>
      <c r="M4" s="216"/>
      <c r="N4" s="216"/>
      <c r="O4" s="216"/>
    </row>
    <row r="5" spans="1:15" ht="18">
      <c r="A5" s="651" t="s">
        <v>508</v>
      </c>
      <c r="B5" s="651"/>
      <c r="C5" s="651"/>
      <c r="D5" s="651"/>
      <c r="E5" s="651"/>
      <c r="F5" s="651"/>
      <c r="G5" s="651"/>
      <c r="H5" s="651"/>
      <c r="I5" s="248"/>
      <c r="J5" s="248"/>
      <c r="K5" s="248"/>
      <c r="L5" s="248"/>
      <c r="M5" s="248"/>
      <c r="N5" s="248"/>
      <c r="O5" s="248"/>
    </row>
    <row r="6" spans="1:17" ht="15">
      <c r="A6" s="705" t="s">
        <v>940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</row>
    <row r="7" spans="1:15" ht="31.5" customHeight="1">
      <c r="A7" s="217"/>
      <c r="B7" s="217"/>
      <c r="C7" s="216"/>
      <c r="D7" s="309"/>
      <c r="E7" s="309"/>
      <c r="F7" s="746" t="s">
        <v>774</v>
      </c>
      <c r="G7" s="746"/>
      <c r="H7" s="746"/>
      <c r="I7" s="216"/>
      <c r="J7" s="216"/>
      <c r="K7" s="216"/>
      <c r="L7" s="250"/>
      <c r="M7" s="250"/>
      <c r="N7" s="750"/>
      <c r="O7" s="750"/>
    </row>
    <row r="8" spans="1:8" ht="34.5" customHeight="1">
      <c r="A8" s="712" t="s">
        <v>2</v>
      </c>
      <c r="B8" s="712" t="s">
        <v>3</v>
      </c>
      <c r="C8" s="751" t="s">
        <v>383</v>
      </c>
      <c r="D8" s="747" t="s">
        <v>486</v>
      </c>
      <c r="E8" s="748"/>
      <c r="F8" s="748"/>
      <c r="G8" s="748"/>
      <c r="H8" s="749"/>
    </row>
    <row r="9" spans="1:8" ht="30">
      <c r="A9" s="712"/>
      <c r="B9" s="712"/>
      <c r="C9" s="751"/>
      <c r="D9" s="310" t="s">
        <v>487</v>
      </c>
      <c r="E9" s="310" t="s">
        <v>488</v>
      </c>
      <c r="F9" s="310" t="s">
        <v>489</v>
      </c>
      <c r="G9" s="310" t="s">
        <v>645</v>
      </c>
      <c r="H9" s="310" t="s">
        <v>44</v>
      </c>
    </row>
    <row r="10" spans="1:8" ht="15">
      <c r="A10" s="234">
        <v>1</v>
      </c>
      <c r="B10" s="234">
        <v>2</v>
      </c>
      <c r="C10" s="234">
        <v>3</v>
      </c>
      <c r="D10" s="234">
        <v>4</v>
      </c>
      <c r="E10" s="234">
        <v>5</v>
      </c>
      <c r="F10" s="234">
        <v>6</v>
      </c>
      <c r="G10" s="234">
        <v>7</v>
      </c>
      <c r="H10" s="234">
        <v>8</v>
      </c>
    </row>
    <row r="11" spans="1:8" ht="15">
      <c r="A11" s="8">
        <v>1</v>
      </c>
      <c r="B11" s="420" t="s">
        <v>881</v>
      </c>
      <c r="C11" s="420">
        <v>63</v>
      </c>
      <c r="D11" s="416">
        <v>63</v>
      </c>
      <c r="E11" s="416">
        <v>0</v>
      </c>
      <c r="F11" s="416">
        <v>0</v>
      </c>
      <c r="G11" s="416">
        <v>0</v>
      </c>
      <c r="H11" s="416">
        <v>0</v>
      </c>
    </row>
    <row r="12" spans="1:8" ht="15">
      <c r="A12" s="8">
        <v>2</v>
      </c>
      <c r="B12" s="420" t="s">
        <v>882</v>
      </c>
      <c r="C12" s="420">
        <v>31</v>
      </c>
      <c r="D12" s="416">
        <v>31</v>
      </c>
      <c r="E12" s="416">
        <v>0</v>
      </c>
      <c r="F12" s="416">
        <v>0</v>
      </c>
      <c r="G12" s="416">
        <v>0</v>
      </c>
      <c r="H12" s="416">
        <v>0</v>
      </c>
    </row>
    <row r="13" spans="1:8" ht="15" customHeight="1">
      <c r="A13" s="8">
        <v>3</v>
      </c>
      <c r="B13" s="420"/>
      <c r="C13" s="420"/>
      <c r="D13" s="416"/>
      <c r="E13" s="416"/>
      <c r="F13" s="416"/>
      <c r="G13" s="416"/>
      <c r="H13" s="416"/>
    </row>
    <row r="14" spans="1:8" ht="15" customHeight="1">
      <c r="A14" s="180" t="s">
        <v>7</v>
      </c>
      <c r="B14" s="459"/>
      <c r="C14" s="459"/>
      <c r="D14" s="460"/>
      <c r="E14" s="460"/>
      <c r="F14" s="460"/>
      <c r="G14" s="460"/>
      <c r="H14" s="460"/>
    </row>
    <row r="15" spans="1:8" ht="15" customHeight="1">
      <c r="A15" s="159" t="s">
        <v>17</v>
      </c>
      <c r="B15" s="459"/>
      <c r="C15" s="459">
        <f aca="true" t="shared" si="0" ref="C15:H15">SUM(C11:C14)</f>
        <v>94</v>
      </c>
      <c r="D15" s="459">
        <f t="shared" si="0"/>
        <v>94</v>
      </c>
      <c r="E15" s="459">
        <f t="shared" si="0"/>
        <v>0</v>
      </c>
      <c r="F15" s="459">
        <f t="shared" si="0"/>
        <v>0</v>
      </c>
      <c r="G15" s="459">
        <f t="shared" si="0"/>
        <v>0</v>
      </c>
      <c r="H15" s="459">
        <f t="shared" si="0"/>
        <v>0</v>
      </c>
    </row>
    <row r="16" spans="1:8" ht="15" customHeight="1">
      <c r="A16" s="223"/>
      <c r="B16" s="223"/>
      <c r="C16" s="223"/>
      <c r="D16" s="224"/>
      <c r="E16" s="224"/>
      <c r="F16" s="224"/>
      <c r="G16" s="224"/>
      <c r="H16" s="224"/>
    </row>
    <row r="17" spans="1:8" ht="15" customHeight="1">
      <c r="A17" s="223"/>
      <c r="B17" s="223"/>
      <c r="C17" s="223"/>
      <c r="D17" s="224"/>
      <c r="E17" s="224"/>
      <c r="F17" s="224"/>
      <c r="G17" s="224"/>
      <c r="H17" s="224"/>
    </row>
    <row r="18" spans="1:9" ht="12.75">
      <c r="A18" s="223"/>
      <c r="B18" s="223"/>
      <c r="C18" s="223"/>
      <c r="D18" s="649" t="s">
        <v>12</v>
      </c>
      <c r="E18" s="649"/>
      <c r="F18" s="649"/>
      <c r="G18" s="649"/>
      <c r="H18" s="649"/>
      <c r="I18" s="649"/>
    </row>
    <row r="19" spans="1:9" ht="12.75">
      <c r="A19" s="107" t="s">
        <v>944</v>
      </c>
      <c r="C19" s="223"/>
      <c r="D19" s="649" t="s">
        <v>13</v>
      </c>
      <c r="E19" s="649"/>
      <c r="F19" s="649"/>
      <c r="G19" s="649"/>
      <c r="H19" s="649"/>
      <c r="I19" s="649"/>
    </row>
    <row r="20" spans="4:9" ht="12.75">
      <c r="D20" s="649" t="s">
        <v>947</v>
      </c>
      <c r="E20" s="649"/>
      <c r="F20" s="649"/>
      <c r="G20" s="649"/>
      <c r="H20" s="649"/>
      <c r="I20" s="649"/>
    </row>
    <row r="21" spans="4:9" ht="12.75">
      <c r="D21" s="650" t="s">
        <v>81</v>
      </c>
      <c r="E21" s="650"/>
      <c r="F21" s="650"/>
      <c r="G21" s="650"/>
      <c r="H21" s="650"/>
      <c r="I21" s="223"/>
    </row>
  </sheetData>
  <sheetProtection/>
  <mergeCells count="14">
    <mergeCell ref="N7:O7"/>
    <mergeCell ref="A8:A9"/>
    <mergeCell ref="B8:B9"/>
    <mergeCell ref="C8:C9"/>
    <mergeCell ref="F7:H7"/>
    <mergeCell ref="D18:I18"/>
    <mergeCell ref="D19:I19"/>
    <mergeCell ref="D20:I20"/>
    <mergeCell ref="D21:H21"/>
    <mergeCell ref="A2:H2"/>
    <mergeCell ref="A3:H3"/>
    <mergeCell ref="A5:H5"/>
    <mergeCell ref="D8:H8"/>
    <mergeCell ref="A6:Q6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86" zoomScalePageLayoutView="0" workbookViewId="0" topLeftCell="A28">
      <selection activeCell="F50" sqref="F50"/>
    </sheetView>
  </sheetViews>
  <sheetFormatPr defaultColWidth="9.140625" defaultRowHeight="12.75"/>
  <cols>
    <col min="1" max="1" width="9.28125" style="16" customWidth="1"/>
    <col min="2" max="3" width="8.57421875" style="16" customWidth="1"/>
    <col min="4" max="4" width="12.00390625" style="16" customWidth="1"/>
    <col min="5" max="5" width="8.57421875" style="16" customWidth="1"/>
    <col min="6" max="6" width="9.57421875" style="16" customWidth="1"/>
    <col min="7" max="7" width="8.57421875" style="16" customWidth="1"/>
    <col min="8" max="8" width="11.7109375" style="16" customWidth="1"/>
    <col min="9" max="15" width="8.57421875" style="16" customWidth="1"/>
    <col min="16" max="16" width="8.421875" style="16" customWidth="1"/>
    <col min="17" max="19" width="8.57421875" style="16" customWidth="1"/>
    <col min="20" max="16384" width="9.140625" style="16" customWidth="1"/>
  </cols>
  <sheetData>
    <row r="1" spans="1:19" ht="12.75">
      <c r="A1" s="16" t="s">
        <v>11</v>
      </c>
      <c r="H1" s="572"/>
      <c r="I1" s="572"/>
      <c r="R1" s="568" t="s">
        <v>53</v>
      </c>
      <c r="S1" s="568"/>
    </row>
    <row r="2" spans="1:19" s="15" customFormat="1" ht="15.75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19" s="15" customFormat="1" ht="20.25" customHeight="1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</row>
    <row r="5" spans="1:19" s="15" customFormat="1" ht="15.75">
      <c r="A5" s="571" t="s">
        <v>734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</row>
    <row r="6" spans="1:2" ht="12.75">
      <c r="A6" s="37" t="s">
        <v>923</v>
      </c>
      <c r="B6" s="37"/>
    </row>
    <row r="7" spans="1:19" ht="12.75">
      <c r="A7" s="574" t="s">
        <v>162</v>
      </c>
      <c r="B7" s="574"/>
      <c r="C7" s="574"/>
      <c r="D7" s="574"/>
      <c r="E7" s="574"/>
      <c r="F7" s="574"/>
      <c r="G7" s="574"/>
      <c r="H7" s="574"/>
      <c r="I7" s="574"/>
      <c r="R7" s="32"/>
      <c r="S7" s="32"/>
    </row>
    <row r="9" spans="1:12" ht="18" customHeight="1">
      <c r="A9" s="5"/>
      <c r="B9" s="563" t="s">
        <v>40</v>
      </c>
      <c r="C9" s="563"/>
      <c r="D9" s="563" t="s">
        <v>41</v>
      </c>
      <c r="E9" s="563"/>
      <c r="F9" s="563" t="s">
        <v>42</v>
      </c>
      <c r="G9" s="563"/>
      <c r="H9" s="573" t="s">
        <v>43</v>
      </c>
      <c r="I9" s="573"/>
      <c r="J9" s="563" t="s">
        <v>44</v>
      </c>
      <c r="K9" s="563"/>
      <c r="L9" s="28" t="s">
        <v>17</v>
      </c>
    </row>
    <row r="10" spans="1:12" s="71" customFormat="1" ht="13.5" customHeight="1">
      <c r="A10" s="73">
        <v>1</v>
      </c>
      <c r="B10" s="556">
        <v>2</v>
      </c>
      <c r="C10" s="556"/>
      <c r="D10" s="556">
        <v>3</v>
      </c>
      <c r="E10" s="556"/>
      <c r="F10" s="556">
        <v>4</v>
      </c>
      <c r="G10" s="556"/>
      <c r="H10" s="556">
        <v>5</v>
      </c>
      <c r="I10" s="556"/>
      <c r="J10" s="556">
        <v>6</v>
      </c>
      <c r="K10" s="556"/>
      <c r="L10" s="73">
        <v>7</v>
      </c>
    </row>
    <row r="11" spans="1:12" ht="12.75">
      <c r="A11" s="3" t="s">
        <v>45</v>
      </c>
      <c r="B11" s="564">
        <v>1</v>
      </c>
      <c r="C11" s="564"/>
      <c r="D11" s="564">
        <v>4</v>
      </c>
      <c r="E11" s="564"/>
      <c r="F11" s="564">
        <v>1</v>
      </c>
      <c r="G11" s="564"/>
      <c r="H11" s="564">
        <v>0</v>
      </c>
      <c r="I11" s="564"/>
      <c r="J11" s="564">
        <v>0</v>
      </c>
      <c r="K11" s="564"/>
      <c r="L11" s="19">
        <f>SUM(B11:K11)</f>
        <v>6</v>
      </c>
    </row>
    <row r="12" spans="1:12" ht="12.75">
      <c r="A12" s="3" t="s">
        <v>46</v>
      </c>
      <c r="B12" s="564">
        <v>17</v>
      </c>
      <c r="C12" s="564"/>
      <c r="D12" s="564">
        <v>52</v>
      </c>
      <c r="E12" s="564"/>
      <c r="F12" s="564">
        <v>222</v>
      </c>
      <c r="G12" s="564"/>
      <c r="H12" s="564">
        <v>3</v>
      </c>
      <c r="I12" s="564"/>
      <c r="J12" s="564">
        <v>20</v>
      </c>
      <c r="K12" s="564"/>
      <c r="L12" s="19">
        <f>SUM(B12:K12)</f>
        <v>314</v>
      </c>
    </row>
    <row r="13" spans="1:12" ht="12.75">
      <c r="A13" s="3" t="s">
        <v>17</v>
      </c>
      <c r="B13" s="539">
        <f>SUM(B11:B12)</f>
        <v>18</v>
      </c>
      <c r="C13" s="539"/>
      <c r="D13" s="539">
        <f>SUM(D11:D12)</f>
        <v>56</v>
      </c>
      <c r="E13" s="539"/>
      <c r="F13" s="539">
        <f>SUM(F11:F12)</f>
        <v>223</v>
      </c>
      <c r="G13" s="539"/>
      <c r="H13" s="539">
        <f>SUM(H11:H12)</f>
        <v>3</v>
      </c>
      <c r="I13" s="539"/>
      <c r="J13" s="539">
        <f>SUM(J11:J12)</f>
        <v>20</v>
      </c>
      <c r="K13" s="539"/>
      <c r="L13" s="19">
        <f>SUM(B13:K13)</f>
        <v>320</v>
      </c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575" t="s">
        <v>421</v>
      </c>
      <c r="B15" s="575"/>
      <c r="C15" s="575"/>
      <c r="D15" s="575"/>
      <c r="E15" s="575"/>
      <c r="F15" s="575"/>
      <c r="G15" s="575"/>
      <c r="H15" s="13"/>
      <c r="I15" s="13"/>
      <c r="J15" s="13"/>
      <c r="K15" s="13"/>
      <c r="L15" s="13"/>
    </row>
    <row r="16" spans="1:20" ht="12.75" customHeight="1">
      <c r="A16" s="577" t="s">
        <v>171</v>
      </c>
      <c r="B16" s="578"/>
      <c r="C16" s="576" t="s">
        <v>197</v>
      </c>
      <c r="D16" s="576"/>
      <c r="E16" s="3" t="s">
        <v>17</v>
      </c>
      <c r="F16" s="579" t="s">
        <v>877</v>
      </c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</row>
    <row r="17" spans="1:20" ht="12.75">
      <c r="A17" s="541">
        <v>1000</v>
      </c>
      <c r="B17" s="543"/>
      <c r="C17" s="541">
        <f>E17-A17</f>
        <v>2721</v>
      </c>
      <c r="D17" s="543"/>
      <c r="E17" s="3">
        <v>3721</v>
      </c>
      <c r="F17" s="579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</row>
    <row r="18" spans="1:12" ht="12.75">
      <c r="A18" s="541"/>
      <c r="B18" s="543"/>
      <c r="C18" s="541"/>
      <c r="D18" s="543"/>
      <c r="E18" s="3"/>
      <c r="I18" s="13"/>
      <c r="J18" s="13"/>
      <c r="K18" s="13"/>
      <c r="L18" s="13"/>
    </row>
    <row r="19" spans="1:12" ht="12.75">
      <c r="A19" s="280"/>
      <c r="B19" s="280"/>
      <c r="C19" s="280"/>
      <c r="D19" s="280"/>
      <c r="E19" s="280"/>
      <c r="F19" s="280"/>
      <c r="G19" s="280"/>
      <c r="H19" s="13"/>
      <c r="I19" s="13"/>
      <c r="J19" s="13"/>
      <c r="K19" s="13"/>
      <c r="L19" s="13"/>
    </row>
    <row r="21" spans="1:19" ht="18.75" customHeight="1">
      <c r="A21" s="562" t="s">
        <v>163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</row>
    <row r="22" spans="1:20" ht="12.75">
      <c r="A22" s="548" t="s">
        <v>22</v>
      </c>
      <c r="B22" s="548" t="s">
        <v>47</v>
      </c>
      <c r="C22" s="548"/>
      <c r="D22" s="548"/>
      <c r="E22" s="547" t="s">
        <v>23</v>
      </c>
      <c r="F22" s="547"/>
      <c r="G22" s="547"/>
      <c r="H22" s="547"/>
      <c r="I22" s="547"/>
      <c r="J22" s="547"/>
      <c r="K22" s="547"/>
      <c r="L22" s="547"/>
      <c r="M22" s="547" t="s">
        <v>24</v>
      </c>
      <c r="N22" s="547"/>
      <c r="O22" s="547"/>
      <c r="P22" s="547"/>
      <c r="Q22" s="547"/>
      <c r="R22" s="547"/>
      <c r="S22" s="547"/>
      <c r="T22" s="547"/>
    </row>
    <row r="23" spans="1:20" ht="33.75" customHeight="1">
      <c r="A23" s="548"/>
      <c r="B23" s="548"/>
      <c r="C23" s="548"/>
      <c r="D23" s="548"/>
      <c r="E23" s="549" t="s">
        <v>127</v>
      </c>
      <c r="F23" s="550"/>
      <c r="G23" s="549" t="s">
        <v>164</v>
      </c>
      <c r="H23" s="550"/>
      <c r="I23" s="548" t="s">
        <v>48</v>
      </c>
      <c r="J23" s="548"/>
      <c r="K23" s="549" t="s">
        <v>91</v>
      </c>
      <c r="L23" s="550"/>
      <c r="M23" s="549" t="s">
        <v>127</v>
      </c>
      <c r="N23" s="550"/>
      <c r="O23" s="549" t="s">
        <v>164</v>
      </c>
      <c r="P23" s="550"/>
      <c r="Q23" s="548" t="s">
        <v>48</v>
      </c>
      <c r="R23" s="548"/>
      <c r="S23" s="548" t="s">
        <v>91</v>
      </c>
      <c r="T23" s="548"/>
    </row>
    <row r="24" spans="1:20" s="71" customFormat="1" ht="15.75" customHeight="1">
      <c r="A24" s="73">
        <v>1</v>
      </c>
      <c r="B24" s="581">
        <v>2</v>
      </c>
      <c r="C24" s="582"/>
      <c r="D24" s="583"/>
      <c r="E24" s="581">
        <v>3</v>
      </c>
      <c r="F24" s="583"/>
      <c r="G24" s="581">
        <v>4</v>
      </c>
      <c r="H24" s="583"/>
      <c r="I24" s="556">
        <v>5</v>
      </c>
      <c r="J24" s="556"/>
      <c r="K24" s="556">
        <v>6</v>
      </c>
      <c r="L24" s="556"/>
      <c r="M24" s="581">
        <v>3</v>
      </c>
      <c r="N24" s="583"/>
      <c r="O24" s="581">
        <v>4</v>
      </c>
      <c r="P24" s="583"/>
      <c r="Q24" s="556">
        <v>5</v>
      </c>
      <c r="R24" s="556"/>
      <c r="S24" s="556">
        <v>6</v>
      </c>
      <c r="T24" s="556"/>
    </row>
    <row r="25" spans="1:20" ht="27.75" customHeight="1">
      <c r="A25" s="70">
        <v>1</v>
      </c>
      <c r="B25" s="584" t="s">
        <v>479</v>
      </c>
      <c r="C25" s="585"/>
      <c r="D25" s="586"/>
      <c r="E25" s="554">
        <v>100</v>
      </c>
      <c r="F25" s="555"/>
      <c r="G25" s="557" t="s">
        <v>350</v>
      </c>
      <c r="H25" s="558"/>
      <c r="I25" s="540">
        <v>345</v>
      </c>
      <c r="J25" s="540"/>
      <c r="K25" s="540">
        <v>6.8</v>
      </c>
      <c r="L25" s="540"/>
      <c r="M25" s="554">
        <v>150</v>
      </c>
      <c r="N25" s="555"/>
      <c r="O25" s="557" t="s">
        <v>350</v>
      </c>
      <c r="P25" s="558"/>
      <c r="Q25" s="538">
        <v>517.5</v>
      </c>
      <c r="R25" s="538"/>
      <c r="S25" s="540">
        <v>10.2</v>
      </c>
      <c r="T25" s="540"/>
    </row>
    <row r="26" spans="1:20" ht="12.75">
      <c r="A26" s="70">
        <v>2</v>
      </c>
      <c r="B26" s="559" t="s">
        <v>49</v>
      </c>
      <c r="C26" s="560"/>
      <c r="D26" s="561"/>
      <c r="E26" s="554">
        <v>45</v>
      </c>
      <c r="F26" s="555"/>
      <c r="G26" s="551">
        <v>3.14</v>
      </c>
      <c r="H26" s="552"/>
      <c r="I26" s="538">
        <v>115.76</v>
      </c>
      <c r="J26" s="538"/>
      <c r="K26" s="538">
        <v>8.48</v>
      </c>
      <c r="L26" s="538"/>
      <c r="M26" s="554">
        <v>55</v>
      </c>
      <c r="N26" s="555"/>
      <c r="O26" s="551">
        <v>3.39</v>
      </c>
      <c r="P26" s="552"/>
      <c r="Q26" s="538">
        <v>141.5</v>
      </c>
      <c r="R26" s="538"/>
      <c r="S26" s="538">
        <v>10.38</v>
      </c>
      <c r="T26" s="538"/>
    </row>
    <row r="27" spans="1:20" ht="12.75">
      <c r="A27" s="70">
        <v>3</v>
      </c>
      <c r="B27" s="559" t="s">
        <v>165</v>
      </c>
      <c r="C27" s="560"/>
      <c r="D27" s="561"/>
      <c r="E27" s="554">
        <v>100</v>
      </c>
      <c r="F27" s="555"/>
      <c r="G27" s="551">
        <v>2.49</v>
      </c>
      <c r="H27" s="552"/>
      <c r="I27" s="538">
        <v>85.2</v>
      </c>
      <c r="J27" s="538"/>
      <c r="K27" s="538">
        <v>5.28</v>
      </c>
      <c r="L27" s="538"/>
      <c r="M27" s="554">
        <v>110</v>
      </c>
      <c r="N27" s="555"/>
      <c r="O27" s="551">
        <v>2.95</v>
      </c>
      <c r="P27" s="552"/>
      <c r="Q27" s="538">
        <v>93.72</v>
      </c>
      <c r="R27" s="538"/>
      <c r="S27" s="538">
        <v>6.99</v>
      </c>
      <c r="T27" s="538"/>
    </row>
    <row r="28" spans="1:20" ht="12.75">
      <c r="A28" s="70">
        <v>4</v>
      </c>
      <c r="B28" s="559" t="s">
        <v>50</v>
      </c>
      <c r="C28" s="560"/>
      <c r="D28" s="561"/>
      <c r="E28" s="554">
        <v>10</v>
      </c>
      <c r="F28" s="555"/>
      <c r="G28" s="551">
        <v>1.08</v>
      </c>
      <c r="H28" s="552"/>
      <c r="I28" s="538">
        <v>102.06</v>
      </c>
      <c r="J28" s="538"/>
      <c r="K28" s="538">
        <v>2.5</v>
      </c>
      <c r="L28" s="538"/>
      <c r="M28" s="554">
        <v>15</v>
      </c>
      <c r="N28" s="555"/>
      <c r="O28" s="551">
        <v>1.58</v>
      </c>
      <c r="P28" s="552"/>
      <c r="Q28" s="538">
        <v>136.08</v>
      </c>
      <c r="R28" s="538"/>
      <c r="S28" s="538">
        <v>6.08</v>
      </c>
      <c r="T28" s="538"/>
    </row>
    <row r="29" spans="1:20" ht="12.75">
      <c r="A29" s="70">
        <v>5</v>
      </c>
      <c r="B29" s="559" t="s">
        <v>51</v>
      </c>
      <c r="C29" s="560"/>
      <c r="D29" s="561"/>
      <c r="E29" s="554">
        <v>27.65</v>
      </c>
      <c r="F29" s="555"/>
      <c r="G29" s="551">
        <v>2.24</v>
      </c>
      <c r="H29" s="552"/>
      <c r="I29" s="538">
        <v>0</v>
      </c>
      <c r="J29" s="538"/>
      <c r="K29" s="538">
        <v>0</v>
      </c>
      <c r="L29" s="538"/>
      <c r="M29" s="554">
        <v>32</v>
      </c>
      <c r="N29" s="555"/>
      <c r="O29" s="551">
        <v>2.55</v>
      </c>
      <c r="P29" s="552"/>
      <c r="Q29" s="538">
        <v>0</v>
      </c>
      <c r="R29" s="538"/>
      <c r="S29" s="538">
        <v>0</v>
      </c>
      <c r="T29" s="538"/>
    </row>
    <row r="30" spans="1:20" ht="12.75">
      <c r="A30" s="70">
        <v>6</v>
      </c>
      <c r="B30" s="559" t="s">
        <v>52</v>
      </c>
      <c r="C30" s="560"/>
      <c r="D30" s="561"/>
      <c r="E30" s="554">
        <v>0</v>
      </c>
      <c r="F30" s="555"/>
      <c r="G30" s="551">
        <v>1.15</v>
      </c>
      <c r="H30" s="552"/>
      <c r="I30" s="538">
        <v>0</v>
      </c>
      <c r="J30" s="538"/>
      <c r="K30" s="538">
        <v>0</v>
      </c>
      <c r="L30" s="538"/>
      <c r="M30" s="554">
        <v>0</v>
      </c>
      <c r="N30" s="555"/>
      <c r="O30" s="551">
        <v>1.75</v>
      </c>
      <c r="P30" s="552"/>
      <c r="Q30" s="538">
        <v>0</v>
      </c>
      <c r="R30" s="538"/>
      <c r="S30" s="538">
        <v>0</v>
      </c>
      <c r="T30" s="538"/>
    </row>
    <row r="31" spans="1:20" ht="12.75">
      <c r="A31" s="70">
        <v>7</v>
      </c>
      <c r="B31" s="589" t="s">
        <v>166</v>
      </c>
      <c r="C31" s="589"/>
      <c r="D31" s="589"/>
      <c r="E31" s="540"/>
      <c r="F31" s="540"/>
      <c r="G31" s="538"/>
      <c r="H31" s="538"/>
      <c r="I31" s="538"/>
      <c r="J31" s="538"/>
      <c r="K31" s="538"/>
      <c r="L31" s="538"/>
      <c r="M31" s="540"/>
      <c r="N31" s="540"/>
      <c r="O31" s="538"/>
      <c r="P31" s="538"/>
      <c r="Q31" s="538"/>
      <c r="R31" s="538"/>
      <c r="S31" s="538"/>
      <c r="T31" s="538"/>
    </row>
    <row r="32" spans="1:20" ht="12.75">
      <c r="A32" s="70"/>
      <c r="B32" s="589" t="s">
        <v>878</v>
      </c>
      <c r="C32" s="589"/>
      <c r="D32" s="589"/>
      <c r="E32" s="540">
        <v>150</v>
      </c>
      <c r="F32" s="540"/>
      <c r="G32" s="538">
        <v>1.1</v>
      </c>
      <c r="H32" s="538"/>
      <c r="I32" s="538">
        <v>179</v>
      </c>
      <c r="J32" s="538"/>
      <c r="K32" s="538">
        <v>1.8</v>
      </c>
      <c r="L32" s="538"/>
      <c r="M32" s="540">
        <v>150</v>
      </c>
      <c r="N32" s="540"/>
      <c r="O32" s="538">
        <v>1.1</v>
      </c>
      <c r="P32" s="538"/>
      <c r="Q32" s="538">
        <v>179</v>
      </c>
      <c r="R32" s="538"/>
      <c r="S32" s="538">
        <v>1.8</v>
      </c>
      <c r="T32" s="538"/>
    </row>
    <row r="33" spans="1:20" ht="12.75">
      <c r="A33" s="70"/>
      <c r="B33" s="589" t="s">
        <v>879</v>
      </c>
      <c r="C33" s="589"/>
      <c r="D33" s="589"/>
      <c r="E33" s="540">
        <v>45</v>
      </c>
      <c r="F33" s="540"/>
      <c r="G33" s="538">
        <v>0.46</v>
      </c>
      <c r="H33" s="538"/>
      <c r="I33" s="538"/>
      <c r="J33" s="538"/>
      <c r="K33" s="538"/>
      <c r="L33" s="538"/>
      <c r="M33" s="540">
        <v>64</v>
      </c>
      <c r="N33" s="540"/>
      <c r="O33" s="538">
        <v>0.53</v>
      </c>
      <c r="P33" s="538"/>
      <c r="Q33" s="538"/>
      <c r="R33" s="538"/>
      <c r="S33" s="538"/>
      <c r="T33" s="538"/>
    </row>
    <row r="34" spans="1:20" ht="12.75">
      <c r="A34" s="70"/>
      <c r="B34" s="589" t="s">
        <v>880</v>
      </c>
      <c r="C34" s="589"/>
      <c r="D34" s="589"/>
      <c r="E34" s="540">
        <v>75</v>
      </c>
      <c r="F34" s="540"/>
      <c r="G34" s="538">
        <v>0.68</v>
      </c>
      <c r="H34" s="538"/>
      <c r="I34" s="538"/>
      <c r="J34" s="538"/>
      <c r="K34" s="538"/>
      <c r="L34" s="538"/>
      <c r="M34" s="540">
        <v>105</v>
      </c>
      <c r="N34" s="540"/>
      <c r="O34" s="538">
        <v>0.86</v>
      </c>
      <c r="P34" s="538"/>
      <c r="Q34" s="538"/>
      <c r="R34" s="538"/>
      <c r="S34" s="538"/>
      <c r="T34" s="538"/>
    </row>
    <row r="35" spans="1:20" ht="12.75">
      <c r="A35" s="70"/>
      <c r="B35" s="563" t="s">
        <v>17</v>
      </c>
      <c r="C35" s="563"/>
      <c r="D35" s="563"/>
      <c r="E35" s="547"/>
      <c r="F35" s="547"/>
      <c r="G35" s="553">
        <f>SUM(G26:G34)</f>
        <v>12.340000000000002</v>
      </c>
      <c r="H35" s="553"/>
      <c r="I35" s="553">
        <f>SUM(I25:I34)</f>
        <v>827.02</v>
      </c>
      <c r="J35" s="553"/>
      <c r="K35" s="553">
        <f>SUM(K25:K34)</f>
        <v>24.860000000000003</v>
      </c>
      <c r="L35" s="553"/>
      <c r="M35" s="547"/>
      <c r="N35" s="547"/>
      <c r="O35" s="553">
        <f>SUM(O26:O34)</f>
        <v>14.709999999999997</v>
      </c>
      <c r="P35" s="553"/>
      <c r="Q35" s="553">
        <f>SUM(Q25:Q34)</f>
        <v>1067.8000000000002</v>
      </c>
      <c r="R35" s="553"/>
      <c r="S35" s="553">
        <f>SUM(S25:S34)</f>
        <v>35.449999999999996</v>
      </c>
      <c r="T35" s="553"/>
    </row>
    <row r="36" spans="1:20" ht="12.75">
      <c r="A36" s="127"/>
      <c r="B36" s="128"/>
      <c r="C36" s="128"/>
      <c r="D36" s="12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>
      <c r="A37" s="283" t="s">
        <v>402</v>
      </c>
      <c r="B37" s="588" t="s">
        <v>455</v>
      </c>
      <c r="C37" s="588"/>
      <c r="D37" s="588"/>
      <c r="E37" s="588"/>
      <c r="F37" s="588"/>
      <c r="G37" s="588"/>
      <c r="H37" s="58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283"/>
      <c r="B38" s="128"/>
      <c r="C38" s="128"/>
      <c r="D38" s="12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32" customFormat="1" ht="17.25" customHeight="1">
      <c r="A39" s="602" t="s">
        <v>22</v>
      </c>
      <c r="B39" s="591" t="s">
        <v>403</v>
      </c>
      <c r="C39" s="592"/>
      <c r="D39" s="593"/>
      <c r="E39" s="549" t="s">
        <v>23</v>
      </c>
      <c r="F39" s="567"/>
      <c r="G39" s="567"/>
      <c r="H39" s="567"/>
      <c r="I39" s="567"/>
      <c r="J39" s="550"/>
      <c r="K39" s="547" t="s">
        <v>24</v>
      </c>
      <c r="L39" s="547"/>
      <c r="M39" s="547"/>
      <c r="N39" s="547"/>
      <c r="O39" s="547"/>
      <c r="P39" s="547"/>
      <c r="Q39" s="590"/>
      <c r="R39" s="590"/>
      <c r="S39" s="590"/>
      <c r="T39" s="590"/>
    </row>
    <row r="40" spans="1:20" ht="12.75">
      <c r="A40" s="603"/>
      <c r="B40" s="594"/>
      <c r="C40" s="595"/>
      <c r="D40" s="596"/>
      <c r="E40" s="541" t="s">
        <v>418</v>
      </c>
      <c r="F40" s="543"/>
      <c r="G40" s="541" t="s">
        <v>419</v>
      </c>
      <c r="H40" s="543"/>
      <c r="I40" s="541" t="s">
        <v>420</v>
      </c>
      <c r="J40" s="543"/>
      <c r="K40" s="539" t="s">
        <v>418</v>
      </c>
      <c r="L40" s="539"/>
      <c r="M40" s="539" t="s">
        <v>419</v>
      </c>
      <c r="N40" s="539"/>
      <c r="O40" s="539" t="s">
        <v>420</v>
      </c>
      <c r="P40" s="539"/>
      <c r="Q40" s="13"/>
      <c r="R40" s="13"/>
      <c r="S40" s="13"/>
      <c r="T40" s="13"/>
    </row>
    <row r="41" spans="1:20" ht="12.75">
      <c r="A41" s="70">
        <v>1</v>
      </c>
      <c r="B41" s="541" t="s">
        <v>878</v>
      </c>
      <c r="C41" s="542"/>
      <c r="D41" s="543"/>
      <c r="E41" s="540">
        <v>150</v>
      </c>
      <c r="F41" s="540"/>
      <c r="G41" s="538">
        <v>1.1</v>
      </c>
      <c r="H41" s="538"/>
      <c r="I41" s="541" t="s">
        <v>912</v>
      </c>
      <c r="J41" s="543"/>
      <c r="K41" s="540">
        <v>150</v>
      </c>
      <c r="L41" s="540"/>
      <c r="M41" s="538">
        <v>1.1</v>
      </c>
      <c r="N41" s="538"/>
      <c r="O41" s="541" t="s">
        <v>912</v>
      </c>
      <c r="P41" s="543"/>
      <c r="Q41" s="13"/>
      <c r="R41" s="13"/>
      <c r="S41" s="13"/>
      <c r="T41" s="13"/>
    </row>
    <row r="42" spans="1:20" ht="12.75">
      <c r="A42" s="70">
        <v>2</v>
      </c>
      <c r="B42" s="541" t="s">
        <v>879</v>
      </c>
      <c r="C42" s="542"/>
      <c r="D42" s="543"/>
      <c r="E42" s="540">
        <v>45</v>
      </c>
      <c r="F42" s="540"/>
      <c r="G42" s="538">
        <v>0.46</v>
      </c>
      <c r="H42" s="538"/>
      <c r="I42" s="541" t="s">
        <v>913</v>
      </c>
      <c r="J42" s="543"/>
      <c r="K42" s="540">
        <v>64</v>
      </c>
      <c r="L42" s="540"/>
      <c r="M42" s="538">
        <v>0.53</v>
      </c>
      <c r="N42" s="538"/>
      <c r="O42" s="541" t="s">
        <v>913</v>
      </c>
      <c r="P42" s="543"/>
      <c r="Q42" s="13"/>
      <c r="R42" s="13"/>
      <c r="S42" s="13"/>
      <c r="T42" s="13"/>
    </row>
    <row r="43" spans="1:20" ht="12.75">
      <c r="A43" s="70">
        <v>3</v>
      </c>
      <c r="B43" s="541" t="s">
        <v>880</v>
      </c>
      <c r="C43" s="542"/>
      <c r="D43" s="543"/>
      <c r="E43" s="540">
        <v>75</v>
      </c>
      <c r="F43" s="540"/>
      <c r="G43" s="538">
        <v>0.68</v>
      </c>
      <c r="H43" s="538"/>
      <c r="I43" s="541" t="s">
        <v>913</v>
      </c>
      <c r="J43" s="543"/>
      <c r="K43" s="540">
        <v>105</v>
      </c>
      <c r="L43" s="540"/>
      <c r="M43" s="538">
        <v>0.86</v>
      </c>
      <c r="N43" s="538"/>
      <c r="O43" s="541" t="s">
        <v>913</v>
      </c>
      <c r="P43" s="543"/>
      <c r="Q43" s="13"/>
      <c r="R43" s="13"/>
      <c r="S43" s="13"/>
      <c r="T43" s="13"/>
    </row>
    <row r="44" spans="1:20" ht="12.75">
      <c r="A44" s="70">
        <v>4</v>
      </c>
      <c r="B44" s="544"/>
      <c r="C44" s="545"/>
      <c r="D44" s="546"/>
      <c r="E44" s="541"/>
      <c r="F44" s="543"/>
      <c r="G44" s="541"/>
      <c r="H44" s="543"/>
      <c r="I44" s="541"/>
      <c r="J44" s="543"/>
      <c r="K44" s="539"/>
      <c r="L44" s="539"/>
      <c r="M44" s="539"/>
      <c r="N44" s="539"/>
      <c r="O44" s="539"/>
      <c r="P44" s="539"/>
      <c r="Q44" s="13"/>
      <c r="R44" s="13"/>
      <c r="S44" s="13"/>
      <c r="T44" s="13"/>
    </row>
    <row r="47" spans="1:9" ht="13.5" customHeight="1">
      <c r="A47" s="537" t="s">
        <v>176</v>
      </c>
      <c r="B47" s="537"/>
      <c r="C47" s="537"/>
      <c r="D47" s="537"/>
      <c r="E47" s="537"/>
      <c r="F47" s="537"/>
      <c r="G47" s="537"/>
      <c r="H47" s="537"/>
      <c r="I47" s="537"/>
    </row>
    <row r="48" spans="1:9" ht="13.5" customHeight="1">
      <c r="A48" s="565" t="s">
        <v>55</v>
      </c>
      <c r="B48" s="565" t="s">
        <v>23</v>
      </c>
      <c r="C48" s="565"/>
      <c r="D48" s="565"/>
      <c r="E48" s="566" t="s">
        <v>24</v>
      </c>
      <c r="F48" s="566"/>
      <c r="G48" s="566"/>
      <c r="H48" s="600" t="s">
        <v>140</v>
      </c>
      <c r="I48"/>
    </row>
    <row r="49" spans="1:9" ht="15">
      <c r="A49" s="565"/>
      <c r="B49" s="51" t="s">
        <v>167</v>
      </c>
      <c r="C49" s="74" t="s">
        <v>97</v>
      </c>
      <c r="D49" s="51" t="s">
        <v>17</v>
      </c>
      <c r="E49" s="51" t="s">
        <v>167</v>
      </c>
      <c r="F49" s="74" t="s">
        <v>97</v>
      </c>
      <c r="G49" s="51" t="s">
        <v>17</v>
      </c>
      <c r="H49" s="601"/>
      <c r="I49"/>
    </row>
    <row r="50" spans="1:9" ht="14.25">
      <c r="A50" s="31" t="s">
        <v>683</v>
      </c>
      <c r="B50" s="54">
        <v>4.35</v>
      </c>
      <c r="C50" s="54">
        <v>7.99</v>
      </c>
      <c r="D50" s="19">
        <v>12.34</v>
      </c>
      <c r="E50" s="19">
        <v>6.51</v>
      </c>
      <c r="F50" s="54">
        <v>8.2</v>
      </c>
      <c r="G50" s="54">
        <v>14.71</v>
      </c>
      <c r="H50" s="54"/>
      <c r="I50"/>
    </row>
    <row r="51" spans="1:9" ht="14.25">
      <c r="A51" s="31" t="s">
        <v>696</v>
      </c>
      <c r="B51" s="54">
        <v>4.35</v>
      </c>
      <c r="C51" s="54">
        <v>7.99</v>
      </c>
      <c r="D51" s="19">
        <v>12.34</v>
      </c>
      <c r="E51" s="19">
        <v>6.51</v>
      </c>
      <c r="F51" s="54">
        <v>8.2</v>
      </c>
      <c r="G51" s="54">
        <v>14.71</v>
      </c>
      <c r="H51" s="54" t="s">
        <v>168</v>
      </c>
      <c r="I51"/>
    </row>
    <row r="52" spans="1:20" ht="15" customHeight="1">
      <c r="A52" s="599" t="s">
        <v>224</v>
      </c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</row>
    <row r="53" spans="1:9" ht="15">
      <c r="A53" s="126"/>
      <c r="B53" s="281"/>
      <c r="C53" s="281"/>
      <c r="D53" s="14"/>
      <c r="E53" s="14"/>
      <c r="F53" s="282"/>
      <c r="G53" s="282"/>
      <c r="H53" s="282"/>
      <c r="I53"/>
    </row>
    <row r="54" spans="1:9" ht="15">
      <c r="A54" s="32"/>
      <c r="B54" s="284"/>
      <c r="C54" s="284"/>
      <c r="D54" s="255"/>
      <c r="E54" s="255"/>
      <c r="F54" s="282"/>
      <c r="G54" s="282"/>
      <c r="H54" s="282"/>
      <c r="I54"/>
    </row>
    <row r="57" spans="1:17" s="17" customFormat="1" ht="12.75" customHeight="1">
      <c r="A57" s="107" t="s">
        <v>944</v>
      </c>
      <c r="B57" s="16"/>
      <c r="C57" s="16"/>
      <c r="D57" s="16"/>
      <c r="E57" s="16"/>
      <c r="F57" s="16"/>
      <c r="G57" s="16"/>
      <c r="I57" s="16"/>
      <c r="O57" s="597" t="s">
        <v>12</v>
      </c>
      <c r="P57" s="597"/>
      <c r="Q57" s="598"/>
    </row>
    <row r="58" spans="1:17" s="17" customFormat="1" ht="12.75" customHeight="1">
      <c r="A58" s="597" t="s">
        <v>13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</row>
    <row r="59" spans="1:19" s="17" customFormat="1" ht="12.75" customHeight="1">
      <c r="A59" s="587" t="s">
        <v>945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</row>
    <row r="60" spans="14:17" ht="12.75" customHeight="1">
      <c r="N60" s="574" t="s">
        <v>81</v>
      </c>
      <c r="O60" s="574"/>
      <c r="P60" s="574"/>
      <c r="Q60" s="574"/>
    </row>
  </sheetData>
  <sheetProtection/>
  <mergeCells count="211">
    <mergeCell ref="B33:D33"/>
    <mergeCell ref="E33:F33"/>
    <mergeCell ref="G33:H33"/>
    <mergeCell ref="I33:J33"/>
    <mergeCell ref="K33:L33"/>
    <mergeCell ref="M33:N33"/>
    <mergeCell ref="G32:H32"/>
    <mergeCell ref="I32:J32"/>
    <mergeCell ref="K32:L32"/>
    <mergeCell ref="S33:T33"/>
    <mergeCell ref="M32:N32"/>
    <mergeCell ref="O32:P32"/>
    <mergeCell ref="Q32:R32"/>
    <mergeCell ref="S32:T32"/>
    <mergeCell ref="Q33:R33"/>
    <mergeCell ref="O33:P33"/>
    <mergeCell ref="I34:J34"/>
    <mergeCell ref="K34:L34"/>
    <mergeCell ref="M34:N34"/>
    <mergeCell ref="Q34:R34"/>
    <mergeCell ref="O34:P34"/>
    <mergeCell ref="S34:T34"/>
    <mergeCell ref="O57:Q57"/>
    <mergeCell ref="A58:Q58"/>
    <mergeCell ref="A48:A49"/>
    <mergeCell ref="A52:T52"/>
    <mergeCell ref="H48:H49"/>
    <mergeCell ref="B35:D35"/>
    <mergeCell ref="E42:F42"/>
    <mergeCell ref="E43:F43"/>
    <mergeCell ref="A39:A40"/>
    <mergeCell ref="K43:L43"/>
    <mergeCell ref="S39:T39"/>
    <mergeCell ref="I40:J40"/>
    <mergeCell ref="I35:J35"/>
    <mergeCell ref="B39:D40"/>
    <mergeCell ref="B42:D42"/>
    <mergeCell ref="E35:F35"/>
    <mergeCell ref="Q39:R39"/>
    <mergeCell ref="M35:N35"/>
    <mergeCell ref="O35:P35"/>
    <mergeCell ref="Q35:R35"/>
    <mergeCell ref="G35:H35"/>
    <mergeCell ref="G31:H31"/>
    <mergeCell ref="E31:F31"/>
    <mergeCell ref="B37:H37"/>
    <mergeCell ref="B31:D31"/>
    <mergeCell ref="B34:D34"/>
    <mergeCell ref="E34:F34"/>
    <mergeCell ref="G34:H34"/>
    <mergeCell ref="B32:D32"/>
    <mergeCell ref="E32:F32"/>
    <mergeCell ref="M25:N25"/>
    <mergeCell ref="Q23:R23"/>
    <mergeCell ref="G24:H24"/>
    <mergeCell ref="N60:Q60"/>
    <mergeCell ref="A59:S59"/>
    <mergeCell ref="S30:T30"/>
    <mergeCell ref="K35:L35"/>
    <mergeCell ref="E30:F30"/>
    <mergeCell ref="I42:J42"/>
    <mergeCell ref="I31:J31"/>
    <mergeCell ref="M24:N24"/>
    <mergeCell ref="O24:P24"/>
    <mergeCell ref="G23:H23"/>
    <mergeCell ref="J13:K13"/>
    <mergeCell ref="J11:K11"/>
    <mergeCell ref="A18:B18"/>
    <mergeCell ref="D13:E13"/>
    <mergeCell ref="F11:G11"/>
    <mergeCell ref="H11:I11"/>
    <mergeCell ref="M22:T22"/>
    <mergeCell ref="B28:D28"/>
    <mergeCell ref="B25:D25"/>
    <mergeCell ref="E24:F24"/>
    <mergeCell ref="K24:L24"/>
    <mergeCell ref="B27:D27"/>
    <mergeCell ref="B11:C11"/>
    <mergeCell ref="I23:J23"/>
    <mergeCell ref="K25:L25"/>
    <mergeCell ref="B13:C13"/>
    <mergeCell ref="G29:H29"/>
    <mergeCell ref="F13:G13"/>
    <mergeCell ref="B12:C12"/>
    <mergeCell ref="H13:I13"/>
    <mergeCell ref="H12:I12"/>
    <mergeCell ref="G30:H30"/>
    <mergeCell ref="E28:F28"/>
    <mergeCell ref="G28:H28"/>
    <mergeCell ref="B22:D23"/>
    <mergeCell ref="E22:L22"/>
    <mergeCell ref="B41:D41"/>
    <mergeCell ref="G40:H40"/>
    <mergeCell ref="G41:H41"/>
    <mergeCell ref="I41:J41"/>
    <mergeCell ref="E41:F41"/>
    <mergeCell ref="D10:E10"/>
    <mergeCell ref="F10:G10"/>
    <mergeCell ref="H10:I10"/>
    <mergeCell ref="B10:C10"/>
    <mergeCell ref="B24:D24"/>
    <mergeCell ref="J10:K10"/>
    <mergeCell ref="A15:G15"/>
    <mergeCell ref="C16:D16"/>
    <mergeCell ref="A16:B16"/>
    <mergeCell ref="O23:P23"/>
    <mergeCell ref="J12:K12"/>
    <mergeCell ref="C18:D18"/>
    <mergeCell ref="D12:E12"/>
    <mergeCell ref="F12:G12"/>
    <mergeCell ref="F16:T17"/>
    <mergeCell ref="R1:S1"/>
    <mergeCell ref="A2:S2"/>
    <mergeCell ref="A3:S3"/>
    <mergeCell ref="A5:S5"/>
    <mergeCell ref="B9:C9"/>
    <mergeCell ref="F9:G9"/>
    <mergeCell ref="H1:I1"/>
    <mergeCell ref="J9:K9"/>
    <mergeCell ref="H9:I9"/>
    <mergeCell ref="A7:I7"/>
    <mergeCell ref="Q25:R25"/>
    <mergeCell ref="B48:D48"/>
    <mergeCell ref="E48:G48"/>
    <mergeCell ref="E26:F26"/>
    <mergeCell ref="G26:H26"/>
    <mergeCell ref="B30:D30"/>
    <mergeCell ref="I25:J25"/>
    <mergeCell ref="E39:J39"/>
    <mergeCell ref="G42:H42"/>
    <mergeCell ref="E25:F25"/>
    <mergeCell ref="D9:E9"/>
    <mergeCell ref="Q27:R27"/>
    <mergeCell ref="E23:F23"/>
    <mergeCell ref="I24:J24"/>
    <mergeCell ref="E27:F27"/>
    <mergeCell ref="G27:H27"/>
    <mergeCell ref="D11:E11"/>
    <mergeCell ref="B26:D26"/>
    <mergeCell ref="I26:J26"/>
    <mergeCell ref="Q26:R26"/>
    <mergeCell ref="O25:P25"/>
    <mergeCell ref="A17:B17"/>
    <mergeCell ref="C17:D17"/>
    <mergeCell ref="A22:A23"/>
    <mergeCell ref="B29:D29"/>
    <mergeCell ref="E29:F29"/>
    <mergeCell ref="A21:S21"/>
    <mergeCell ref="S25:T25"/>
    <mergeCell ref="I29:J29"/>
    <mergeCell ref="O27:P27"/>
    <mergeCell ref="S27:T27"/>
    <mergeCell ref="Q24:R24"/>
    <mergeCell ref="I28:J28"/>
    <mergeCell ref="G25:H25"/>
    <mergeCell ref="S24:T24"/>
    <mergeCell ref="M26:N26"/>
    <mergeCell ref="I27:J27"/>
    <mergeCell ref="K27:L27"/>
    <mergeCell ref="S28:T28"/>
    <mergeCell ref="K28:L28"/>
    <mergeCell ref="Q29:R29"/>
    <mergeCell ref="S29:T29"/>
    <mergeCell ref="M29:N29"/>
    <mergeCell ref="S26:T26"/>
    <mergeCell ref="M27:N27"/>
    <mergeCell ref="O30:P30"/>
    <mergeCell ref="Q30:R30"/>
    <mergeCell ref="M28:N28"/>
    <mergeCell ref="O28:P28"/>
    <mergeCell ref="Q28:R28"/>
    <mergeCell ref="K30:L30"/>
    <mergeCell ref="I30:J30"/>
    <mergeCell ref="K29:L29"/>
    <mergeCell ref="M31:N31"/>
    <mergeCell ref="Q31:R31"/>
    <mergeCell ref="S31:T31"/>
    <mergeCell ref="O31:P31"/>
    <mergeCell ref="K31:L31"/>
    <mergeCell ref="O29:P29"/>
    <mergeCell ref="M30:N30"/>
    <mergeCell ref="G44:H44"/>
    <mergeCell ref="E44:F44"/>
    <mergeCell ref="M44:N44"/>
    <mergeCell ref="O44:P44"/>
    <mergeCell ref="S23:T23"/>
    <mergeCell ref="M23:N23"/>
    <mergeCell ref="K23:L23"/>
    <mergeCell ref="O26:P26"/>
    <mergeCell ref="K26:L26"/>
    <mergeCell ref="S35:T35"/>
    <mergeCell ref="K39:P39"/>
    <mergeCell ref="O43:P43"/>
    <mergeCell ref="K42:L42"/>
    <mergeCell ref="M42:N42"/>
    <mergeCell ref="K40:L40"/>
    <mergeCell ref="E40:F40"/>
    <mergeCell ref="O41:P41"/>
    <mergeCell ref="M43:N43"/>
    <mergeCell ref="O42:P42"/>
    <mergeCell ref="M41:N41"/>
    <mergeCell ref="A47:I47"/>
    <mergeCell ref="G43:H43"/>
    <mergeCell ref="M40:N40"/>
    <mergeCell ref="K44:L44"/>
    <mergeCell ref="O40:P40"/>
    <mergeCell ref="K41:L41"/>
    <mergeCell ref="B43:D43"/>
    <mergeCell ref="B44:D44"/>
    <mergeCell ref="I43:J43"/>
    <mergeCell ref="I44:J44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BreakPreview" zoomScale="90" zoomScaleSheetLayoutView="90" zoomScalePageLayoutView="0" workbookViewId="0" topLeftCell="A1">
      <selection activeCell="P27" sqref="P27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12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N1" s="256" t="s">
        <v>511</v>
      </c>
    </row>
    <row r="2" spans="1:14" ht="21">
      <c r="A2" s="652" t="s">
        <v>695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10" ht="15">
      <c r="A3" s="216"/>
      <c r="B3" s="216"/>
      <c r="C3" s="216"/>
      <c r="D3" s="216"/>
      <c r="E3" s="216"/>
      <c r="F3" s="216"/>
      <c r="G3" s="216"/>
      <c r="H3" s="216"/>
      <c r="I3" s="309"/>
      <c r="J3" s="309"/>
    </row>
    <row r="4" spans="1:14" ht="18">
      <c r="A4" s="651" t="s">
        <v>510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</row>
    <row r="5" spans="1:17" ht="15">
      <c r="A5" s="705" t="s">
        <v>940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</row>
    <row r="6" spans="1:14" ht="28.5" customHeight="1">
      <c r="A6" s="217"/>
      <c r="B6" s="217"/>
      <c r="C6" s="217"/>
      <c r="D6" s="217"/>
      <c r="E6" s="217"/>
      <c r="F6" s="217"/>
      <c r="G6" s="217"/>
      <c r="H6" s="216"/>
      <c r="I6" s="309"/>
      <c r="J6" s="309"/>
      <c r="L6" s="752" t="s">
        <v>774</v>
      </c>
      <c r="M6" s="752"/>
      <c r="N6" s="752"/>
    </row>
    <row r="7" spans="1:14" ht="39" customHeight="1">
      <c r="A7" s="716" t="s">
        <v>2</v>
      </c>
      <c r="B7" s="716" t="s">
        <v>33</v>
      </c>
      <c r="C7" s="563" t="s">
        <v>395</v>
      </c>
      <c r="D7" s="545" t="s">
        <v>444</v>
      </c>
      <c r="E7" s="545"/>
      <c r="F7" s="545"/>
      <c r="G7" s="545"/>
      <c r="H7" s="546"/>
      <c r="I7" s="753" t="s">
        <v>536</v>
      </c>
      <c r="J7" s="753" t="s">
        <v>537</v>
      </c>
      <c r="K7" s="712" t="s">
        <v>490</v>
      </c>
      <c r="L7" s="712"/>
      <c r="M7" s="712"/>
      <c r="N7" s="712"/>
    </row>
    <row r="8" spans="1:14" ht="38.25">
      <c r="A8" s="717"/>
      <c r="B8" s="717"/>
      <c r="C8" s="563"/>
      <c r="D8" s="5" t="s">
        <v>443</v>
      </c>
      <c r="E8" s="5" t="s">
        <v>396</v>
      </c>
      <c r="F8" s="70" t="s">
        <v>397</v>
      </c>
      <c r="G8" s="5" t="s">
        <v>398</v>
      </c>
      <c r="H8" s="5" t="s">
        <v>44</v>
      </c>
      <c r="I8" s="753"/>
      <c r="J8" s="753"/>
      <c r="K8" s="251" t="s">
        <v>399</v>
      </c>
      <c r="L8" s="28" t="s">
        <v>491</v>
      </c>
      <c r="M8" s="5" t="s">
        <v>400</v>
      </c>
      <c r="N8" s="28" t="s">
        <v>401</v>
      </c>
    </row>
    <row r="9" spans="1:14" ht="15">
      <c r="A9" s="220" t="s">
        <v>254</v>
      </c>
      <c r="B9" s="220" t="s">
        <v>255</v>
      </c>
      <c r="C9" s="220" t="s">
        <v>256</v>
      </c>
      <c r="D9" s="220" t="s">
        <v>257</v>
      </c>
      <c r="E9" s="220" t="s">
        <v>258</v>
      </c>
      <c r="F9" s="220" t="s">
        <v>259</v>
      </c>
      <c r="G9" s="220" t="s">
        <v>260</v>
      </c>
      <c r="H9" s="220" t="s">
        <v>261</v>
      </c>
      <c r="I9" s="335" t="s">
        <v>280</v>
      </c>
      <c r="J9" s="335" t="s">
        <v>281</v>
      </c>
      <c r="K9" s="220" t="s">
        <v>282</v>
      </c>
      <c r="L9" s="220" t="s">
        <v>310</v>
      </c>
      <c r="M9" s="220" t="s">
        <v>311</v>
      </c>
      <c r="N9" s="220" t="s">
        <v>312</v>
      </c>
    </row>
    <row r="10" spans="1:14" ht="18">
      <c r="A10" s="316">
        <v>1</v>
      </c>
      <c r="B10" s="461" t="s">
        <v>881</v>
      </c>
      <c r="C10" s="462">
        <v>63</v>
      </c>
      <c r="D10" s="462">
        <v>63</v>
      </c>
      <c r="E10" s="462">
        <v>0</v>
      </c>
      <c r="F10" s="462">
        <v>0</v>
      </c>
      <c r="G10" s="462">
        <v>0</v>
      </c>
      <c r="H10" s="462">
        <v>0</v>
      </c>
      <c r="I10" s="463">
        <v>63</v>
      </c>
      <c r="J10" s="463">
        <v>63</v>
      </c>
      <c r="K10" s="462">
        <v>63</v>
      </c>
      <c r="L10" s="462">
        <v>63</v>
      </c>
      <c r="M10" s="462">
        <v>63</v>
      </c>
      <c r="N10" s="462">
        <v>63</v>
      </c>
    </row>
    <row r="11" spans="1:14" ht="18">
      <c r="A11" s="316">
        <v>2</v>
      </c>
      <c r="B11" s="413" t="s">
        <v>882</v>
      </c>
      <c r="C11" s="462">
        <v>31</v>
      </c>
      <c r="D11" s="462">
        <v>31</v>
      </c>
      <c r="E11" s="462">
        <v>0</v>
      </c>
      <c r="F11" s="462">
        <v>0</v>
      </c>
      <c r="G11" s="462">
        <v>0</v>
      </c>
      <c r="H11" s="462">
        <v>0</v>
      </c>
      <c r="I11" s="463">
        <v>31</v>
      </c>
      <c r="J11" s="463">
        <v>31</v>
      </c>
      <c r="K11" s="462">
        <v>31</v>
      </c>
      <c r="L11" s="462">
        <v>31</v>
      </c>
      <c r="M11" s="462">
        <v>0</v>
      </c>
      <c r="N11" s="462">
        <v>31</v>
      </c>
    </row>
    <row r="12" spans="1:14" ht="18">
      <c r="A12" s="316">
        <v>3</v>
      </c>
      <c r="B12" s="462"/>
      <c r="C12" s="462"/>
      <c r="D12" s="462"/>
      <c r="E12" s="462"/>
      <c r="F12" s="462"/>
      <c r="G12" s="462"/>
      <c r="H12" s="462"/>
      <c r="I12" s="463"/>
      <c r="J12" s="463"/>
      <c r="K12" s="462"/>
      <c r="L12" s="462"/>
      <c r="M12" s="462"/>
      <c r="N12" s="462"/>
    </row>
    <row r="13" spans="1:14" ht="15">
      <c r="A13" s="19" t="s">
        <v>7</v>
      </c>
      <c r="B13" s="418"/>
      <c r="C13" s="418"/>
      <c r="D13" s="418"/>
      <c r="E13" s="418"/>
      <c r="F13" s="418"/>
      <c r="G13" s="418"/>
      <c r="H13" s="418"/>
      <c r="I13" s="451"/>
      <c r="J13" s="451"/>
      <c r="K13" s="418"/>
      <c r="L13" s="418"/>
      <c r="M13" s="418"/>
      <c r="N13" s="418"/>
    </row>
    <row r="14" spans="1:14" ht="15.75">
      <c r="A14" s="31" t="s">
        <v>17</v>
      </c>
      <c r="B14" s="418"/>
      <c r="C14" s="421">
        <f>SUM(C10:C13)</f>
        <v>94</v>
      </c>
      <c r="D14" s="421">
        <f aca="true" t="shared" si="0" ref="D14:N14">SUM(D10:D13)</f>
        <v>94</v>
      </c>
      <c r="E14" s="421">
        <f t="shared" si="0"/>
        <v>0</v>
      </c>
      <c r="F14" s="421">
        <f t="shared" si="0"/>
        <v>0</v>
      </c>
      <c r="G14" s="421">
        <f t="shared" si="0"/>
        <v>0</v>
      </c>
      <c r="H14" s="421">
        <f t="shared" si="0"/>
        <v>0</v>
      </c>
      <c r="I14" s="421">
        <f t="shared" si="0"/>
        <v>94</v>
      </c>
      <c r="J14" s="421">
        <f t="shared" si="0"/>
        <v>94</v>
      </c>
      <c r="K14" s="421">
        <f t="shared" si="0"/>
        <v>94</v>
      </c>
      <c r="L14" s="421">
        <f t="shared" si="0"/>
        <v>94</v>
      </c>
      <c r="M14" s="421">
        <f t="shared" si="0"/>
        <v>63</v>
      </c>
      <c r="N14" s="421">
        <f t="shared" si="0"/>
        <v>94</v>
      </c>
    </row>
    <row r="16" ht="12.75" customHeight="1"/>
    <row r="17" spans="1:12" ht="12.75" customHeight="1">
      <c r="A17" s="223"/>
      <c r="B17" s="223"/>
      <c r="C17" s="223"/>
      <c r="D17" s="223"/>
      <c r="H17" s="649" t="s">
        <v>12</v>
      </c>
      <c r="I17" s="649"/>
      <c r="J17" s="649"/>
      <c r="K17" s="649"/>
      <c r="L17" s="649"/>
    </row>
    <row r="18" spans="1:12" ht="12.75" customHeight="1">
      <c r="A18" s="223"/>
      <c r="B18" s="223"/>
      <c r="C18" s="223"/>
      <c r="D18" s="223"/>
      <c r="H18" s="649" t="s">
        <v>13</v>
      </c>
      <c r="I18" s="649"/>
      <c r="J18" s="649"/>
      <c r="K18" s="649"/>
      <c r="L18" s="649"/>
    </row>
    <row r="19" spans="1:11" ht="24.75" customHeight="1">
      <c r="A19" s="223"/>
      <c r="B19" s="223"/>
      <c r="C19" s="223"/>
      <c r="D19" s="223"/>
      <c r="K19" s="531" t="s">
        <v>947</v>
      </c>
    </row>
    <row r="20" spans="1:11" ht="12.75">
      <c r="A20" s="107" t="s">
        <v>944</v>
      </c>
      <c r="C20" s="223"/>
      <c r="D20" s="223"/>
      <c r="K20" s="225" t="s">
        <v>81</v>
      </c>
    </row>
  </sheetData>
  <sheetProtection/>
  <mergeCells count="14">
    <mergeCell ref="H17:L17"/>
    <mergeCell ref="H18:L18"/>
    <mergeCell ref="D7:H7"/>
    <mergeCell ref="C7:C8"/>
    <mergeCell ref="A1:K1"/>
    <mergeCell ref="A7:A8"/>
    <mergeCell ref="B7:B8"/>
    <mergeCell ref="K7:N7"/>
    <mergeCell ref="L6:N6"/>
    <mergeCell ref="I7:I8"/>
    <mergeCell ref="A5:Q5"/>
    <mergeCell ref="J7:J8"/>
    <mergeCell ref="A2:N2"/>
    <mergeCell ref="A4:N4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20" zoomScaleSheetLayoutView="120" zoomScalePageLayoutView="0" workbookViewId="0" topLeftCell="A1">
      <selection activeCell="F18" sqref="F18:H18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651" t="s">
        <v>0</v>
      </c>
      <c r="B1" s="651"/>
      <c r="C1" s="651"/>
      <c r="D1" s="651"/>
      <c r="E1" s="651"/>
      <c r="F1" s="651"/>
      <c r="G1" s="651"/>
      <c r="H1" s="256" t="s">
        <v>513</v>
      </c>
    </row>
    <row r="2" spans="1:7" ht="21">
      <c r="A2" s="652" t="s">
        <v>695</v>
      </c>
      <c r="B2" s="652"/>
      <c r="C2" s="652"/>
      <c r="D2" s="652"/>
      <c r="E2" s="652"/>
      <c r="F2" s="652"/>
      <c r="G2" s="652"/>
    </row>
    <row r="3" spans="1:7" ht="15">
      <c r="A3" s="216"/>
      <c r="B3" s="216"/>
      <c r="C3" s="216"/>
      <c r="D3" s="216"/>
      <c r="E3" s="216"/>
      <c r="F3" s="216"/>
      <c r="G3" s="216"/>
    </row>
    <row r="4" spans="1:7" ht="18">
      <c r="A4" s="651" t="s">
        <v>512</v>
      </c>
      <c r="B4" s="651"/>
      <c r="C4" s="651"/>
      <c r="D4" s="651"/>
      <c r="E4" s="651"/>
      <c r="F4" s="651"/>
      <c r="G4" s="651"/>
    </row>
    <row r="5" spans="1:8" ht="15">
      <c r="A5" s="217" t="s">
        <v>923</v>
      </c>
      <c r="B5" s="217"/>
      <c r="C5" s="217"/>
      <c r="D5" s="217"/>
      <c r="E5" s="217"/>
      <c r="F5" s="217"/>
      <c r="G5" s="754" t="s">
        <v>774</v>
      </c>
      <c r="H5" s="754"/>
    </row>
    <row r="6" spans="1:8" ht="21.75" customHeight="1">
      <c r="A6" s="716" t="s">
        <v>2</v>
      </c>
      <c r="B6" s="716" t="s">
        <v>492</v>
      </c>
      <c r="C6" s="563" t="s">
        <v>33</v>
      </c>
      <c r="D6" s="563" t="s">
        <v>497</v>
      </c>
      <c r="E6" s="563"/>
      <c r="F6" s="545" t="s">
        <v>498</v>
      </c>
      <c r="G6" s="545"/>
      <c r="H6" s="716" t="s">
        <v>220</v>
      </c>
    </row>
    <row r="7" spans="1:8" ht="25.5" customHeight="1">
      <c r="A7" s="717"/>
      <c r="B7" s="717"/>
      <c r="C7" s="563"/>
      <c r="D7" s="5" t="s">
        <v>493</v>
      </c>
      <c r="E7" s="5" t="s">
        <v>494</v>
      </c>
      <c r="F7" s="70" t="s">
        <v>495</v>
      </c>
      <c r="G7" s="5" t="s">
        <v>496</v>
      </c>
      <c r="H7" s="717"/>
    </row>
    <row r="8" spans="1:8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  <c r="H8" s="220">
        <v>8</v>
      </c>
    </row>
    <row r="9" spans="1:8" ht="36">
      <c r="A9" s="316">
        <v>1</v>
      </c>
      <c r="B9" s="464" t="s">
        <v>894</v>
      </c>
      <c r="C9" s="464" t="s">
        <v>881</v>
      </c>
      <c r="D9" s="465">
        <v>3</v>
      </c>
      <c r="E9" s="465">
        <v>3</v>
      </c>
      <c r="F9" s="465">
        <v>3</v>
      </c>
      <c r="G9" s="465">
        <v>0</v>
      </c>
      <c r="H9" s="392"/>
    </row>
    <row r="10" spans="1:8" ht="35.25" customHeight="1">
      <c r="A10" s="316">
        <v>2</v>
      </c>
      <c r="B10" s="466" t="s">
        <v>927</v>
      </c>
      <c r="C10" s="464" t="s">
        <v>882</v>
      </c>
      <c r="D10" s="465">
        <v>4</v>
      </c>
      <c r="E10" s="465">
        <v>4</v>
      </c>
      <c r="F10" s="465">
        <v>0</v>
      </c>
      <c r="G10" s="465">
        <v>4</v>
      </c>
      <c r="H10" s="220"/>
    </row>
    <row r="11" spans="1:8" ht="15">
      <c r="A11" s="316">
        <v>3</v>
      </c>
      <c r="B11" s="220"/>
      <c r="C11" s="220"/>
      <c r="D11" s="220"/>
      <c r="E11" s="220"/>
      <c r="F11" s="220"/>
      <c r="G11" s="220"/>
      <c r="H11" s="220"/>
    </row>
    <row r="12" spans="1:8" ht="12.75">
      <c r="A12" s="19" t="s">
        <v>7</v>
      </c>
      <c r="B12" s="9"/>
      <c r="C12" s="9"/>
      <c r="D12" s="9"/>
      <c r="E12" s="9"/>
      <c r="F12" s="9"/>
      <c r="G12" s="9"/>
      <c r="H12" s="9"/>
    </row>
    <row r="13" spans="1:8" ht="12.75">
      <c r="A13" s="31" t="s">
        <v>17</v>
      </c>
      <c r="B13" s="9"/>
      <c r="C13" s="9"/>
      <c r="D13" s="3">
        <f>SUM(D9:D12)</f>
        <v>7</v>
      </c>
      <c r="E13" s="3">
        <f>SUM(E9:E12)</f>
        <v>7</v>
      </c>
      <c r="F13" s="3">
        <f>SUM(F9:F12)</f>
        <v>3</v>
      </c>
      <c r="G13" s="3">
        <f>SUM(G9:G12)</f>
        <v>4</v>
      </c>
      <c r="H13" s="9"/>
    </row>
    <row r="16" spans="1:8" ht="12.75" customHeight="1">
      <c r="A16" s="223"/>
      <c r="B16" s="223"/>
      <c r="C16" s="223"/>
      <c r="D16" s="223"/>
      <c r="F16" s="649" t="s">
        <v>12</v>
      </c>
      <c r="G16" s="649"/>
      <c r="H16" s="649"/>
    </row>
    <row r="17" spans="1:8" ht="12.75" customHeight="1">
      <c r="A17" s="223"/>
      <c r="B17" s="223"/>
      <c r="C17" s="223"/>
      <c r="D17" s="223"/>
      <c r="F17" s="649" t="s">
        <v>13</v>
      </c>
      <c r="G17" s="649"/>
      <c r="H17" s="649"/>
    </row>
    <row r="18" spans="1:8" ht="12.75" customHeight="1">
      <c r="A18" s="223"/>
      <c r="B18" s="223"/>
      <c r="C18" s="223"/>
      <c r="D18" s="223"/>
      <c r="F18" s="649" t="s">
        <v>947</v>
      </c>
      <c r="G18" s="649"/>
      <c r="H18" s="649"/>
    </row>
    <row r="19" spans="1:7" ht="12.75">
      <c r="A19" s="107" t="s">
        <v>944</v>
      </c>
      <c r="C19" s="223"/>
      <c r="D19" s="223"/>
      <c r="G19" s="225" t="s">
        <v>81</v>
      </c>
    </row>
  </sheetData>
  <sheetProtection/>
  <mergeCells count="13">
    <mergeCell ref="F18:H18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16:H16"/>
    <mergeCell ref="F17:H1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84" zoomScalePageLayoutView="0" workbookViewId="0" topLeftCell="A4">
      <selection activeCell="J31" sqref="J31:L31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256" t="s">
        <v>515</v>
      </c>
    </row>
    <row r="2" spans="1:11" ht="21">
      <c r="A2" s="652" t="s">
        <v>695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11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8">
      <c r="A4" s="651" t="s">
        <v>514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</row>
    <row r="5" spans="1:12" ht="15">
      <c r="A5" s="217" t="s">
        <v>923</v>
      </c>
      <c r="B5" s="217"/>
      <c r="C5" s="217"/>
      <c r="D5" s="217"/>
      <c r="E5" s="217"/>
      <c r="F5" s="217"/>
      <c r="G5" s="217"/>
      <c r="H5" s="217"/>
      <c r="I5" s="217"/>
      <c r="J5" s="763" t="s">
        <v>774</v>
      </c>
      <c r="K5" s="763"/>
      <c r="L5" s="763"/>
    </row>
    <row r="6" spans="1:12" ht="21.75" customHeight="1">
      <c r="A6" s="716" t="s">
        <v>2</v>
      </c>
      <c r="B6" s="716" t="s">
        <v>33</v>
      </c>
      <c r="C6" s="544" t="s">
        <v>457</v>
      </c>
      <c r="D6" s="545"/>
      <c r="E6" s="546"/>
      <c r="F6" s="544" t="s">
        <v>463</v>
      </c>
      <c r="G6" s="545"/>
      <c r="H6" s="545"/>
      <c r="I6" s="546"/>
      <c r="J6" s="563" t="s">
        <v>465</v>
      </c>
      <c r="K6" s="563"/>
      <c r="L6" s="563"/>
    </row>
    <row r="7" spans="1:12" ht="29.25" customHeight="1">
      <c r="A7" s="717"/>
      <c r="B7" s="717"/>
      <c r="C7" s="251" t="s">
        <v>210</v>
      </c>
      <c r="D7" s="251" t="s">
        <v>459</v>
      </c>
      <c r="E7" s="251" t="s">
        <v>464</v>
      </c>
      <c r="F7" s="251" t="s">
        <v>210</v>
      </c>
      <c r="G7" s="251" t="s">
        <v>458</v>
      </c>
      <c r="H7" s="251" t="s">
        <v>460</v>
      </c>
      <c r="I7" s="251" t="s">
        <v>464</v>
      </c>
      <c r="J7" s="5" t="s">
        <v>461</v>
      </c>
      <c r="K7" s="5" t="s">
        <v>462</v>
      </c>
      <c r="L7" s="251" t="s">
        <v>464</v>
      </c>
    </row>
    <row r="8" spans="1:12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  <c r="H8" s="220" t="s">
        <v>261</v>
      </c>
      <c r="I8" s="220" t="s">
        <v>280</v>
      </c>
      <c r="J8" s="220" t="s">
        <v>281</v>
      </c>
      <c r="K8" s="220" t="s">
        <v>282</v>
      </c>
      <c r="L8" s="220" t="s">
        <v>310</v>
      </c>
    </row>
    <row r="9" spans="1:12" ht="15" customHeight="1">
      <c r="A9" s="757">
        <v>1</v>
      </c>
      <c r="B9" s="767" t="s">
        <v>881</v>
      </c>
      <c r="C9" s="764">
        <v>0</v>
      </c>
      <c r="D9" s="764">
        <v>0</v>
      </c>
      <c r="E9" s="764">
        <v>0</v>
      </c>
      <c r="F9" s="764">
        <v>63</v>
      </c>
      <c r="G9" s="764">
        <v>11933</v>
      </c>
      <c r="H9" s="234" t="s">
        <v>895</v>
      </c>
      <c r="I9" s="755" t="s">
        <v>896</v>
      </c>
      <c r="J9" s="335">
        <v>63</v>
      </c>
      <c r="K9" s="397" t="s">
        <v>7</v>
      </c>
      <c r="L9" s="755" t="s">
        <v>896</v>
      </c>
    </row>
    <row r="10" spans="1:12" ht="15">
      <c r="A10" s="758"/>
      <c r="B10" s="768"/>
      <c r="C10" s="765"/>
      <c r="D10" s="765"/>
      <c r="E10" s="765"/>
      <c r="F10" s="765"/>
      <c r="G10" s="765"/>
      <c r="H10" s="234" t="s">
        <v>897</v>
      </c>
      <c r="I10" s="756"/>
      <c r="J10" s="335"/>
      <c r="K10" s="335"/>
      <c r="L10" s="756"/>
    </row>
    <row r="11" spans="1:12" ht="15">
      <c r="A11" s="758"/>
      <c r="B11" s="768"/>
      <c r="C11" s="765"/>
      <c r="D11" s="765"/>
      <c r="E11" s="765"/>
      <c r="F11" s="765"/>
      <c r="G11" s="765"/>
      <c r="H11" s="234" t="s">
        <v>898</v>
      </c>
      <c r="I11" s="756"/>
      <c r="J11" s="335"/>
      <c r="K11" s="335"/>
      <c r="L11" s="756"/>
    </row>
    <row r="12" spans="1:12" ht="15">
      <c r="A12" s="758"/>
      <c r="B12" s="768"/>
      <c r="C12" s="765"/>
      <c r="D12" s="765"/>
      <c r="E12" s="765"/>
      <c r="F12" s="765"/>
      <c r="G12" s="765"/>
      <c r="H12" s="234" t="s">
        <v>899</v>
      </c>
      <c r="I12" s="756"/>
      <c r="J12" s="335"/>
      <c r="K12" s="335"/>
      <c r="L12" s="756"/>
    </row>
    <row r="13" spans="1:12" ht="15">
      <c r="A13" s="758"/>
      <c r="B13" s="768"/>
      <c r="C13" s="765"/>
      <c r="D13" s="765"/>
      <c r="E13" s="765"/>
      <c r="F13" s="765"/>
      <c r="G13" s="765"/>
      <c r="H13" s="234" t="s">
        <v>900</v>
      </c>
      <c r="I13" s="756"/>
      <c r="J13" s="335"/>
      <c r="K13" s="335"/>
      <c r="L13" s="756"/>
    </row>
    <row r="14" spans="1:12" ht="15">
      <c r="A14" s="758"/>
      <c r="B14" s="768"/>
      <c r="C14" s="765"/>
      <c r="D14" s="765"/>
      <c r="E14" s="765"/>
      <c r="F14" s="765"/>
      <c r="G14" s="765"/>
      <c r="H14" s="234" t="s">
        <v>901</v>
      </c>
      <c r="I14" s="756"/>
      <c r="J14" s="335"/>
      <c r="K14" s="335"/>
      <c r="L14" s="756"/>
    </row>
    <row r="15" spans="1:12" ht="15">
      <c r="A15" s="758"/>
      <c r="B15" s="768"/>
      <c r="C15" s="765"/>
      <c r="D15" s="765"/>
      <c r="E15" s="765"/>
      <c r="F15" s="765"/>
      <c r="G15" s="765"/>
      <c r="H15" s="234" t="s">
        <v>902</v>
      </c>
      <c r="I15" s="756"/>
      <c r="J15" s="335"/>
      <c r="K15" s="335"/>
      <c r="L15" s="756"/>
    </row>
    <row r="16" spans="1:12" ht="15">
      <c r="A16" s="758"/>
      <c r="B16" s="768"/>
      <c r="C16" s="765"/>
      <c r="D16" s="765"/>
      <c r="E16" s="765"/>
      <c r="F16" s="765"/>
      <c r="G16" s="765"/>
      <c r="H16" s="234" t="s">
        <v>903</v>
      </c>
      <c r="I16" s="756"/>
      <c r="J16" s="335"/>
      <c r="K16" s="335"/>
      <c r="L16" s="756"/>
    </row>
    <row r="17" spans="1:12" ht="15">
      <c r="A17" s="759"/>
      <c r="B17" s="769"/>
      <c r="C17" s="766"/>
      <c r="D17" s="766"/>
      <c r="E17" s="766"/>
      <c r="F17" s="766"/>
      <c r="G17" s="766"/>
      <c r="H17" s="234" t="s">
        <v>904</v>
      </c>
      <c r="I17" s="756"/>
      <c r="J17" s="335"/>
      <c r="K17" s="335"/>
      <c r="L17" s="756"/>
    </row>
    <row r="18" spans="1:14" ht="15" customHeight="1">
      <c r="A18" s="757">
        <v>2</v>
      </c>
      <c r="B18" s="757" t="s">
        <v>882</v>
      </c>
      <c r="C18" s="760">
        <v>0</v>
      </c>
      <c r="D18" s="760">
        <v>0</v>
      </c>
      <c r="E18" s="760">
        <v>0</v>
      </c>
      <c r="F18" s="760">
        <v>11</v>
      </c>
      <c r="G18" s="760">
        <v>3821</v>
      </c>
      <c r="H18" s="234" t="s">
        <v>895</v>
      </c>
      <c r="I18" s="755" t="s">
        <v>896</v>
      </c>
      <c r="J18" s="335">
        <v>11</v>
      </c>
      <c r="K18" s="19" t="s">
        <v>7</v>
      </c>
      <c r="L18" s="755" t="s">
        <v>896</v>
      </c>
      <c r="N18" t="s">
        <v>11</v>
      </c>
    </row>
    <row r="19" spans="1:12" ht="15">
      <c r="A19" s="758"/>
      <c r="B19" s="758"/>
      <c r="C19" s="761"/>
      <c r="D19" s="761"/>
      <c r="E19" s="761"/>
      <c r="F19" s="761"/>
      <c r="G19" s="761"/>
      <c r="H19" s="234" t="s">
        <v>897</v>
      </c>
      <c r="I19" s="756"/>
      <c r="J19" s="9"/>
      <c r="K19" s="9"/>
      <c r="L19" s="756"/>
    </row>
    <row r="20" spans="1:12" ht="15">
      <c r="A20" s="758"/>
      <c r="B20" s="758"/>
      <c r="C20" s="761"/>
      <c r="D20" s="761"/>
      <c r="E20" s="761"/>
      <c r="F20" s="761"/>
      <c r="G20" s="761"/>
      <c r="H20" s="234" t="s">
        <v>898</v>
      </c>
      <c r="I20" s="756"/>
      <c r="J20" s="9"/>
      <c r="K20" s="9"/>
      <c r="L20" s="756"/>
    </row>
    <row r="21" spans="1:12" ht="15">
      <c r="A21" s="758"/>
      <c r="B21" s="758"/>
      <c r="C21" s="761"/>
      <c r="D21" s="761"/>
      <c r="E21" s="761"/>
      <c r="F21" s="761"/>
      <c r="G21" s="761"/>
      <c r="H21" s="234" t="s">
        <v>899</v>
      </c>
      <c r="I21" s="756"/>
      <c r="J21" s="9"/>
      <c r="K21" s="9"/>
      <c r="L21" s="756"/>
    </row>
    <row r="22" spans="1:12" ht="15">
      <c r="A22" s="759"/>
      <c r="B22" s="759"/>
      <c r="C22" s="762"/>
      <c r="D22" s="762"/>
      <c r="E22" s="762"/>
      <c r="F22" s="762"/>
      <c r="G22" s="762"/>
      <c r="H22" s="234" t="s">
        <v>900</v>
      </c>
      <c r="I22" s="770"/>
      <c r="J22" s="9"/>
      <c r="K22" s="9"/>
      <c r="L22" s="756"/>
    </row>
    <row r="23" spans="1:12" ht="12.75" customHeight="1">
      <c r="A23" s="19"/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21" t="s">
        <v>7</v>
      </c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>
      <c r="A25" s="21" t="s">
        <v>7</v>
      </c>
      <c r="B25" s="9"/>
      <c r="C25" s="8"/>
      <c r="D25" s="9"/>
      <c r="E25" s="9"/>
      <c r="F25" s="9"/>
      <c r="G25" s="9"/>
      <c r="H25" s="9"/>
      <c r="I25" s="9"/>
      <c r="J25" s="9"/>
      <c r="K25" s="9"/>
      <c r="L25" s="9"/>
    </row>
    <row r="26" spans="1:12" ht="12.75" customHeight="1">
      <c r="A26" s="3" t="s">
        <v>17</v>
      </c>
      <c r="B26" s="9"/>
      <c r="C26" s="419">
        <f>SUM(C9:C25)</f>
        <v>0</v>
      </c>
      <c r="D26" s="419">
        <f>SUM(D9:D25)</f>
        <v>0</v>
      </c>
      <c r="E26" s="419">
        <f>SUM(E9:E25)</f>
        <v>0</v>
      </c>
      <c r="F26" s="419">
        <f>SUM(F9:F25)</f>
        <v>74</v>
      </c>
      <c r="G26" s="419">
        <f>SUM(G9:G25)</f>
        <v>15754</v>
      </c>
      <c r="H26" s="9"/>
      <c r="I26" s="9"/>
      <c r="J26" s="9"/>
      <c r="K26" s="9"/>
      <c r="L26" s="9"/>
    </row>
    <row r="29" spans="1:11" ht="12.75" customHeight="1">
      <c r="A29" s="223"/>
      <c r="B29" s="223"/>
      <c r="C29" s="223"/>
      <c r="D29" s="223"/>
      <c r="E29" s="223"/>
      <c r="F29" s="223"/>
      <c r="K29" s="224" t="s">
        <v>12</v>
      </c>
    </row>
    <row r="30" spans="1:12" ht="12.75" customHeight="1">
      <c r="A30" s="223"/>
      <c r="B30" s="223"/>
      <c r="C30" s="223"/>
      <c r="D30" s="223"/>
      <c r="E30" s="223" t="s">
        <v>11</v>
      </c>
      <c r="F30" s="223"/>
      <c r="J30" s="649" t="s">
        <v>13</v>
      </c>
      <c r="K30" s="649"/>
      <c r="L30" s="649"/>
    </row>
    <row r="31" spans="1:12" ht="12.75" customHeight="1">
      <c r="A31" s="223"/>
      <c r="B31" s="223"/>
      <c r="C31" s="223"/>
      <c r="D31" s="223"/>
      <c r="E31" s="223"/>
      <c r="F31" s="223"/>
      <c r="J31" s="649" t="s">
        <v>947</v>
      </c>
      <c r="K31" s="649"/>
      <c r="L31" s="649"/>
    </row>
    <row r="32" spans="1:11" ht="12.75">
      <c r="A32" s="107" t="s">
        <v>944</v>
      </c>
      <c r="F32" s="223"/>
      <c r="K32" s="225" t="s">
        <v>81</v>
      </c>
    </row>
  </sheetData>
  <sheetProtection/>
  <mergeCells count="29">
    <mergeCell ref="A2:K2"/>
    <mergeCell ref="B9:B17"/>
    <mergeCell ref="A9:A17"/>
    <mergeCell ref="A18:A22"/>
    <mergeCell ref="C9:C17"/>
    <mergeCell ref="D9:D17"/>
    <mergeCell ref="I18:I22"/>
    <mergeCell ref="E18:E22"/>
    <mergeCell ref="F18:F22"/>
    <mergeCell ref="G18:G22"/>
    <mergeCell ref="A4:K4"/>
    <mergeCell ref="J5:L5"/>
    <mergeCell ref="J31:L31"/>
    <mergeCell ref="G9:G17"/>
    <mergeCell ref="E9:E17"/>
    <mergeCell ref="A6:A7"/>
    <mergeCell ref="B6:B7"/>
    <mergeCell ref="L18:L22"/>
    <mergeCell ref="F9:F17"/>
    <mergeCell ref="A1:K1"/>
    <mergeCell ref="C6:E6"/>
    <mergeCell ref="F6:I6"/>
    <mergeCell ref="J6:L6"/>
    <mergeCell ref="J30:L30"/>
    <mergeCell ref="I9:I17"/>
    <mergeCell ref="L9:L17"/>
    <mergeCell ref="B18:B22"/>
    <mergeCell ref="C18:C22"/>
    <mergeCell ref="D18:D22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80" zoomScaleSheetLayoutView="80" zoomScalePageLayoutView="0" workbookViewId="0" topLeftCell="A1">
      <selection activeCell="H19" sqref="H19:K19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651" t="s">
        <v>0</v>
      </c>
      <c r="B1" s="651"/>
      <c r="C1" s="651"/>
      <c r="D1" s="651"/>
      <c r="E1" s="651"/>
      <c r="F1" s="651"/>
      <c r="G1" s="651"/>
      <c r="H1" s="651"/>
      <c r="I1" s="324"/>
      <c r="J1" s="324"/>
      <c r="K1" s="256" t="s">
        <v>517</v>
      </c>
    </row>
    <row r="2" spans="1:10" ht="21">
      <c r="A2" s="652" t="s">
        <v>695</v>
      </c>
      <c r="B2" s="652"/>
      <c r="C2" s="652"/>
      <c r="D2" s="652"/>
      <c r="E2" s="652"/>
      <c r="F2" s="652"/>
      <c r="G2" s="652"/>
      <c r="H2" s="652"/>
      <c r="I2" s="215"/>
      <c r="J2" s="215"/>
    </row>
    <row r="3" spans="1:10" ht="15">
      <c r="A3" s="216"/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8">
      <c r="A4" s="651" t="s">
        <v>516</v>
      </c>
      <c r="B4" s="651"/>
      <c r="C4" s="651"/>
      <c r="D4" s="651"/>
      <c r="E4" s="651"/>
      <c r="F4" s="651"/>
      <c r="G4" s="651"/>
      <c r="H4" s="651"/>
      <c r="I4" s="324"/>
      <c r="J4" s="324"/>
    </row>
    <row r="5" spans="1:11" ht="15">
      <c r="A5" s="217" t="s">
        <v>941</v>
      </c>
      <c r="B5" s="217"/>
      <c r="C5" s="217"/>
      <c r="D5" s="217"/>
      <c r="E5" s="217"/>
      <c r="F5" s="217"/>
      <c r="G5" s="763" t="s">
        <v>774</v>
      </c>
      <c r="H5" s="763"/>
      <c r="I5" s="763"/>
      <c r="J5" s="763"/>
      <c r="K5" s="763"/>
    </row>
    <row r="6" spans="1:11" ht="21.75" customHeight="1">
      <c r="A6" s="716" t="s">
        <v>2</v>
      </c>
      <c r="B6" s="716" t="s">
        <v>33</v>
      </c>
      <c r="C6" s="544" t="s">
        <v>475</v>
      </c>
      <c r="D6" s="545"/>
      <c r="E6" s="546"/>
      <c r="F6" s="544" t="s">
        <v>478</v>
      </c>
      <c r="G6" s="545"/>
      <c r="H6" s="546"/>
      <c r="I6" s="656" t="s">
        <v>644</v>
      </c>
      <c r="J6" s="656" t="s">
        <v>643</v>
      </c>
      <c r="K6" s="656" t="s">
        <v>75</v>
      </c>
    </row>
    <row r="7" spans="1:11" ht="29.25" customHeight="1">
      <c r="A7" s="717"/>
      <c r="B7" s="717"/>
      <c r="C7" s="5" t="s">
        <v>474</v>
      </c>
      <c r="D7" s="5" t="s">
        <v>476</v>
      </c>
      <c r="E7" s="5" t="s">
        <v>477</v>
      </c>
      <c r="F7" s="5" t="s">
        <v>474</v>
      </c>
      <c r="G7" s="5" t="s">
        <v>476</v>
      </c>
      <c r="H7" s="5" t="s">
        <v>477</v>
      </c>
      <c r="I7" s="657"/>
      <c r="J7" s="657"/>
      <c r="K7" s="657"/>
    </row>
    <row r="8" spans="1:11" ht="15">
      <c r="A8" s="317">
        <v>1</v>
      </c>
      <c r="B8" s="317">
        <v>2</v>
      </c>
      <c r="C8" s="317">
        <v>3</v>
      </c>
      <c r="D8" s="317">
        <v>4</v>
      </c>
      <c r="E8" s="317">
        <v>5</v>
      </c>
      <c r="F8" s="317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</row>
    <row r="9" spans="1:11" ht="18">
      <c r="A9" s="316">
        <v>1</v>
      </c>
      <c r="B9" s="466" t="s">
        <v>881</v>
      </c>
      <c r="C9" s="442">
        <v>0</v>
      </c>
      <c r="D9" s="442">
        <v>0</v>
      </c>
      <c r="E9" s="442">
        <v>0</v>
      </c>
      <c r="F9" s="442">
        <v>0</v>
      </c>
      <c r="G9" s="442">
        <v>0</v>
      </c>
      <c r="H9" s="442">
        <v>0</v>
      </c>
      <c r="I9" s="442">
        <v>0</v>
      </c>
      <c r="J9" s="442">
        <v>0</v>
      </c>
      <c r="K9" s="220"/>
    </row>
    <row r="10" spans="1:11" ht="18">
      <c r="A10" s="316">
        <v>2</v>
      </c>
      <c r="B10" s="461" t="s">
        <v>882</v>
      </c>
      <c r="C10" s="413">
        <v>0</v>
      </c>
      <c r="D10" s="413">
        <v>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0</v>
      </c>
      <c r="K10" s="220"/>
    </row>
    <row r="11" spans="1:11" ht="18">
      <c r="A11" s="316">
        <v>3</v>
      </c>
      <c r="B11" s="462"/>
      <c r="C11" s="413"/>
      <c r="D11" s="413"/>
      <c r="E11" s="413"/>
      <c r="F11" s="413"/>
      <c r="G11" s="413"/>
      <c r="H11" s="413"/>
      <c r="I11" s="413"/>
      <c r="J11" s="413"/>
      <c r="K11" s="220"/>
    </row>
    <row r="12" spans="1:11" ht="15">
      <c r="A12" s="19" t="s">
        <v>7</v>
      </c>
      <c r="B12" s="418"/>
      <c r="C12" s="418"/>
      <c r="D12" s="418"/>
      <c r="E12" s="418"/>
      <c r="F12" s="418"/>
      <c r="G12" s="418"/>
      <c r="H12" s="418"/>
      <c r="I12" s="418"/>
      <c r="J12" s="418"/>
      <c r="K12" s="9"/>
    </row>
    <row r="13" spans="1:11" ht="15.75">
      <c r="A13" s="31" t="s">
        <v>17</v>
      </c>
      <c r="B13" s="418"/>
      <c r="C13" s="419">
        <f>SUM(C9:C12)</f>
        <v>0</v>
      </c>
      <c r="D13" s="419">
        <f aca="true" t="shared" si="0" ref="D13:J13">SUM(D9:D12)</f>
        <v>0</v>
      </c>
      <c r="E13" s="419">
        <f t="shared" si="0"/>
        <v>0</v>
      </c>
      <c r="F13" s="419">
        <f t="shared" si="0"/>
        <v>0</v>
      </c>
      <c r="G13" s="419">
        <f t="shared" si="0"/>
        <v>0</v>
      </c>
      <c r="H13" s="419">
        <f t="shared" si="0"/>
        <v>0</v>
      </c>
      <c r="I13" s="419">
        <f t="shared" si="0"/>
        <v>0</v>
      </c>
      <c r="J13" s="419">
        <f t="shared" si="0"/>
        <v>0</v>
      </c>
      <c r="K13" s="9"/>
    </row>
    <row r="16" spans="1:6" ht="12.75" customHeight="1">
      <c r="A16" s="223"/>
      <c r="B16" s="223"/>
      <c r="C16" s="223"/>
      <c r="D16" s="223"/>
      <c r="E16" s="223"/>
      <c r="F16" s="223"/>
    </row>
    <row r="17" spans="1:11" ht="12.75" customHeight="1">
      <c r="A17" s="107" t="s">
        <v>944</v>
      </c>
      <c r="B17" s="223"/>
      <c r="C17" s="223"/>
      <c r="D17" s="223"/>
      <c r="E17" s="223"/>
      <c r="F17" s="223"/>
      <c r="G17" s="649" t="s">
        <v>12</v>
      </c>
      <c r="H17" s="649"/>
      <c r="I17" s="649"/>
      <c r="J17" s="649"/>
      <c r="K17" s="649"/>
    </row>
    <row r="18" spans="1:11" ht="12.75" customHeight="1">
      <c r="A18" s="223"/>
      <c r="B18" s="223"/>
      <c r="C18" s="223"/>
      <c r="D18" s="223"/>
      <c r="E18" s="223"/>
      <c r="F18" s="223"/>
      <c r="G18" s="649" t="s">
        <v>13</v>
      </c>
      <c r="H18" s="649"/>
      <c r="I18" s="649"/>
      <c r="J18" s="649"/>
      <c r="K18" s="649"/>
    </row>
    <row r="19" spans="6:11" ht="12.75" customHeight="1">
      <c r="F19" s="223"/>
      <c r="H19" s="649" t="s">
        <v>947</v>
      </c>
      <c r="I19" s="649"/>
      <c r="J19" s="649"/>
      <c r="K19" s="649"/>
    </row>
    <row r="20" spans="8:10" ht="12.75">
      <c r="H20" s="225" t="s">
        <v>81</v>
      </c>
      <c r="I20" s="225"/>
      <c r="J20" s="225"/>
    </row>
  </sheetData>
  <sheetProtection/>
  <mergeCells count="14">
    <mergeCell ref="H19:K19"/>
    <mergeCell ref="G18:K18"/>
    <mergeCell ref="A6:A7"/>
    <mergeCell ref="B6:B7"/>
    <mergeCell ref="C6:E6"/>
    <mergeCell ref="F6:H6"/>
    <mergeCell ref="G5:K5"/>
    <mergeCell ref="A1:H1"/>
    <mergeCell ref="A2:H2"/>
    <mergeCell ref="A4:H4"/>
    <mergeCell ref="K6:K7"/>
    <mergeCell ref="G17:K17"/>
    <mergeCell ref="I6:I7"/>
    <mergeCell ref="J6:J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Normal="85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92"/>
      <c r="B1" s="92"/>
      <c r="C1" s="92"/>
      <c r="D1" s="92"/>
      <c r="E1" s="92"/>
      <c r="F1" s="92"/>
      <c r="G1" s="92"/>
      <c r="H1" s="92"/>
      <c r="K1" s="658" t="s">
        <v>84</v>
      </c>
      <c r="L1" s="658"/>
    </row>
    <row r="2" spans="1:12" ht="15.75">
      <c r="A2" s="775" t="s">
        <v>0</v>
      </c>
      <c r="B2" s="775"/>
      <c r="C2" s="775"/>
      <c r="D2" s="775"/>
      <c r="E2" s="775"/>
      <c r="F2" s="775"/>
      <c r="G2" s="775"/>
      <c r="H2" s="775"/>
      <c r="I2" s="92"/>
      <c r="J2" s="92"/>
      <c r="K2" s="92"/>
      <c r="L2" s="92"/>
    </row>
    <row r="3" spans="1:12" ht="20.25">
      <c r="A3" s="644" t="s">
        <v>695</v>
      </c>
      <c r="B3" s="644"/>
      <c r="C3" s="644"/>
      <c r="D3" s="644"/>
      <c r="E3" s="644"/>
      <c r="F3" s="644"/>
      <c r="G3" s="644"/>
      <c r="H3" s="644"/>
      <c r="I3" s="92"/>
      <c r="J3" s="92"/>
      <c r="K3" s="92"/>
      <c r="L3" s="92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>
      <c r="A5" s="645" t="s">
        <v>764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</row>
    <row r="6" spans="1:12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2.75">
      <c r="A7" s="574" t="s">
        <v>923</v>
      </c>
      <c r="B7" s="574"/>
      <c r="C7" s="92"/>
      <c r="D7" s="92"/>
      <c r="E7" s="92"/>
      <c r="F7" s="92"/>
      <c r="G7" s="92"/>
      <c r="H7" s="319"/>
      <c r="I7" s="92"/>
      <c r="J7" s="92"/>
      <c r="K7" s="92"/>
      <c r="L7" s="92"/>
    </row>
    <row r="8" spans="1:12" ht="18">
      <c r="A8" s="95"/>
      <c r="B8" s="95"/>
      <c r="C8" s="92"/>
      <c r="D8" s="92"/>
      <c r="E8" s="92"/>
      <c r="F8" s="92"/>
      <c r="G8" s="92"/>
      <c r="H8" s="92"/>
      <c r="I8" s="121"/>
      <c r="J8" s="145"/>
      <c r="K8" s="654" t="s">
        <v>772</v>
      </c>
      <c r="L8" s="654"/>
    </row>
    <row r="9" spans="1:12" ht="27.75" customHeight="1">
      <c r="A9" s="773" t="s">
        <v>212</v>
      </c>
      <c r="B9" s="773" t="s">
        <v>211</v>
      </c>
      <c r="C9" s="563" t="s">
        <v>483</v>
      </c>
      <c r="D9" s="563" t="s">
        <v>484</v>
      </c>
      <c r="E9" s="548" t="s">
        <v>485</v>
      </c>
      <c r="F9" s="548"/>
      <c r="G9" s="548" t="s">
        <v>440</v>
      </c>
      <c r="H9" s="548"/>
      <c r="I9" s="548" t="s">
        <v>222</v>
      </c>
      <c r="J9" s="548"/>
      <c r="K9" s="772" t="s">
        <v>223</v>
      </c>
      <c r="L9" s="772"/>
    </row>
    <row r="10" spans="1:12" ht="43.5" customHeight="1">
      <c r="A10" s="774"/>
      <c r="B10" s="774"/>
      <c r="C10" s="563"/>
      <c r="D10" s="563"/>
      <c r="E10" s="5" t="s">
        <v>210</v>
      </c>
      <c r="F10" s="5" t="s">
        <v>193</v>
      </c>
      <c r="G10" s="5" t="s">
        <v>210</v>
      </c>
      <c r="H10" s="5" t="s">
        <v>193</v>
      </c>
      <c r="I10" s="5" t="s">
        <v>210</v>
      </c>
      <c r="J10" s="5" t="s">
        <v>193</v>
      </c>
      <c r="K10" s="5" t="s">
        <v>862</v>
      </c>
      <c r="L10" s="5" t="s">
        <v>861</v>
      </c>
    </row>
    <row r="11" spans="1:12" s="16" customFormat="1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5">
      <c r="A12" s="99">
        <v>1</v>
      </c>
      <c r="B12" s="468" t="s">
        <v>881</v>
      </c>
      <c r="C12" s="468">
        <v>66</v>
      </c>
      <c r="D12" s="468">
        <v>12993</v>
      </c>
      <c r="E12" s="468">
        <v>66</v>
      </c>
      <c r="F12" s="468">
        <v>12993</v>
      </c>
      <c r="G12" s="515">
        <v>178</v>
      </c>
      <c r="H12" s="515">
        <v>48262</v>
      </c>
      <c r="I12" s="515">
        <v>113</v>
      </c>
      <c r="J12" s="515">
        <v>25106</v>
      </c>
      <c r="K12" s="515">
        <v>58</v>
      </c>
      <c r="L12" s="515">
        <v>56</v>
      </c>
    </row>
    <row r="13" spans="1:12" ht="15">
      <c r="A13" s="99">
        <v>2</v>
      </c>
      <c r="B13" s="515" t="s">
        <v>882</v>
      </c>
      <c r="C13" s="515">
        <v>57</v>
      </c>
      <c r="D13" s="515">
        <v>3379</v>
      </c>
      <c r="E13" s="515">
        <v>57</v>
      </c>
      <c r="F13" s="515">
        <v>3379</v>
      </c>
      <c r="G13" s="515">
        <v>122</v>
      </c>
      <c r="H13" s="515">
        <v>14214</v>
      </c>
      <c r="I13" s="515">
        <v>60</v>
      </c>
      <c r="J13" s="515">
        <v>8199</v>
      </c>
      <c r="K13" s="515">
        <v>31</v>
      </c>
      <c r="L13" s="515">
        <v>0</v>
      </c>
    </row>
    <row r="14" spans="1:12" ht="15">
      <c r="A14" s="99">
        <v>3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</row>
    <row r="15" spans="1:12" ht="15">
      <c r="A15" s="102" t="s">
        <v>7</v>
      </c>
      <c r="B15" s="516"/>
      <c r="C15" s="515"/>
      <c r="D15" s="515"/>
      <c r="E15" s="515"/>
      <c r="F15" s="515"/>
      <c r="G15" s="515"/>
      <c r="H15" s="515"/>
      <c r="I15" s="515"/>
      <c r="J15" s="515"/>
      <c r="K15" s="515"/>
      <c r="L15" s="515"/>
    </row>
    <row r="16" spans="1:12" ht="15.75">
      <c r="A16" s="96" t="s">
        <v>17</v>
      </c>
      <c r="B16" s="517"/>
      <c r="C16" s="517">
        <f>SUM(C12:C15)</f>
        <v>123</v>
      </c>
      <c r="D16" s="517">
        <f aca="true" t="shared" si="0" ref="D16:L16">SUM(D12:D15)</f>
        <v>16372</v>
      </c>
      <c r="E16" s="517">
        <f t="shared" si="0"/>
        <v>123</v>
      </c>
      <c r="F16" s="517">
        <f t="shared" si="0"/>
        <v>16372</v>
      </c>
      <c r="G16" s="517">
        <f t="shared" si="0"/>
        <v>300</v>
      </c>
      <c r="H16" s="517">
        <f t="shared" si="0"/>
        <v>62476</v>
      </c>
      <c r="I16" s="517">
        <f t="shared" si="0"/>
        <v>173</v>
      </c>
      <c r="J16" s="517">
        <f t="shared" si="0"/>
        <v>33305</v>
      </c>
      <c r="K16" s="517">
        <f t="shared" si="0"/>
        <v>89</v>
      </c>
      <c r="L16" s="517">
        <f t="shared" si="0"/>
        <v>56</v>
      </c>
    </row>
    <row r="17" spans="1:12" ht="15">
      <c r="A17" s="103"/>
      <c r="B17" s="518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2.75">
      <c r="A18" s="92"/>
      <c r="B18" s="92"/>
      <c r="C18" s="92"/>
      <c r="D18" s="92"/>
      <c r="E18" s="92"/>
      <c r="F18" s="92"/>
      <c r="G18" s="92"/>
      <c r="H18" s="915">
        <f>H16/F16</f>
        <v>3.81602736379184</v>
      </c>
      <c r="I18" s="92"/>
      <c r="J18" s="915">
        <f>J16/F16</f>
        <v>2.0342658196921573</v>
      </c>
      <c r="K18" s="92"/>
      <c r="L18" s="92"/>
    </row>
    <row r="19" spans="1:12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1" spans="1:12" ht="12.75">
      <c r="A21" s="776"/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</row>
    <row r="22" spans="1:12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ht="15.75">
      <c r="A23" s="107" t="s">
        <v>944</v>
      </c>
      <c r="B23" s="106"/>
      <c r="C23" s="106"/>
      <c r="D23" s="106"/>
      <c r="E23" s="106"/>
      <c r="F23" s="106"/>
      <c r="G23" s="106"/>
      <c r="H23" s="106"/>
      <c r="I23" s="771"/>
      <c r="J23" s="771"/>
      <c r="K23" s="92"/>
      <c r="L23" s="92"/>
    </row>
    <row r="24" spans="1:12" ht="15.75" customHeight="1">
      <c r="A24" s="626" t="s">
        <v>13</v>
      </c>
      <c r="B24" s="626"/>
      <c r="C24" s="626"/>
      <c r="D24" s="626"/>
      <c r="E24" s="626"/>
      <c r="F24" s="626"/>
      <c r="G24" s="626"/>
      <c r="H24" s="626"/>
      <c r="I24" s="626"/>
      <c r="J24" s="626"/>
      <c r="K24" s="92"/>
      <c r="L24" s="92"/>
    </row>
    <row r="25" spans="1:12" ht="15" customHeight="1">
      <c r="A25" s="626" t="s">
        <v>951</v>
      </c>
      <c r="B25" s="626"/>
      <c r="C25" s="626"/>
      <c r="D25" s="626"/>
      <c r="E25" s="626"/>
      <c r="F25" s="626"/>
      <c r="G25" s="626"/>
      <c r="H25" s="626"/>
      <c r="I25" s="626"/>
      <c r="J25" s="626"/>
      <c r="K25" s="92"/>
      <c r="L25" s="92"/>
    </row>
    <row r="26" spans="1:12" ht="12.75">
      <c r="A26" s="92"/>
      <c r="B26" s="92"/>
      <c r="C26" s="92"/>
      <c r="D26" s="92"/>
      <c r="E26" s="92"/>
      <c r="F26" s="92"/>
      <c r="I26" s="37" t="s">
        <v>81</v>
      </c>
      <c r="J26" s="37"/>
      <c r="K26" s="37"/>
      <c r="L26" s="37"/>
    </row>
  </sheetData>
  <sheetProtection/>
  <mergeCells count="19">
    <mergeCell ref="A25:J25"/>
    <mergeCell ref="B9:B10"/>
    <mergeCell ref="A9:A10"/>
    <mergeCell ref="C9:C10"/>
    <mergeCell ref="A2:H2"/>
    <mergeCell ref="A3:H3"/>
    <mergeCell ref="A21:H21"/>
    <mergeCell ref="I21:L21"/>
    <mergeCell ref="A7:B7"/>
    <mergeCell ref="A5:L5"/>
    <mergeCell ref="K1:L1"/>
    <mergeCell ref="A24:J24"/>
    <mergeCell ref="I23:J23"/>
    <mergeCell ref="G9:H9"/>
    <mergeCell ref="D9:D10"/>
    <mergeCell ref="E9:F9"/>
    <mergeCell ref="I9:J9"/>
    <mergeCell ref="K9:L9"/>
    <mergeCell ref="K8:L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A21" sqref="A21:F21"/>
    </sheetView>
  </sheetViews>
  <sheetFormatPr defaultColWidth="8.8515625" defaultRowHeight="12.75"/>
  <cols>
    <col min="1" max="1" width="11.140625" style="92" customWidth="1"/>
    <col min="2" max="2" width="19.140625" style="92" customWidth="1"/>
    <col min="3" max="3" width="20.57421875" style="92" customWidth="1"/>
    <col min="4" max="4" width="22.28125" style="92" customWidth="1"/>
    <col min="5" max="5" width="25.421875" style="92" customWidth="1"/>
    <col min="6" max="6" width="27.421875" style="92" customWidth="1"/>
    <col min="7" max="16384" width="8.8515625" style="92" customWidth="1"/>
  </cols>
  <sheetData>
    <row r="1" spans="4:6" ht="12.75" customHeight="1">
      <c r="D1" s="301"/>
      <c r="E1" s="301"/>
      <c r="F1" s="302" t="s">
        <v>95</v>
      </c>
    </row>
    <row r="2" spans="2:6" ht="15" customHeight="1">
      <c r="B2" s="775" t="s">
        <v>0</v>
      </c>
      <c r="C2" s="775"/>
      <c r="D2" s="775"/>
      <c r="E2" s="775"/>
      <c r="F2" s="775"/>
    </row>
    <row r="3" spans="2:6" ht="20.25">
      <c r="B3" s="644" t="s">
        <v>695</v>
      </c>
      <c r="C3" s="644"/>
      <c r="D3" s="644"/>
      <c r="E3" s="644"/>
      <c r="F3" s="644"/>
    </row>
    <row r="4" ht="11.25" customHeight="1"/>
    <row r="5" spans="1:6" ht="12.75">
      <c r="A5" s="778" t="s">
        <v>437</v>
      </c>
      <c r="B5" s="778"/>
      <c r="C5" s="778"/>
      <c r="D5" s="778"/>
      <c r="E5" s="778"/>
      <c r="F5" s="778"/>
    </row>
    <row r="6" spans="1:6" ht="8.25" customHeight="1">
      <c r="A6" s="94"/>
      <c r="B6" s="94"/>
      <c r="C6" s="94"/>
      <c r="D6" s="94"/>
      <c r="E6" s="94"/>
      <c r="F6" s="94"/>
    </row>
    <row r="7" spans="1:2" ht="18" customHeight="1">
      <c r="A7" s="574" t="s">
        <v>923</v>
      </c>
      <c r="B7" s="574"/>
    </row>
    <row r="8" ht="18" customHeight="1" hidden="1">
      <c r="A8" s="95" t="s">
        <v>1</v>
      </c>
    </row>
    <row r="9" spans="1:6" ht="30" customHeight="1">
      <c r="A9" s="773" t="s">
        <v>2</v>
      </c>
      <c r="B9" s="773" t="s">
        <v>3</v>
      </c>
      <c r="C9" s="779" t="s">
        <v>433</v>
      </c>
      <c r="D9" s="780"/>
      <c r="E9" s="781" t="s">
        <v>436</v>
      </c>
      <c r="F9" s="781"/>
    </row>
    <row r="10" spans="1:7" s="107" customFormat="1" ht="25.5">
      <c r="A10" s="773"/>
      <c r="B10" s="773"/>
      <c r="C10" s="97" t="s">
        <v>434</v>
      </c>
      <c r="D10" s="97" t="s">
        <v>435</v>
      </c>
      <c r="E10" s="97" t="s">
        <v>434</v>
      </c>
      <c r="F10" s="97" t="s">
        <v>435</v>
      </c>
      <c r="G10" s="130"/>
    </row>
    <row r="11" spans="1:6" s="179" customFormat="1" ht="12.75">
      <c r="A11" s="356">
        <v>1</v>
      </c>
      <c r="B11" s="356">
        <v>2</v>
      </c>
      <c r="C11" s="356">
        <v>3</v>
      </c>
      <c r="D11" s="356">
        <v>4</v>
      </c>
      <c r="E11" s="356">
        <v>5</v>
      </c>
      <c r="F11" s="356">
        <v>6</v>
      </c>
    </row>
    <row r="12" spans="1:6" ht="12.75">
      <c r="A12" s="99">
        <v>1</v>
      </c>
      <c r="B12" s="398" t="s">
        <v>881</v>
      </c>
      <c r="C12" s="398">
        <v>33</v>
      </c>
      <c r="D12" s="398">
        <v>33</v>
      </c>
      <c r="E12" s="398">
        <v>30</v>
      </c>
      <c r="F12" s="398">
        <v>30</v>
      </c>
    </row>
    <row r="13" spans="1:6" ht="12.75">
      <c r="A13" s="99">
        <v>2</v>
      </c>
      <c r="B13" s="398" t="s">
        <v>882</v>
      </c>
      <c r="C13" s="398">
        <v>18</v>
      </c>
      <c r="D13" s="398">
        <v>18</v>
      </c>
      <c r="E13" s="398">
        <v>13</v>
      </c>
      <c r="F13" s="398">
        <v>13</v>
      </c>
    </row>
    <row r="14" spans="1:6" ht="12.75">
      <c r="A14" s="99">
        <v>3</v>
      </c>
      <c r="B14" s="100"/>
      <c r="C14" s="100"/>
      <c r="D14" s="100"/>
      <c r="E14" s="100"/>
      <c r="F14" s="100"/>
    </row>
    <row r="15" spans="1:6" ht="12.75">
      <c r="A15" s="102" t="s">
        <v>7</v>
      </c>
      <c r="B15" s="100"/>
      <c r="C15" s="100"/>
      <c r="D15" s="100"/>
      <c r="E15" s="100"/>
      <c r="F15" s="100"/>
    </row>
    <row r="16" spans="1:6" ht="12.75">
      <c r="A16" s="96" t="s">
        <v>17</v>
      </c>
      <c r="B16" s="100"/>
      <c r="C16" s="415">
        <f>SUM(C12:C15)</f>
        <v>51</v>
      </c>
      <c r="D16" s="415">
        <f>SUM(D12:D15)</f>
        <v>51</v>
      </c>
      <c r="E16" s="415">
        <f>SUM(E12:E15)</f>
        <v>43</v>
      </c>
      <c r="F16" s="415">
        <f>SUM(F12:F15)</f>
        <v>43</v>
      </c>
    </row>
    <row r="17" spans="1:6" ht="12.75">
      <c r="A17" s="104"/>
      <c r="B17" s="105"/>
      <c r="C17" s="105"/>
      <c r="D17" s="105"/>
      <c r="E17" s="105"/>
      <c r="F17" s="105"/>
    </row>
    <row r="18" ht="12.75">
      <c r="C18" s="92" t="s">
        <v>11</v>
      </c>
    </row>
    <row r="19" spans="1:6" ht="15.75" customHeight="1">
      <c r="A19" s="107" t="s">
        <v>944</v>
      </c>
      <c r="B19" s="106"/>
      <c r="C19" s="106"/>
      <c r="D19" s="106"/>
      <c r="E19" s="106"/>
      <c r="F19" s="106"/>
    </row>
    <row r="20" spans="1:6" ht="15" customHeight="1">
      <c r="A20" s="626" t="s">
        <v>13</v>
      </c>
      <c r="B20" s="626"/>
      <c r="C20" s="626"/>
      <c r="D20" s="626"/>
      <c r="E20" s="626"/>
      <c r="F20" s="626"/>
    </row>
    <row r="21" spans="1:6" ht="15.75">
      <c r="A21" s="626" t="s">
        <v>952</v>
      </c>
      <c r="B21" s="626"/>
      <c r="C21" s="626"/>
      <c r="D21" s="626"/>
      <c r="E21" s="626"/>
      <c r="F21" s="626"/>
    </row>
    <row r="22" spans="4:6" ht="12.75">
      <c r="D22" s="532"/>
      <c r="E22" s="301" t="s">
        <v>81</v>
      </c>
      <c r="F22" s="532"/>
    </row>
    <row r="23" spans="1:6" ht="12.75">
      <c r="A23" s="777"/>
      <c r="B23" s="777"/>
      <c r="C23" s="777"/>
      <c r="D23" s="777"/>
      <c r="E23" s="777"/>
      <c r="F23" s="777"/>
    </row>
  </sheetData>
  <sheetProtection/>
  <mergeCells count="11">
    <mergeCell ref="A7:B7"/>
    <mergeCell ref="A21:F21"/>
    <mergeCell ref="A23:F23"/>
    <mergeCell ref="A20:F20"/>
    <mergeCell ref="B3:F3"/>
    <mergeCell ref="B2:F2"/>
    <mergeCell ref="A5:F5"/>
    <mergeCell ref="C9:D9"/>
    <mergeCell ref="E9:F9"/>
    <mergeCell ref="A9:A10"/>
    <mergeCell ref="B9:B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Normal="85" zoomScaleSheetLayoutView="100" zoomScalePageLayoutView="0" workbookViewId="0" topLeftCell="A16">
      <selection activeCell="A27" sqref="A27:J27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92"/>
      <c r="B1" s="92"/>
      <c r="C1" s="92"/>
      <c r="D1" s="698"/>
      <c r="E1" s="698"/>
      <c r="F1" s="42"/>
      <c r="G1" s="698" t="s">
        <v>439</v>
      </c>
      <c r="H1" s="698"/>
      <c r="I1" s="698"/>
      <c r="J1" s="698"/>
      <c r="K1" s="108"/>
      <c r="L1" s="92"/>
      <c r="M1" s="92"/>
    </row>
    <row r="2" spans="1:13" ht="15.75">
      <c r="A2" s="775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92"/>
      <c r="L2" s="92"/>
      <c r="M2" s="92"/>
    </row>
    <row r="3" spans="1:13" ht="18">
      <c r="A3" s="140"/>
      <c r="B3" s="140"/>
      <c r="C3" s="787" t="s">
        <v>695</v>
      </c>
      <c r="D3" s="787"/>
      <c r="E3" s="787"/>
      <c r="F3" s="787"/>
      <c r="G3" s="787"/>
      <c r="H3" s="787"/>
      <c r="I3" s="787"/>
      <c r="J3" s="140"/>
      <c r="K3" s="92"/>
      <c r="L3" s="92"/>
      <c r="M3" s="92"/>
    </row>
    <row r="4" spans="1:13" ht="15.75">
      <c r="A4" s="645" t="s">
        <v>438</v>
      </c>
      <c r="B4" s="645"/>
      <c r="C4" s="645"/>
      <c r="D4" s="645"/>
      <c r="E4" s="645"/>
      <c r="F4" s="645"/>
      <c r="G4" s="645"/>
      <c r="H4" s="645"/>
      <c r="I4" s="645"/>
      <c r="J4" s="645"/>
      <c r="K4" s="92"/>
      <c r="L4" s="92"/>
      <c r="M4" s="92"/>
    </row>
    <row r="5" spans="1:13" ht="15.75">
      <c r="A5" s="574" t="s">
        <v>923</v>
      </c>
      <c r="B5" s="574"/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</row>
    <row r="6" spans="1:13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1.75" customHeight="1">
      <c r="A8" s="782" t="s">
        <v>2</v>
      </c>
      <c r="B8" s="782" t="s">
        <v>3</v>
      </c>
      <c r="C8" s="784" t="s">
        <v>134</v>
      </c>
      <c r="D8" s="785"/>
      <c r="E8" s="785"/>
      <c r="F8" s="785"/>
      <c r="G8" s="785"/>
      <c r="H8" s="785"/>
      <c r="I8" s="785"/>
      <c r="J8" s="786"/>
      <c r="K8" s="92"/>
      <c r="L8" s="92"/>
      <c r="M8" s="92"/>
    </row>
    <row r="9" spans="1:13" ht="39.75" customHeight="1">
      <c r="A9" s="783"/>
      <c r="B9" s="783"/>
      <c r="C9" s="97" t="s">
        <v>191</v>
      </c>
      <c r="D9" s="97" t="s">
        <v>114</v>
      </c>
      <c r="E9" s="97" t="s">
        <v>380</v>
      </c>
      <c r="F9" s="147" t="s">
        <v>160</v>
      </c>
      <c r="G9" s="147" t="s">
        <v>115</v>
      </c>
      <c r="H9" s="169" t="s">
        <v>190</v>
      </c>
      <c r="I9" s="169" t="s">
        <v>857</v>
      </c>
      <c r="J9" s="98" t="s">
        <v>17</v>
      </c>
      <c r="K9" s="107"/>
      <c r="L9" s="107"/>
      <c r="M9" s="107"/>
    </row>
    <row r="10" spans="1:13" s="16" customFormat="1" ht="12.75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8">
        <v>8</v>
      </c>
      <c r="I10" s="358">
        <v>9</v>
      </c>
      <c r="J10" s="359">
        <v>10</v>
      </c>
      <c r="K10" s="107"/>
      <c r="L10" s="107"/>
      <c r="M10" s="107"/>
    </row>
    <row r="11" spans="1:13" ht="75">
      <c r="A11" s="398">
        <v>1</v>
      </c>
      <c r="B11" s="468" t="s">
        <v>881</v>
      </c>
      <c r="C11" s="468">
        <v>0</v>
      </c>
      <c r="D11" s="468">
        <v>0</v>
      </c>
      <c r="E11" s="468">
        <v>0</v>
      </c>
      <c r="F11" s="468">
        <v>0</v>
      </c>
      <c r="G11" s="468">
        <v>0</v>
      </c>
      <c r="H11" s="469">
        <v>0</v>
      </c>
      <c r="I11" s="470" t="s">
        <v>905</v>
      </c>
      <c r="J11" s="101"/>
      <c r="K11" s="92"/>
      <c r="L11" s="92"/>
      <c r="M11" s="92"/>
    </row>
    <row r="12" spans="1:13" ht="75">
      <c r="A12" s="398">
        <v>2</v>
      </c>
      <c r="B12" s="468" t="s">
        <v>882</v>
      </c>
      <c r="C12" s="468">
        <v>0</v>
      </c>
      <c r="D12" s="468">
        <v>0</v>
      </c>
      <c r="E12" s="468">
        <v>0</v>
      </c>
      <c r="F12" s="468">
        <v>0</v>
      </c>
      <c r="G12" s="468">
        <v>0</v>
      </c>
      <c r="H12" s="469">
        <v>0</v>
      </c>
      <c r="I12" s="470" t="s">
        <v>919</v>
      </c>
      <c r="J12" s="467"/>
      <c r="K12" s="92"/>
      <c r="L12" s="92"/>
      <c r="M12" s="92"/>
    </row>
    <row r="13" spans="1:13" ht="15">
      <c r="A13" s="99">
        <v>3</v>
      </c>
      <c r="B13" s="471"/>
      <c r="C13" s="471"/>
      <c r="D13" s="471"/>
      <c r="E13" s="471"/>
      <c r="F13" s="471"/>
      <c r="G13" s="471"/>
      <c r="H13" s="472"/>
      <c r="I13" s="472"/>
      <c r="J13" s="101"/>
      <c r="K13" s="92"/>
      <c r="L13" s="92"/>
      <c r="M13" s="92"/>
    </row>
    <row r="14" spans="1:13" ht="15">
      <c r="A14" s="102" t="s">
        <v>7</v>
      </c>
      <c r="B14" s="471"/>
      <c r="C14" s="471"/>
      <c r="D14" s="471"/>
      <c r="E14" s="471"/>
      <c r="F14" s="471"/>
      <c r="G14" s="471"/>
      <c r="H14" s="472"/>
      <c r="I14" s="472"/>
      <c r="J14" s="101"/>
      <c r="K14" s="92"/>
      <c r="L14" s="92"/>
      <c r="M14" s="92"/>
    </row>
    <row r="15" spans="1:13" ht="15.75">
      <c r="A15" s="96" t="s">
        <v>17</v>
      </c>
      <c r="B15" s="471"/>
      <c r="C15" s="473">
        <f aca="true" t="shared" si="0" ref="C15:H15">SUM(C11:C14)</f>
        <v>0</v>
      </c>
      <c r="D15" s="473">
        <f t="shared" si="0"/>
        <v>0</v>
      </c>
      <c r="E15" s="473">
        <f t="shared" si="0"/>
        <v>0</v>
      </c>
      <c r="F15" s="473">
        <f t="shared" si="0"/>
        <v>0</v>
      </c>
      <c r="G15" s="473">
        <f t="shared" si="0"/>
        <v>0</v>
      </c>
      <c r="H15" s="473">
        <f t="shared" si="0"/>
        <v>0</v>
      </c>
      <c r="I15" s="472"/>
      <c r="J15" s="101"/>
      <c r="L15" s="92"/>
      <c r="M15" s="92"/>
    </row>
    <row r="16" spans="1:13" ht="12.75">
      <c r="A16" s="103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>
      <c r="A18" s="92" t="s">
        <v>116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>
      <c r="A19" s="92" t="s">
        <v>192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ht="12.75">
      <c r="A20" t="s">
        <v>117</v>
      </c>
    </row>
    <row r="21" spans="1:13" ht="12.75">
      <c r="A21" s="776" t="s">
        <v>118</v>
      </c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</row>
    <row r="22" spans="1:13" ht="12.75">
      <c r="A22" s="788" t="s">
        <v>119</v>
      </c>
      <c r="B22" s="788"/>
      <c r="C22" s="788"/>
      <c r="D22" s="788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2.75">
      <c r="A23" s="148" t="s">
        <v>161</v>
      </c>
      <c r="B23" s="148"/>
      <c r="C23" s="148"/>
      <c r="D23" s="148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2.75">
      <c r="A24" s="148"/>
      <c r="B24" s="148"/>
      <c r="C24" s="148"/>
      <c r="D24" s="148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5.75">
      <c r="A25" s="107" t="s">
        <v>944</v>
      </c>
      <c r="B25" s="106"/>
      <c r="C25" s="106"/>
      <c r="D25" s="106"/>
      <c r="E25" s="106"/>
      <c r="F25" s="106"/>
      <c r="G25" s="106"/>
      <c r="H25" s="106"/>
      <c r="I25" s="106"/>
      <c r="J25" s="149" t="s">
        <v>12</v>
      </c>
      <c r="K25" s="149"/>
      <c r="L25" s="92"/>
      <c r="M25" s="92"/>
    </row>
    <row r="26" spans="1:13" ht="15.75">
      <c r="A26" s="626" t="s">
        <v>13</v>
      </c>
      <c r="B26" s="626"/>
      <c r="C26" s="626"/>
      <c r="D26" s="626"/>
      <c r="E26" s="626"/>
      <c r="F26" s="626"/>
      <c r="G26" s="626"/>
      <c r="H26" s="626"/>
      <c r="I26" s="626"/>
      <c r="J26" s="626"/>
      <c r="K26" s="92"/>
      <c r="L26" s="92"/>
      <c r="M26" s="92"/>
    </row>
    <row r="27" spans="1:13" ht="15.75" customHeight="1">
      <c r="A27" s="626" t="s">
        <v>953</v>
      </c>
      <c r="B27" s="626"/>
      <c r="C27" s="626"/>
      <c r="D27" s="626"/>
      <c r="E27" s="626"/>
      <c r="F27" s="626"/>
      <c r="G27" s="626"/>
      <c r="H27" s="626"/>
      <c r="I27" s="626"/>
      <c r="J27" s="626"/>
      <c r="K27" s="149"/>
      <c r="L27" s="92"/>
      <c r="M27" s="92"/>
    </row>
    <row r="28" spans="1:13" ht="12.75">
      <c r="A28" s="92"/>
      <c r="B28" s="92"/>
      <c r="C28" s="92"/>
      <c r="D28" s="92"/>
      <c r="E28" s="92"/>
      <c r="F28" s="92"/>
      <c r="G28" s="572" t="s">
        <v>81</v>
      </c>
      <c r="H28" s="572"/>
      <c r="I28" s="572"/>
      <c r="J28" s="572"/>
      <c r="K28" s="37"/>
      <c r="L28" s="37"/>
      <c r="M28" s="92"/>
    </row>
    <row r="29" spans="1:13" ht="12.75">
      <c r="A29" s="777"/>
      <c r="B29" s="777"/>
      <c r="C29" s="777"/>
      <c r="D29" s="777"/>
      <c r="E29" s="777"/>
      <c r="F29" s="777"/>
      <c r="G29" s="777"/>
      <c r="H29" s="777"/>
      <c r="I29" s="777"/>
      <c r="J29" s="777"/>
      <c r="K29" s="92"/>
      <c r="L29" s="92"/>
      <c r="M29" s="92"/>
    </row>
  </sheetData>
  <sheetProtection/>
  <mergeCells count="17">
    <mergeCell ref="G28:J28"/>
    <mergeCell ref="A29:J29"/>
    <mergeCell ref="A26:J26"/>
    <mergeCell ref="A21:D21"/>
    <mergeCell ref="E21:J21"/>
    <mergeCell ref="A22:D22"/>
    <mergeCell ref="A27:J27"/>
    <mergeCell ref="D1:E1"/>
    <mergeCell ref="G1:J1"/>
    <mergeCell ref="A2:J2"/>
    <mergeCell ref="A4:J4"/>
    <mergeCell ref="A5:B5"/>
    <mergeCell ref="K21:M21"/>
    <mergeCell ref="A8:A9"/>
    <mergeCell ref="B8:B9"/>
    <mergeCell ref="C8:J8"/>
    <mergeCell ref="C3:I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76" zoomScaleNormal="80" zoomScaleSheetLayoutView="76" zoomScalePageLayoutView="0" workbookViewId="0" topLeftCell="A1">
      <selection activeCell="A26" sqref="A26:M26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698" t="s">
        <v>539</v>
      </c>
      <c r="M1" s="698"/>
      <c r="N1" s="108"/>
      <c r="O1" s="92"/>
      <c r="P1" s="92"/>
    </row>
    <row r="2" spans="1:16" ht="15.75">
      <c r="A2" s="775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92"/>
      <c r="O2" s="92"/>
      <c r="P2" s="92"/>
    </row>
    <row r="3" spans="1:16" ht="20.25">
      <c r="A3" s="644" t="s">
        <v>695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92"/>
      <c r="O3" s="92"/>
      <c r="P3" s="92"/>
    </row>
    <row r="4" spans="1:16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5.75">
      <c r="A5" s="645" t="s">
        <v>538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92"/>
      <c r="O5" s="92"/>
      <c r="P5" s="92"/>
    </row>
    <row r="6" spans="1:16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12.75">
      <c r="A7" s="574" t="s">
        <v>923</v>
      </c>
      <c r="B7" s="574"/>
      <c r="C7" s="33"/>
      <c r="D7" s="33"/>
      <c r="E7" s="33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8">
      <c r="A8" s="95"/>
      <c r="B8" s="95"/>
      <c r="C8" s="95"/>
      <c r="D8" s="95"/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6" ht="19.5" customHeight="1">
      <c r="A9" s="773" t="s">
        <v>2</v>
      </c>
      <c r="B9" s="773" t="s">
        <v>3</v>
      </c>
      <c r="C9" s="790" t="s">
        <v>114</v>
      </c>
      <c r="D9" s="790"/>
      <c r="E9" s="791"/>
      <c r="F9" s="789" t="s">
        <v>115</v>
      </c>
      <c r="G9" s="790"/>
      <c r="H9" s="790"/>
      <c r="I9" s="791"/>
      <c r="J9" s="789" t="s">
        <v>190</v>
      </c>
      <c r="K9" s="790"/>
      <c r="L9" s="790"/>
      <c r="M9" s="791"/>
      <c r="Y9" s="9"/>
      <c r="Z9" s="14"/>
    </row>
    <row r="10" spans="1:13" ht="45.75" customHeight="1">
      <c r="A10" s="773"/>
      <c r="B10" s="773"/>
      <c r="C10" s="151" t="s">
        <v>382</v>
      </c>
      <c r="D10" s="4" t="s">
        <v>379</v>
      </c>
      <c r="E10" s="151" t="s">
        <v>193</v>
      </c>
      <c r="F10" s="4" t="s">
        <v>377</v>
      </c>
      <c r="G10" s="151" t="s">
        <v>378</v>
      </c>
      <c r="H10" s="4" t="s">
        <v>379</v>
      </c>
      <c r="I10" s="151" t="s">
        <v>193</v>
      </c>
      <c r="J10" s="4" t="s">
        <v>381</v>
      </c>
      <c r="K10" s="151" t="s">
        <v>378</v>
      </c>
      <c r="L10" s="4" t="s">
        <v>379</v>
      </c>
      <c r="M10" s="5" t="s">
        <v>193</v>
      </c>
    </row>
    <row r="11" spans="1:13" s="16" customFormat="1" ht="12.75">
      <c r="A11" s="357">
        <v>1</v>
      </c>
      <c r="B11" s="357">
        <v>2</v>
      </c>
      <c r="C11" s="357">
        <v>3</v>
      </c>
      <c r="D11" s="357">
        <v>4</v>
      </c>
      <c r="E11" s="357">
        <v>5</v>
      </c>
      <c r="F11" s="357">
        <v>6</v>
      </c>
      <c r="G11" s="357">
        <v>7</v>
      </c>
      <c r="H11" s="357">
        <v>8</v>
      </c>
      <c r="I11" s="357">
        <v>9</v>
      </c>
      <c r="J11" s="357">
        <v>10</v>
      </c>
      <c r="K11" s="357">
        <v>11</v>
      </c>
      <c r="L11" s="357">
        <v>12</v>
      </c>
      <c r="M11" s="357">
        <v>13</v>
      </c>
    </row>
    <row r="12" spans="1:13" ht="12.75">
      <c r="A12" s="99">
        <v>1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2.75">
      <c r="A13" s="99">
        <v>2</v>
      </c>
      <c r="B13" s="99"/>
      <c r="C13" s="100"/>
      <c r="D13" s="100"/>
      <c r="E13" s="100"/>
      <c r="F13" s="100"/>
      <c r="G13" s="100"/>
      <c r="H13" s="99" t="s">
        <v>876</v>
      </c>
      <c r="I13" s="100"/>
      <c r="J13" s="100"/>
      <c r="K13" s="100"/>
      <c r="L13" s="100"/>
      <c r="M13" s="100"/>
    </row>
    <row r="14" spans="1:13" ht="12.75">
      <c r="A14" s="99">
        <v>3</v>
      </c>
      <c r="B14" s="99"/>
      <c r="C14" s="100"/>
      <c r="D14" s="100"/>
      <c r="E14" s="100"/>
      <c r="F14" s="100"/>
      <c r="G14" s="100"/>
      <c r="H14" s="99"/>
      <c r="I14" s="100"/>
      <c r="J14" s="100"/>
      <c r="K14" s="100"/>
      <c r="L14" s="100"/>
      <c r="M14" s="100"/>
    </row>
    <row r="15" spans="1:13" ht="12.75">
      <c r="A15" s="99">
        <v>4</v>
      </c>
      <c r="B15" s="102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>
      <c r="A16" s="102" t="s">
        <v>7</v>
      </c>
      <c r="B16" s="102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12.75">
      <c r="A17" s="96" t="s">
        <v>17</v>
      </c>
      <c r="B17" s="9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6" ht="12.75">
      <c r="A18" s="103"/>
      <c r="B18" s="103"/>
      <c r="C18" s="103"/>
      <c r="D18" s="103"/>
      <c r="E18" s="103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2" spans="1:16" ht="12.75">
      <c r="A22" s="776"/>
      <c r="B22" s="776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111"/>
      <c r="N22" s="776"/>
      <c r="O22" s="776"/>
      <c r="P22" s="776"/>
    </row>
    <row r="23" spans="1:16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5.75">
      <c r="A24" s="107" t="s">
        <v>944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771" t="s">
        <v>12</v>
      </c>
      <c r="L24" s="771"/>
      <c r="M24" s="771"/>
      <c r="N24" s="149"/>
      <c r="O24" s="92"/>
      <c r="P24" s="92"/>
    </row>
    <row r="25" spans="1:16" ht="15.75">
      <c r="A25" s="626" t="s">
        <v>13</v>
      </c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92"/>
      <c r="O25" s="92"/>
      <c r="P25" s="92"/>
    </row>
    <row r="26" spans="1:16" ht="15" customHeight="1">
      <c r="A26" s="626" t="s">
        <v>953</v>
      </c>
      <c r="B26" s="626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149"/>
      <c r="O26" s="92"/>
      <c r="P26" s="92"/>
    </row>
    <row r="27" spans="1:16" ht="12.75">
      <c r="A27" s="92"/>
      <c r="B27" s="92"/>
      <c r="C27" s="92"/>
      <c r="D27" s="92"/>
      <c r="E27" s="92"/>
      <c r="F27" s="92"/>
      <c r="G27" s="92"/>
      <c r="L27" s="37" t="s">
        <v>81</v>
      </c>
      <c r="M27" s="37"/>
      <c r="N27" s="37"/>
      <c r="O27" s="37"/>
      <c r="P27" s="37"/>
    </row>
  </sheetData>
  <sheetProtection/>
  <mergeCells count="15">
    <mergeCell ref="N22:P22"/>
    <mergeCell ref="C9:E9"/>
    <mergeCell ref="L1:M1"/>
    <mergeCell ref="A2:M2"/>
    <mergeCell ref="A3:M3"/>
    <mergeCell ref="A5:M5"/>
    <mergeCell ref="A7:B7"/>
    <mergeCell ref="K24:M24"/>
    <mergeCell ref="A25:M25"/>
    <mergeCell ref="A9:A10"/>
    <mergeCell ref="B9:B10"/>
    <mergeCell ref="A26:M26"/>
    <mergeCell ref="F9:I9"/>
    <mergeCell ref="J9:M9"/>
    <mergeCell ref="A22:L22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2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84" zoomScaleSheetLayoutView="84" zoomScalePageLayoutView="0" workbookViewId="0" topLeftCell="A1">
      <selection activeCell="H20" sqref="H20:K20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792" t="s">
        <v>518</v>
      </c>
      <c r="K1" s="792"/>
    </row>
    <row r="2" spans="1:11" ht="21">
      <c r="A2" s="652" t="s">
        <v>695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11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7" customHeight="1">
      <c r="A4" s="793" t="s">
        <v>824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</row>
    <row r="5" spans="1:12" ht="15">
      <c r="A5" s="217" t="s">
        <v>923</v>
      </c>
      <c r="B5" s="217"/>
      <c r="C5" s="217"/>
      <c r="D5" s="217"/>
      <c r="E5" s="217"/>
      <c r="F5" s="217"/>
      <c r="G5" s="217"/>
      <c r="H5" s="217"/>
      <c r="I5" s="216"/>
      <c r="J5" s="794" t="s">
        <v>774</v>
      </c>
      <c r="K5" s="794"/>
      <c r="L5" s="794"/>
    </row>
    <row r="6" spans="1:11" ht="27.75" customHeight="1">
      <c r="A6" s="712" t="s">
        <v>2</v>
      </c>
      <c r="B6" s="712" t="s">
        <v>3</v>
      </c>
      <c r="C6" s="712" t="s">
        <v>291</v>
      </c>
      <c r="D6" s="712" t="s">
        <v>292</v>
      </c>
      <c r="E6" s="712"/>
      <c r="F6" s="712"/>
      <c r="G6" s="712"/>
      <c r="H6" s="712"/>
      <c r="I6" s="713" t="s">
        <v>293</v>
      </c>
      <c r="J6" s="714"/>
      <c r="K6" s="715"/>
    </row>
    <row r="7" spans="1:11" ht="90" customHeight="1">
      <c r="A7" s="712"/>
      <c r="B7" s="712"/>
      <c r="C7" s="712"/>
      <c r="D7" s="251" t="s">
        <v>294</v>
      </c>
      <c r="E7" s="251" t="s">
        <v>193</v>
      </c>
      <c r="F7" s="251" t="s">
        <v>441</v>
      </c>
      <c r="G7" s="251" t="s">
        <v>295</v>
      </c>
      <c r="H7" s="251" t="s">
        <v>415</v>
      </c>
      <c r="I7" s="251" t="s">
        <v>296</v>
      </c>
      <c r="J7" s="251" t="s">
        <v>297</v>
      </c>
      <c r="K7" s="251" t="s">
        <v>298</v>
      </c>
    </row>
    <row r="8" spans="1:11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  <c r="H8" s="220" t="s">
        <v>261</v>
      </c>
      <c r="I8" s="220" t="s">
        <v>280</v>
      </c>
      <c r="J8" s="220" t="s">
        <v>281</v>
      </c>
      <c r="K8" s="220" t="s">
        <v>282</v>
      </c>
    </row>
    <row r="9" spans="1:11" ht="12.75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8">
        <v>3</v>
      </c>
      <c r="B11" s="9"/>
      <c r="C11" s="9"/>
      <c r="D11" s="9"/>
      <c r="E11" s="9"/>
      <c r="F11" s="9"/>
      <c r="G11" s="170" t="s">
        <v>876</v>
      </c>
      <c r="H11" s="9"/>
      <c r="I11" s="9"/>
      <c r="J11" s="9"/>
      <c r="K11" s="9"/>
    </row>
    <row r="12" spans="1:11" ht="12.75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31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ht="12.75">
      <c r="A16" s="16" t="s">
        <v>442</v>
      </c>
    </row>
    <row r="18" spans="1:11" ht="12.75">
      <c r="A18" s="223"/>
      <c r="B18" s="223"/>
      <c r="C18" s="223"/>
      <c r="D18" s="223"/>
      <c r="I18" s="649" t="s">
        <v>12</v>
      </c>
      <c r="J18" s="649"/>
      <c r="K18" s="649"/>
    </row>
    <row r="19" spans="1:12" ht="15" customHeight="1">
      <c r="A19" s="223"/>
      <c r="B19" s="223"/>
      <c r="C19" s="223"/>
      <c r="D19" s="223"/>
      <c r="I19" s="649" t="s">
        <v>13</v>
      </c>
      <c r="J19" s="649"/>
      <c r="K19" s="649"/>
      <c r="L19" s="238"/>
    </row>
    <row r="20" spans="1:12" ht="15" customHeight="1">
      <c r="A20" s="223"/>
      <c r="B20" s="223"/>
      <c r="C20" s="223"/>
      <c r="D20" s="223"/>
      <c r="H20" s="649" t="s">
        <v>954</v>
      </c>
      <c r="I20" s="649"/>
      <c r="J20" s="649"/>
      <c r="K20" s="649"/>
      <c r="L20" s="238"/>
    </row>
    <row r="21" spans="1:11" ht="12.75">
      <c r="A21" s="107" t="s">
        <v>944</v>
      </c>
      <c r="C21" s="223"/>
      <c r="D21" s="223"/>
      <c r="I21" s="650" t="s">
        <v>81</v>
      </c>
      <c r="J21" s="650"/>
      <c r="K21" s="228"/>
    </row>
  </sheetData>
  <sheetProtection/>
  <mergeCells count="14"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18:K18"/>
    <mergeCell ref="I19:K19"/>
    <mergeCell ref="I21:J21"/>
    <mergeCell ref="H20:K2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80" zoomScaleSheetLayoutView="80" zoomScalePageLayoutView="0" workbookViewId="0" topLeftCell="A1">
      <selection activeCell="K20" sqref="K20:O20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256" t="s">
        <v>520</v>
      </c>
    </row>
    <row r="2" spans="1:15" ht="21">
      <c r="A2" s="652" t="s">
        <v>695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1:11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5" ht="18">
      <c r="A4" s="651" t="s">
        <v>519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</row>
    <row r="5" spans="1:15" ht="15">
      <c r="A5" s="217" t="s">
        <v>923</v>
      </c>
      <c r="B5" s="217"/>
      <c r="C5" s="217"/>
      <c r="D5" s="217"/>
      <c r="E5" s="217"/>
      <c r="F5" s="217"/>
      <c r="G5" s="217"/>
      <c r="H5" s="217"/>
      <c r="I5" s="217"/>
      <c r="J5" s="217"/>
      <c r="K5" s="216"/>
      <c r="M5" s="794" t="s">
        <v>774</v>
      </c>
      <c r="N5" s="794"/>
      <c r="O5" s="794"/>
    </row>
    <row r="6" spans="1:15" ht="44.25" customHeight="1">
      <c r="A6" s="712" t="s">
        <v>2</v>
      </c>
      <c r="B6" s="712" t="s">
        <v>3</v>
      </c>
      <c r="C6" s="712" t="s">
        <v>299</v>
      </c>
      <c r="D6" s="716" t="s">
        <v>300</v>
      </c>
      <c r="E6" s="716" t="s">
        <v>301</v>
      </c>
      <c r="F6" s="716" t="s">
        <v>302</v>
      </c>
      <c r="G6" s="716" t="s">
        <v>303</v>
      </c>
      <c r="H6" s="712" t="s">
        <v>304</v>
      </c>
      <c r="I6" s="712"/>
      <c r="J6" s="712" t="s">
        <v>305</v>
      </c>
      <c r="K6" s="712"/>
      <c r="L6" s="712" t="s">
        <v>306</v>
      </c>
      <c r="M6" s="712"/>
      <c r="N6" s="712" t="s">
        <v>307</v>
      </c>
      <c r="O6" s="712"/>
    </row>
    <row r="7" spans="1:15" ht="54" customHeight="1">
      <c r="A7" s="712"/>
      <c r="B7" s="712"/>
      <c r="C7" s="712"/>
      <c r="D7" s="717"/>
      <c r="E7" s="717"/>
      <c r="F7" s="717"/>
      <c r="G7" s="717"/>
      <c r="H7" s="251" t="s">
        <v>308</v>
      </c>
      <c r="I7" s="251" t="s">
        <v>309</v>
      </c>
      <c r="J7" s="251" t="s">
        <v>308</v>
      </c>
      <c r="K7" s="251" t="s">
        <v>309</v>
      </c>
      <c r="L7" s="251" t="s">
        <v>308</v>
      </c>
      <c r="M7" s="251" t="s">
        <v>309</v>
      </c>
      <c r="N7" s="251" t="s">
        <v>308</v>
      </c>
      <c r="O7" s="251" t="s">
        <v>309</v>
      </c>
    </row>
    <row r="8" spans="1:15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  <c r="H8" s="220" t="s">
        <v>261</v>
      </c>
      <c r="I8" s="220" t="s">
        <v>280</v>
      </c>
      <c r="J8" s="220" t="s">
        <v>281</v>
      </c>
      <c r="K8" s="220" t="s">
        <v>282</v>
      </c>
      <c r="L8" s="220" t="s">
        <v>310</v>
      </c>
      <c r="M8" s="220" t="s">
        <v>311</v>
      </c>
      <c r="N8" s="220" t="s">
        <v>312</v>
      </c>
      <c r="O8" s="220" t="s">
        <v>313</v>
      </c>
    </row>
    <row r="9" spans="1:15" ht="15">
      <c r="A9" s="9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220"/>
      <c r="M9" s="220"/>
      <c r="N9" s="220"/>
      <c r="O9" s="220"/>
    </row>
    <row r="10" spans="1:15" ht="15">
      <c r="A10" s="9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20"/>
      <c r="M10" s="220"/>
      <c r="N10" s="220"/>
      <c r="O10" s="220"/>
    </row>
    <row r="11" spans="1:15" ht="15">
      <c r="A11" s="99">
        <v>3</v>
      </c>
      <c r="B11" s="9"/>
      <c r="C11" s="9"/>
      <c r="D11" s="9"/>
      <c r="E11" s="9"/>
      <c r="F11" s="9"/>
      <c r="G11" s="170"/>
      <c r="H11" s="9"/>
      <c r="I11" s="170" t="s">
        <v>876</v>
      </c>
      <c r="J11" s="9"/>
      <c r="K11" s="9"/>
      <c r="L11" s="220"/>
      <c r="M11" s="220"/>
      <c r="N11" s="220"/>
      <c r="O11" s="220"/>
    </row>
    <row r="12" spans="1:15" ht="12.75">
      <c r="A12" s="9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102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6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2.75">
      <c r="A15" s="17" t="s">
        <v>939</v>
      </c>
    </row>
    <row r="16" ht="12.75">
      <c r="A16" s="17"/>
    </row>
    <row r="17" ht="12.75">
      <c r="A17" s="17"/>
    </row>
    <row r="18" spans="1:15" ht="12.75">
      <c r="A18" s="223"/>
      <c r="B18" s="223"/>
      <c r="C18" s="223"/>
      <c r="D18" s="223"/>
      <c r="L18" s="649" t="s">
        <v>12</v>
      </c>
      <c r="M18" s="649"/>
      <c r="N18" s="649"/>
      <c r="O18" s="649"/>
    </row>
    <row r="19" spans="1:15" ht="12.75">
      <c r="A19" s="223"/>
      <c r="B19" s="223"/>
      <c r="C19" s="223"/>
      <c r="D19" s="223"/>
      <c r="L19" s="649" t="s">
        <v>13</v>
      </c>
      <c r="M19" s="649"/>
      <c r="N19" s="649"/>
      <c r="O19" s="649"/>
    </row>
    <row r="20" spans="1:15" ht="12.75" customHeight="1">
      <c r="A20" s="223"/>
      <c r="B20" s="223"/>
      <c r="C20" s="223"/>
      <c r="D20" s="223"/>
      <c r="K20" s="649" t="s">
        <v>955</v>
      </c>
      <c r="L20" s="649"/>
      <c r="M20" s="649"/>
      <c r="N20" s="649"/>
      <c r="O20" s="649"/>
    </row>
    <row r="21" spans="1:15" ht="12.75">
      <c r="A21" s="107" t="s">
        <v>944</v>
      </c>
      <c r="C21" s="223"/>
      <c r="D21" s="223"/>
      <c r="L21" s="650" t="s">
        <v>81</v>
      </c>
      <c r="M21" s="650"/>
      <c r="N21" s="650"/>
      <c r="O21" s="228"/>
    </row>
  </sheetData>
  <sheetProtection/>
  <mergeCells count="19">
    <mergeCell ref="L19:O19"/>
    <mergeCell ref="L21:N21"/>
    <mergeCell ref="G6:G7"/>
    <mergeCell ref="H6:I6"/>
    <mergeCell ref="J6:K6"/>
    <mergeCell ref="L6:M6"/>
    <mergeCell ref="N6:O6"/>
    <mergeCell ref="L18:O18"/>
    <mergeCell ref="K20:O20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zoomScaleSheetLayoutView="86" zoomScalePageLayoutView="0" workbookViewId="0" topLeftCell="A13">
      <selection activeCell="R17" sqref="R17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18" width="7.0039062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572"/>
      <c r="H2" s="572"/>
      <c r="I2" s="572"/>
      <c r="J2" s="572"/>
      <c r="K2" s="572"/>
      <c r="L2" s="572"/>
      <c r="M2" s="572"/>
      <c r="N2" s="572"/>
      <c r="O2" s="572"/>
      <c r="P2" s="1"/>
      <c r="Q2" s="1"/>
      <c r="R2" s="1"/>
      <c r="T2" s="49" t="s">
        <v>56</v>
      </c>
    </row>
    <row r="3" spans="1:21" ht="15">
      <c r="A3" s="535" t="s">
        <v>54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</row>
    <row r="4" spans="1:256" ht="15.75">
      <c r="A4" s="569" t="s">
        <v>695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1" ht="15">
      <c r="A6" s="620" t="s">
        <v>735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</row>
    <row r="7" spans="1:21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5.75">
      <c r="A8" s="37" t="s">
        <v>923</v>
      </c>
      <c r="B8" s="37"/>
      <c r="C8" s="16"/>
      <c r="D8" s="16"/>
      <c r="E8" s="16"/>
      <c r="F8" s="3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10" spans="21:256" ht="15">
      <c r="U10" s="615" t="s">
        <v>453</v>
      </c>
      <c r="V10" s="615"/>
      <c r="W10" s="17"/>
      <c r="X10" s="17"/>
      <c r="Y10" s="17"/>
      <c r="Z10" s="17"/>
      <c r="AA10" s="17"/>
      <c r="AB10" s="562"/>
      <c r="AC10" s="562"/>
      <c r="AD10" s="562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>
      <c r="A11" s="604" t="s">
        <v>2</v>
      </c>
      <c r="B11" s="604" t="s">
        <v>105</v>
      </c>
      <c r="C11" s="606" t="s">
        <v>149</v>
      </c>
      <c r="D11" s="607"/>
      <c r="E11" s="607"/>
      <c r="F11" s="608"/>
      <c r="G11" s="612" t="s">
        <v>776</v>
      </c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4"/>
      <c r="S11" s="616" t="s">
        <v>239</v>
      </c>
      <c r="T11" s="617"/>
      <c r="U11" s="617"/>
      <c r="V11" s="617"/>
      <c r="W11" s="135"/>
      <c r="X11" s="135"/>
      <c r="Y11" s="135"/>
      <c r="Z11" s="135"/>
      <c r="AA11" s="135"/>
      <c r="AB11" s="135"/>
      <c r="AC11" s="135"/>
      <c r="AD11" s="13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>
      <c r="A12" s="605"/>
      <c r="B12" s="605"/>
      <c r="C12" s="609"/>
      <c r="D12" s="610"/>
      <c r="E12" s="610"/>
      <c r="F12" s="611"/>
      <c r="G12" s="541" t="s">
        <v>169</v>
      </c>
      <c r="H12" s="542"/>
      <c r="I12" s="542"/>
      <c r="J12" s="543"/>
      <c r="K12" s="541" t="s">
        <v>170</v>
      </c>
      <c r="L12" s="542"/>
      <c r="M12" s="542"/>
      <c r="N12" s="543"/>
      <c r="O12" s="539" t="s">
        <v>17</v>
      </c>
      <c r="P12" s="539"/>
      <c r="Q12" s="539"/>
      <c r="R12" s="539"/>
      <c r="S12" s="618"/>
      <c r="T12" s="619"/>
      <c r="U12" s="619"/>
      <c r="V12" s="619"/>
      <c r="W12" s="135"/>
      <c r="X12" s="135"/>
      <c r="Y12" s="135"/>
      <c r="Z12" s="135"/>
      <c r="AA12" s="135"/>
      <c r="AB12" s="135"/>
      <c r="AC12" s="135"/>
      <c r="AD12" s="13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>
      <c r="A13" s="182"/>
      <c r="B13" s="182"/>
      <c r="C13" s="181" t="s">
        <v>240</v>
      </c>
      <c r="D13" s="181" t="s">
        <v>241</v>
      </c>
      <c r="E13" s="181" t="s">
        <v>242</v>
      </c>
      <c r="F13" s="181" t="s">
        <v>87</v>
      </c>
      <c r="G13" s="181" t="s">
        <v>240</v>
      </c>
      <c r="H13" s="181" t="s">
        <v>241</v>
      </c>
      <c r="I13" s="181" t="s">
        <v>242</v>
      </c>
      <c r="J13" s="181" t="s">
        <v>17</v>
      </c>
      <c r="K13" s="181" t="s">
        <v>240</v>
      </c>
      <c r="L13" s="181" t="s">
        <v>241</v>
      </c>
      <c r="M13" s="181" t="s">
        <v>242</v>
      </c>
      <c r="N13" s="181" t="s">
        <v>87</v>
      </c>
      <c r="O13" s="181" t="s">
        <v>240</v>
      </c>
      <c r="P13" s="181" t="s">
        <v>241</v>
      </c>
      <c r="Q13" s="181" t="s">
        <v>242</v>
      </c>
      <c r="R13" s="181" t="s">
        <v>17</v>
      </c>
      <c r="S13" s="5" t="s">
        <v>449</v>
      </c>
      <c r="T13" s="5" t="s">
        <v>450</v>
      </c>
      <c r="U13" s="5" t="s">
        <v>451</v>
      </c>
      <c r="V13" s="274" t="s">
        <v>452</v>
      </c>
      <c r="W13" s="135"/>
      <c r="X13" s="135"/>
      <c r="Y13" s="135"/>
      <c r="Z13" s="135"/>
      <c r="AA13" s="135"/>
      <c r="AB13" s="135"/>
      <c r="AC13" s="135"/>
      <c r="AD13" s="13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162">
        <v>1</v>
      </c>
      <c r="B14" s="183">
        <v>2</v>
      </c>
      <c r="C14" s="162">
        <v>3</v>
      </c>
      <c r="D14" s="162">
        <v>4</v>
      </c>
      <c r="E14" s="183">
        <v>5</v>
      </c>
      <c r="F14" s="162">
        <v>6</v>
      </c>
      <c r="G14" s="162">
        <v>7</v>
      </c>
      <c r="H14" s="183">
        <v>8</v>
      </c>
      <c r="I14" s="162">
        <v>9</v>
      </c>
      <c r="J14" s="162">
        <v>10</v>
      </c>
      <c r="K14" s="183">
        <v>11</v>
      </c>
      <c r="L14" s="162">
        <v>12</v>
      </c>
      <c r="M14" s="162">
        <v>13</v>
      </c>
      <c r="N14" s="183">
        <v>14</v>
      </c>
      <c r="O14" s="162">
        <v>15</v>
      </c>
      <c r="P14" s="162">
        <v>16</v>
      </c>
      <c r="Q14" s="183">
        <v>17</v>
      </c>
      <c r="R14" s="162">
        <v>18</v>
      </c>
      <c r="S14" s="162">
        <v>19</v>
      </c>
      <c r="T14" s="183">
        <v>20</v>
      </c>
      <c r="U14" s="162">
        <v>21</v>
      </c>
      <c r="V14" s="162">
        <v>22</v>
      </c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19"/>
      <c r="B15" s="185" t="s">
        <v>227</v>
      </c>
      <c r="C15" s="19"/>
      <c r="D15" s="19"/>
      <c r="E15" s="19"/>
      <c r="F15" s="272"/>
      <c r="G15" s="8"/>
      <c r="H15" s="8"/>
      <c r="I15" s="8"/>
      <c r="J15" s="272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.75">
      <c r="A16" s="3">
        <v>1</v>
      </c>
      <c r="B16" s="185" t="s">
        <v>175</v>
      </c>
      <c r="C16" s="375">
        <f>F16*C36/F36</f>
        <v>11.726059375</v>
      </c>
      <c r="D16" s="375">
        <f>F16*D36/F36</f>
        <v>0.33649062500000004</v>
      </c>
      <c r="E16" s="375">
        <f>F16*E36/F36</f>
        <v>1.56745</v>
      </c>
      <c r="F16" s="375">
        <v>13.63</v>
      </c>
      <c r="G16" s="376">
        <f>J16*C36/F36</f>
        <v>11.51098125</v>
      </c>
      <c r="H16" s="376">
        <f>J16*D36/F36</f>
        <v>0.33031875000000005</v>
      </c>
      <c r="I16" s="376">
        <f>J16*E36/F36</f>
        <v>1.5387</v>
      </c>
      <c r="J16" s="375">
        <v>13.38</v>
      </c>
      <c r="K16" s="376">
        <v>0</v>
      </c>
      <c r="L16" s="376">
        <v>0</v>
      </c>
      <c r="M16" s="376">
        <v>0</v>
      </c>
      <c r="N16" s="376">
        <f>SUM(K16:M16)</f>
        <v>0</v>
      </c>
      <c r="O16" s="376">
        <f aca="true" t="shared" si="0" ref="O16:R21">G16+K16</f>
        <v>11.51098125</v>
      </c>
      <c r="P16" s="376">
        <f t="shared" si="0"/>
        <v>0.33031875000000005</v>
      </c>
      <c r="Q16" s="376">
        <f t="shared" si="0"/>
        <v>1.5387</v>
      </c>
      <c r="R16" s="376">
        <f t="shared" si="0"/>
        <v>13.38</v>
      </c>
      <c r="S16" s="376">
        <f aca="true" t="shared" si="1" ref="S16:V21">C16-O16</f>
        <v>0.2150781249999998</v>
      </c>
      <c r="T16" s="376">
        <f t="shared" si="1"/>
        <v>0.006171874999999993</v>
      </c>
      <c r="U16" s="376">
        <f t="shared" si="1"/>
        <v>0.028750000000000053</v>
      </c>
      <c r="V16" s="376">
        <f t="shared" si="1"/>
        <v>0.25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ht="12.75">
      <c r="A17" s="3">
        <v>2</v>
      </c>
      <c r="B17" s="186" t="s">
        <v>121</v>
      </c>
      <c r="C17" s="376">
        <f>F17*C36/F36</f>
        <v>159.58796875</v>
      </c>
      <c r="D17" s="375">
        <f>F17*D36/F36</f>
        <v>4.57953125</v>
      </c>
      <c r="E17" s="376">
        <f>F17*E36/F36</f>
        <v>21.3325</v>
      </c>
      <c r="F17" s="375">
        <v>185.5</v>
      </c>
      <c r="G17" s="376">
        <f>J17*C36/F36</f>
        <v>168.08785625</v>
      </c>
      <c r="H17" s="376">
        <f>J17*D36/F36</f>
        <v>4.823443749999999</v>
      </c>
      <c r="I17" s="376">
        <f>J17*E36/F36</f>
        <v>22.468700000000002</v>
      </c>
      <c r="J17" s="375">
        <v>195.38</v>
      </c>
      <c r="K17" s="376">
        <f>M17*C36/F36</f>
        <v>27.093606484375</v>
      </c>
      <c r="L17" s="376">
        <f>M17*D36/F36</f>
        <v>0.7774772656250001</v>
      </c>
      <c r="M17" s="376">
        <f>N17*E36/F36</f>
        <v>31.492750000000004</v>
      </c>
      <c r="N17" s="376">
        <v>273.85</v>
      </c>
      <c r="O17" s="376">
        <f t="shared" si="0"/>
        <v>195.18146273437497</v>
      </c>
      <c r="P17" s="376">
        <f t="shared" si="0"/>
        <v>5.6009210156249996</v>
      </c>
      <c r="Q17" s="376">
        <f t="shared" si="0"/>
        <v>53.961450000000006</v>
      </c>
      <c r="R17" s="376">
        <f t="shared" si="0"/>
        <v>469.23</v>
      </c>
      <c r="S17" s="376">
        <f t="shared" si="1"/>
        <v>-35.59349398437499</v>
      </c>
      <c r="T17" s="376">
        <f t="shared" si="1"/>
        <v>-1.021389765625</v>
      </c>
      <c r="U17" s="376">
        <f t="shared" si="1"/>
        <v>-32.62895</v>
      </c>
      <c r="V17" s="376">
        <f t="shared" si="1"/>
        <v>-283.73</v>
      </c>
      <c r="Y17" s="574"/>
      <c r="Z17" s="574"/>
      <c r="AA17" s="574"/>
      <c r="AB17" s="574"/>
    </row>
    <row r="18" spans="1:22" ht="25.5">
      <c r="A18" s="3">
        <v>3</v>
      </c>
      <c r="B18" s="185" t="s">
        <v>122</v>
      </c>
      <c r="C18" s="376">
        <f>F18*C36/F36</f>
        <v>2.899253125</v>
      </c>
      <c r="D18" s="376">
        <f>F18*D36/F36</f>
        <v>0.083196875</v>
      </c>
      <c r="E18" s="376">
        <f>F18*E36/F36</f>
        <v>0.38755</v>
      </c>
      <c r="F18" s="375">
        <v>3.37</v>
      </c>
      <c r="G18" s="376">
        <f>J18*C36/F36</f>
        <v>2.847634375</v>
      </c>
      <c r="H18" s="376">
        <f>J18*D36/F36</f>
        <v>0.081715625</v>
      </c>
      <c r="I18" s="376">
        <f>J18*E36/F36</f>
        <v>0.38065000000000004</v>
      </c>
      <c r="J18" s="375">
        <v>3.31</v>
      </c>
      <c r="K18" s="376">
        <f>N18*C36/F36</f>
        <v>1.350690625</v>
      </c>
      <c r="L18" s="376">
        <f>N18*D36/F36</f>
        <v>0.038759375</v>
      </c>
      <c r="M18" s="376">
        <f>N18*E36/F36</f>
        <v>0.18055000000000002</v>
      </c>
      <c r="N18" s="376">
        <v>1.57</v>
      </c>
      <c r="O18" s="376">
        <f t="shared" si="0"/>
        <v>4.1983250000000005</v>
      </c>
      <c r="P18" s="376">
        <f t="shared" si="0"/>
        <v>0.120475</v>
      </c>
      <c r="Q18" s="376">
        <f t="shared" si="0"/>
        <v>0.5612</v>
      </c>
      <c r="R18" s="376">
        <f t="shared" si="0"/>
        <v>4.88</v>
      </c>
      <c r="S18" s="376">
        <f t="shared" si="1"/>
        <v>-1.2990718750000005</v>
      </c>
      <c r="T18" s="376">
        <f t="shared" si="1"/>
        <v>-0.037278124999999995</v>
      </c>
      <c r="U18" s="376">
        <f t="shared" si="1"/>
        <v>-0.17365000000000003</v>
      </c>
      <c r="V18" s="376">
        <f t="shared" si="1"/>
        <v>-1.5099999999999998</v>
      </c>
    </row>
    <row r="19" spans="1:22" ht="12.75">
      <c r="A19" s="3">
        <v>4</v>
      </c>
      <c r="B19" s="186" t="s">
        <v>123</v>
      </c>
      <c r="C19" s="376">
        <f>F19*C36/F36</f>
        <v>51.61875</v>
      </c>
      <c r="D19" s="376">
        <f>F19*D36/F36</f>
        <v>1.48125</v>
      </c>
      <c r="E19" s="376">
        <f>F19*E36/F36</f>
        <v>6.9</v>
      </c>
      <c r="F19" s="375">
        <v>60</v>
      </c>
      <c r="G19" s="376">
        <f>J19*C36/F36</f>
        <v>51.61875</v>
      </c>
      <c r="H19" s="376">
        <f>J19*D36/F36</f>
        <v>1.48125</v>
      </c>
      <c r="I19" s="376">
        <f>J19*E36/F36</f>
        <v>6.9</v>
      </c>
      <c r="J19" s="375">
        <v>60</v>
      </c>
      <c r="K19" s="376">
        <v>0</v>
      </c>
      <c r="L19" s="376">
        <v>0</v>
      </c>
      <c r="M19" s="376">
        <v>0</v>
      </c>
      <c r="N19" s="376">
        <f>SUM(K19:M19)</f>
        <v>0</v>
      </c>
      <c r="O19" s="376">
        <f t="shared" si="0"/>
        <v>51.61875</v>
      </c>
      <c r="P19" s="376">
        <f t="shared" si="0"/>
        <v>1.48125</v>
      </c>
      <c r="Q19" s="376">
        <f t="shared" si="0"/>
        <v>6.9</v>
      </c>
      <c r="R19" s="376">
        <f t="shared" si="0"/>
        <v>60</v>
      </c>
      <c r="S19" s="376">
        <f t="shared" si="1"/>
        <v>0</v>
      </c>
      <c r="T19" s="376">
        <f t="shared" si="1"/>
        <v>0</v>
      </c>
      <c r="U19" s="376">
        <f t="shared" si="1"/>
        <v>0</v>
      </c>
      <c r="V19" s="376">
        <f t="shared" si="1"/>
        <v>0</v>
      </c>
    </row>
    <row r="20" spans="1:22" ht="25.5">
      <c r="A20" s="3">
        <v>5</v>
      </c>
      <c r="B20" s="185" t="s">
        <v>124</v>
      </c>
      <c r="C20" s="376">
        <f>F20*C36/F36</f>
        <v>27.53</v>
      </c>
      <c r="D20" s="376">
        <f>F20*D36/F36</f>
        <v>0.79</v>
      </c>
      <c r="E20" s="376">
        <f>F20*E36/F36</f>
        <v>3.68</v>
      </c>
      <c r="F20" s="375">
        <v>32</v>
      </c>
      <c r="G20" s="376">
        <f>J20*C36/F36</f>
        <v>27.53</v>
      </c>
      <c r="H20" s="376">
        <f>J20*D36/F36</f>
        <v>0.79</v>
      </c>
      <c r="I20" s="376">
        <f>J20*E36/F36</f>
        <v>3.68</v>
      </c>
      <c r="J20" s="375">
        <v>32</v>
      </c>
      <c r="K20" s="376">
        <f>N20*C36/F36</f>
        <v>67.026946875</v>
      </c>
      <c r="L20" s="376">
        <f>N20*D36/F36</f>
        <v>1.9234031249999999</v>
      </c>
      <c r="M20" s="376">
        <f>N20*E36/F36</f>
        <v>8.95965</v>
      </c>
      <c r="N20" s="376">
        <v>77.91</v>
      </c>
      <c r="O20" s="376">
        <f t="shared" si="0"/>
        <v>94.556946875</v>
      </c>
      <c r="P20" s="376">
        <f t="shared" si="0"/>
        <v>2.713403125</v>
      </c>
      <c r="Q20" s="376">
        <f t="shared" si="0"/>
        <v>12.63965</v>
      </c>
      <c r="R20" s="376">
        <f t="shared" si="0"/>
        <v>109.91</v>
      </c>
      <c r="S20" s="376">
        <f t="shared" si="1"/>
        <v>-67.026946875</v>
      </c>
      <c r="T20" s="376">
        <f t="shared" si="1"/>
        <v>-1.923403125</v>
      </c>
      <c r="U20" s="376">
        <f t="shared" si="1"/>
        <v>-8.95965</v>
      </c>
      <c r="V20" s="376">
        <f t="shared" si="1"/>
        <v>-77.91</v>
      </c>
    </row>
    <row r="21" spans="1:22" s="17" customFormat="1" ht="12.75">
      <c r="A21" s="271"/>
      <c r="B21" s="285" t="s">
        <v>87</v>
      </c>
      <c r="C21" s="375">
        <f>SUM(C16:C20)</f>
        <v>253.36203125</v>
      </c>
      <c r="D21" s="375">
        <f aca="true" t="shared" si="2" ref="D21:J21">SUM(D16:D20)</f>
        <v>7.270468749999999</v>
      </c>
      <c r="E21" s="375">
        <f t="shared" si="2"/>
        <v>33.8675</v>
      </c>
      <c r="F21" s="375">
        <f t="shared" si="2"/>
        <v>294.5</v>
      </c>
      <c r="G21" s="375">
        <f t="shared" si="2"/>
        <v>261.595221875</v>
      </c>
      <c r="H21" s="375">
        <f t="shared" si="2"/>
        <v>7.5067281249999995</v>
      </c>
      <c r="I21" s="375">
        <f t="shared" si="2"/>
        <v>34.96805</v>
      </c>
      <c r="J21" s="375">
        <f t="shared" si="2"/>
        <v>304.07</v>
      </c>
      <c r="K21" s="375">
        <f>SUM(K16:K20)</f>
        <v>95.471243984375</v>
      </c>
      <c r="L21" s="375">
        <f>SUM(L16:L20)</f>
        <v>2.7396397656250002</v>
      </c>
      <c r="M21" s="375">
        <f>SUM(M16:M20)</f>
        <v>40.63295000000001</v>
      </c>
      <c r="N21" s="376">
        <f>SUM(K21:M21)</f>
        <v>138.84383375</v>
      </c>
      <c r="O21" s="376">
        <f t="shared" si="0"/>
        <v>357.066465859375</v>
      </c>
      <c r="P21" s="376">
        <f t="shared" si="0"/>
        <v>10.246367890624999</v>
      </c>
      <c r="Q21" s="376">
        <f t="shared" si="0"/>
        <v>75.601</v>
      </c>
      <c r="R21" s="376">
        <f t="shared" si="0"/>
        <v>442.91383375</v>
      </c>
      <c r="S21" s="376">
        <f t="shared" si="1"/>
        <v>-103.704434609375</v>
      </c>
      <c r="T21" s="376">
        <f t="shared" si="1"/>
        <v>-2.9758991406249997</v>
      </c>
      <c r="U21" s="376">
        <f t="shared" si="1"/>
        <v>-41.7335</v>
      </c>
      <c r="V21" s="376">
        <f t="shared" si="1"/>
        <v>-148.41383374999998</v>
      </c>
    </row>
    <row r="22" spans="1:22" ht="25.5">
      <c r="A22" s="3"/>
      <c r="B22" s="187" t="s">
        <v>228</v>
      </c>
      <c r="C22" s="376"/>
      <c r="D22" s="376"/>
      <c r="E22" s="376"/>
      <c r="F22" s="374"/>
      <c r="G22" s="376"/>
      <c r="H22" s="376"/>
      <c r="I22" s="376"/>
      <c r="J22" s="374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</row>
    <row r="23" spans="1:22" ht="12.75">
      <c r="A23" s="3">
        <v>6</v>
      </c>
      <c r="B23" s="185" t="s">
        <v>177</v>
      </c>
      <c r="C23" s="376">
        <v>0</v>
      </c>
      <c r="D23" s="376">
        <v>0</v>
      </c>
      <c r="E23" s="376">
        <v>0</v>
      </c>
      <c r="F23" s="376">
        <v>0</v>
      </c>
      <c r="G23" s="376">
        <v>0</v>
      </c>
      <c r="H23" s="376">
        <v>0</v>
      </c>
      <c r="I23" s="376">
        <v>0</v>
      </c>
      <c r="J23" s="376">
        <v>0</v>
      </c>
      <c r="K23" s="376">
        <v>0</v>
      </c>
      <c r="L23" s="376">
        <v>0</v>
      </c>
      <c r="M23" s="376">
        <v>0</v>
      </c>
      <c r="N23" s="376">
        <v>0</v>
      </c>
      <c r="O23" s="376">
        <v>0</v>
      </c>
      <c r="P23" s="376">
        <v>0</v>
      </c>
      <c r="Q23" s="376">
        <v>0</v>
      </c>
      <c r="R23" s="376">
        <v>0</v>
      </c>
      <c r="S23" s="376">
        <v>0</v>
      </c>
      <c r="T23" s="376">
        <v>0</v>
      </c>
      <c r="U23" s="376">
        <v>0</v>
      </c>
      <c r="V23" s="376">
        <v>0</v>
      </c>
    </row>
    <row r="24" spans="1:22" ht="12.75">
      <c r="A24" s="3">
        <v>7</v>
      </c>
      <c r="B24" s="186" t="s">
        <v>126</v>
      </c>
      <c r="C24" s="376">
        <v>0</v>
      </c>
      <c r="D24" s="376">
        <v>0</v>
      </c>
      <c r="E24" s="376">
        <v>0</v>
      </c>
      <c r="F24" s="376">
        <v>0</v>
      </c>
      <c r="G24" s="376">
        <v>0</v>
      </c>
      <c r="H24" s="376">
        <v>0</v>
      </c>
      <c r="I24" s="376">
        <v>0</v>
      </c>
      <c r="J24" s="376">
        <v>0</v>
      </c>
      <c r="K24" s="376">
        <v>0</v>
      </c>
      <c r="L24" s="376">
        <v>0</v>
      </c>
      <c r="M24" s="376">
        <v>0</v>
      </c>
      <c r="N24" s="376">
        <v>0</v>
      </c>
      <c r="O24" s="376">
        <v>0</v>
      </c>
      <c r="P24" s="376">
        <v>0</v>
      </c>
      <c r="Q24" s="376">
        <v>0</v>
      </c>
      <c r="R24" s="376">
        <v>0</v>
      </c>
      <c r="S24" s="376">
        <v>0</v>
      </c>
      <c r="T24" s="376">
        <v>0</v>
      </c>
      <c r="U24" s="376">
        <v>0</v>
      </c>
      <c r="V24" s="376">
        <v>0</v>
      </c>
    </row>
    <row r="25" spans="1:22" ht="12.75">
      <c r="A25" s="9"/>
      <c r="B25" s="186" t="s">
        <v>87</v>
      </c>
      <c r="C25" s="376">
        <f>SUM(C23:C24)</f>
        <v>0</v>
      </c>
      <c r="D25" s="376">
        <f aca="true" t="shared" si="3" ref="D25:V25">SUM(D23:D24)</f>
        <v>0</v>
      </c>
      <c r="E25" s="376">
        <f t="shared" si="3"/>
        <v>0</v>
      </c>
      <c r="F25" s="376">
        <f t="shared" si="3"/>
        <v>0</v>
      </c>
      <c r="G25" s="376">
        <f t="shared" si="3"/>
        <v>0</v>
      </c>
      <c r="H25" s="376">
        <f t="shared" si="3"/>
        <v>0</v>
      </c>
      <c r="I25" s="376">
        <f t="shared" si="3"/>
        <v>0</v>
      </c>
      <c r="J25" s="376">
        <f t="shared" si="3"/>
        <v>0</v>
      </c>
      <c r="K25" s="376">
        <f t="shared" si="3"/>
        <v>0</v>
      </c>
      <c r="L25" s="376">
        <f t="shared" si="3"/>
        <v>0</v>
      </c>
      <c r="M25" s="376">
        <f t="shared" si="3"/>
        <v>0</v>
      </c>
      <c r="N25" s="376">
        <f t="shared" si="3"/>
        <v>0</v>
      </c>
      <c r="O25" s="376">
        <f t="shared" si="3"/>
        <v>0</v>
      </c>
      <c r="P25" s="376">
        <f t="shared" si="3"/>
        <v>0</v>
      </c>
      <c r="Q25" s="376">
        <f t="shared" si="3"/>
        <v>0</v>
      </c>
      <c r="R25" s="376">
        <f t="shared" si="3"/>
        <v>0</v>
      </c>
      <c r="S25" s="376">
        <f t="shared" si="3"/>
        <v>0</v>
      </c>
      <c r="T25" s="376">
        <f t="shared" si="3"/>
        <v>0</v>
      </c>
      <c r="U25" s="376">
        <f t="shared" si="3"/>
        <v>0</v>
      </c>
      <c r="V25" s="376">
        <f t="shared" si="3"/>
        <v>0</v>
      </c>
    </row>
    <row r="26" spans="1:22" ht="12.75">
      <c r="A26" s="9"/>
      <c r="B26" s="186" t="s">
        <v>32</v>
      </c>
      <c r="C26" s="376">
        <f>C25+C21</f>
        <v>253.36203125</v>
      </c>
      <c r="D26" s="376">
        <f aca="true" t="shared" si="4" ref="D26:V26">D25+D21</f>
        <v>7.270468749999999</v>
      </c>
      <c r="E26" s="376">
        <f t="shared" si="4"/>
        <v>33.8675</v>
      </c>
      <c r="F26" s="376">
        <f t="shared" si="4"/>
        <v>294.5</v>
      </c>
      <c r="G26" s="376">
        <f t="shared" si="4"/>
        <v>261.595221875</v>
      </c>
      <c r="H26" s="376">
        <f t="shared" si="4"/>
        <v>7.5067281249999995</v>
      </c>
      <c r="I26" s="376">
        <f t="shared" si="4"/>
        <v>34.96805</v>
      </c>
      <c r="J26" s="376">
        <f t="shared" si="4"/>
        <v>304.07</v>
      </c>
      <c r="K26" s="376">
        <f t="shared" si="4"/>
        <v>95.471243984375</v>
      </c>
      <c r="L26" s="376">
        <f t="shared" si="4"/>
        <v>2.7396397656250002</v>
      </c>
      <c r="M26" s="376">
        <f t="shared" si="4"/>
        <v>40.63295000000001</v>
      </c>
      <c r="N26" s="376">
        <f t="shared" si="4"/>
        <v>138.84383375</v>
      </c>
      <c r="O26" s="376">
        <f t="shared" si="4"/>
        <v>357.066465859375</v>
      </c>
      <c r="P26" s="376">
        <f t="shared" si="4"/>
        <v>10.246367890624999</v>
      </c>
      <c r="Q26" s="376">
        <f t="shared" si="4"/>
        <v>75.601</v>
      </c>
      <c r="R26" s="376">
        <f t="shared" si="4"/>
        <v>442.91383375</v>
      </c>
      <c r="S26" s="376">
        <f t="shared" si="4"/>
        <v>-103.704434609375</v>
      </c>
      <c r="T26" s="376">
        <f t="shared" si="4"/>
        <v>-2.9758991406249997</v>
      </c>
      <c r="U26" s="376">
        <f t="shared" si="4"/>
        <v>-41.7335</v>
      </c>
      <c r="V26" s="376">
        <f t="shared" si="4"/>
        <v>-148.41383374999998</v>
      </c>
    </row>
    <row r="28" spans="1:32" ht="25.5" customHeight="1">
      <c r="A28" s="107" t="s">
        <v>944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87" t="s">
        <v>12</v>
      </c>
      <c r="T28" s="587"/>
      <c r="U28" s="88"/>
      <c r="V28" s="16"/>
      <c r="W28" s="17"/>
      <c r="X28" s="17"/>
      <c r="Y28" s="17"/>
      <c r="Z28" s="17"/>
      <c r="AA28" s="17"/>
      <c r="AE28" s="17"/>
      <c r="AF28" s="17"/>
    </row>
    <row r="29" spans="1:32" ht="12.75">
      <c r="A29" s="587" t="s">
        <v>13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17"/>
      <c r="AF29" s="17"/>
    </row>
    <row r="30" spans="1:37" ht="12.75" customHeight="1">
      <c r="A30" s="587" t="s">
        <v>945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 t="s">
        <v>81</v>
      </c>
      <c r="T31" s="1"/>
      <c r="U31" s="1"/>
      <c r="V31" s="1"/>
      <c r="W31" s="16"/>
      <c r="X31" s="16"/>
      <c r="Y31" s="16"/>
      <c r="Z31" s="16"/>
      <c r="AE31" s="16"/>
      <c r="AF31" s="16"/>
    </row>
    <row r="36" spans="3:6" ht="12.75">
      <c r="C36">
        <v>13765</v>
      </c>
      <c r="D36">
        <v>395</v>
      </c>
      <c r="E36">
        <v>1840</v>
      </c>
      <c r="F36">
        <f>SUM(C36:E36)</f>
        <v>16000</v>
      </c>
    </row>
  </sheetData>
  <sheetProtection/>
  <mergeCells count="18">
    <mergeCell ref="O12:R12"/>
    <mergeCell ref="G11:R11"/>
    <mergeCell ref="U10:V10"/>
    <mergeCell ref="S11:V12"/>
    <mergeCell ref="G2:O2"/>
    <mergeCell ref="A3:U3"/>
    <mergeCell ref="A4:U4"/>
    <mergeCell ref="A6:U6"/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6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90" zoomScaleSheetLayoutView="90" zoomScalePageLayoutView="0" workbookViewId="0" topLeftCell="A1">
      <selection activeCell="H21" sqref="H21:M21"/>
    </sheetView>
  </sheetViews>
  <sheetFormatPr defaultColWidth="9.140625" defaultRowHeight="12.75"/>
  <cols>
    <col min="1" max="1" width="8.57421875" style="223" customWidth="1"/>
    <col min="2" max="2" width="16.421875" style="223" customWidth="1"/>
    <col min="3" max="3" width="12.00390625" style="223" customWidth="1"/>
    <col min="4" max="4" width="15.140625" style="223" customWidth="1"/>
    <col min="5" max="5" width="8.7109375" style="223" customWidth="1"/>
    <col min="6" max="6" width="7.28125" style="223" customWidth="1"/>
    <col min="7" max="7" width="7.421875" style="223" customWidth="1"/>
    <col min="8" max="8" width="6.28125" style="223" customWidth="1"/>
    <col min="9" max="9" width="6.57421875" style="223" customWidth="1"/>
    <col min="10" max="10" width="6.7109375" style="223" customWidth="1"/>
    <col min="11" max="11" width="7.140625" style="223" customWidth="1"/>
    <col min="12" max="12" width="8.140625" style="223" customWidth="1"/>
    <col min="13" max="13" width="9.28125" style="223" customWidth="1"/>
    <col min="14" max="15" width="11.421875" style="223" customWidth="1"/>
    <col min="16" max="16" width="11.28125" style="223" customWidth="1"/>
    <col min="17" max="16384" width="9.140625" style="223" customWidth="1"/>
  </cols>
  <sheetData>
    <row r="1" spans="8:12" ht="12.75">
      <c r="H1" s="650"/>
      <c r="I1" s="650"/>
      <c r="L1" s="226" t="s">
        <v>521</v>
      </c>
    </row>
    <row r="2" spans="4:12" ht="12.75">
      <c r="D2" s="650" t="s">
        <v>473</v>
      </c>
      <c r="E2" s="650"/>
      <c r="F2" s="650"/>
      <c r="G2" s="650"/>
      <c r="H2" s="225"/>
      <c r="I2" s="225"/>
      <c r="L2" s="226"/>
    </row>
    <row r="3" spans="1:13" s="227" customFormat="1" ht="15.75">
      <c r="A3" s="796" t="s">
        <v>699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</row>
    <row r="4" spans="1:13" s="227" customFormat="1" ht="20.25" customHeight="1">
      <c r="A4" s="796" t="s">
        <v>765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6" spans="1:10" ht="12.75">
      <c r="A6" s="228" t="s">
        <v>923</v>
      </c>
      <c r="B6" s="229"/>
      <c r="C6" s="230"/>
      <c r="D6" s="230"/>
      <c r="E6" s="230"/>
      <c r="F6" s="230"/>
      <c r="G6" s="230"/>
      <c r="H6" s="230"/>
      <c r="I6" s="230"/>
      <c r="J6" s="230"/>
    </row>
    <row r="8" spans="1:16" s="231" customFormat="1" ht="1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655" t="s">
        <v>774</v>
      </c>
      <c r="L8" s="655"/>
      <c r="M8" s="655"/>
      <c r="N8" s="655"/>
      <c r="O8" s="655"/>
      <c r="P8" s="655"/>
    </row>
    <row r="9" spans="1:16" s="231" customFormat="1" ht="20.25" customHeight="1">
      <c r="A9" s="716" t="s">
        <v>2</v>
      </c>
      <c r="B9" s="716" t="s">
        <v>3</v>
      </c>
      <c r="C9" s="718" t="s">
        <v>263</v>
      </c>
      <c r="D9" s="718" t="s">
        <v>264</v>
      </c>
      <c r="E9" s="798" t="s">
        <v>265</v>
      </c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</row>
    <row r="10" spans="1:16" s="231" customFormat="1" ht="35.25" customHeight="1">
      <c r="A10" s="797"/>
      <c r="B10" s="797"/>
      <c r="C10" s="719"/>
      <c r="D10" s="719"/>
      <c r="E10" s="320" t="s">
        <v>787</v>
      </c>
      <c r="F10" s="320" t="s">
        <v>266</v>
      </c>
      <c r="G10" s="320" t="s">
        <v>267</v>
      </c>
      <c r="H10" s="320" t="s">
        <v>268</v>
      </c>
      <c r="I10" s="320" t="s">
        <v>269</v>
      </c>
      <c r="J10" s="320" t="s">
        <v>270</v>
      </c>
      <c r="K10" s="320" t="s">
        <v>271</v>
      </c>
      <c r="L10" s="320" t="s">
        <v>272</v>
      </c>
      <c r="M10" s="320" t="s">
        <v>788</v>
      </c>
      <c r="N10" s="244" t="s">
        <v>789</v>
      </c>
      <c r="O10" s="244" t="s">
        <v>790</v>
      </c>
      <c r="P10" s="244" t="s">
        <v>791</v>
      </c>
    </row>
    <row r="11" spans="1:16" s="231" customFormat="1" ht="12.75" customHeight="1">
      <c r="A11" s="234">
        <v>1</v>
      </c>
      <c r="B11" s="234">
        <v>2</v>
      </c>
      <c r="C11" s="234">
        <v>3</v>
      </c>
      <c r="D11" s="234">
        <v>4</v>
      </c>
      <c r="E11" s="234">
        <v>5</v>
      </c>
      <c r="F11" s="234">
        <v>6</v>
      </c>
      <c r="G11" s="234">
        <v>7</v>
      </c>
      <c r="H11" s="234">
        <v>8</v>
      </c>
      <c r="I11" s="234">
        <v>9</v>
      </c>
      <c r="J11" s="234">
        <v>10</v>
      </c>
      <c r="K11" s="234">
        <v>11</v>
      </c>
      <c r="L11" s="234">
        <v>12</v>
      </c>
      <c r="M11" s="234">
        <v>13</v>
      </c>
      <c r="N11" s="234">
        <v>14</v>
      </c>
      <c r="O11" s="234">
        <v>15</v>
      </c>
      <c r="P11" s="234">
        <v>16</v>
      </c>
    </row>
    <row r="12" spans="1:16" ht="15">
      <c r="A12" s="160">
        <v>1</v>
      </c>
      <c r="B12" s="385" t="s">
        <v>881</v>
      </c>
      <c r="C12" s="385">
        <v>63</v>
      </c>
      <c r="D12" s="385">
        <v>60</v>
      </c>
      <c r="E12" s="385">
        <v>60</v>
      </c>
      <c r="F12" s="385">
        <v>60</v>
      </c>
      <c r="G12" s="385">
        <v>60</v>
      </c>
      <c r="H12" s="385">
        <v>60</v>
      </c>
      <c r="I12" s="385">
        <v>60</v>
      </c>
      <c r="J12" s="385">
        <v>60</v>
      </c>
      <c r="K12" s="385">
        <v>60</v>
      </c>
      <c r="L12" s="385">
        <v>60</v>
      </c>
      <c r="M12" s="385">
        <v>60</v>
      </c>
      <c r="N12" s="385">
        <v>60</v>
      </c>
      <c r="O12" s="385">
        <v>60</v>
      </c>
      <c r="P12" s="385">
        <v>60</v>
      </c>
    </row>
    <row r="13" spans="1:16" ht="15">
      <c r="A13" s="160">
        <v>2</v>
      </c>
      <c r="B13" s="476" t="s">
        <v>882</v>
      </c>
      <c r="C13" s="468">
        <v>31</v>
      </c>
      <c r="D13" s="468">
        <v>31</v>
      </c>
      <c r="E13" s="468">
        <v>31</v>
      </c>
      <c r="F13" s="468">
        <v>31</v>
      </c>
      <c r="G13" s="468">
        <v>31</v>
      </c>
      <c r="H13" s="468">
        <v>31</v>
      </c>
      <c r="I13" s="468">
        <v>31</v>
      </c>
      <c r="J13" s="468">
        <v>31</v>
      </c>
      <c r="K13" s="468">
        <v>31</v>
      </c>
      <c r="L13" s="468">
        <v>31</v>
      </c>
      <c r="M13" s="468">
        <v>31</v>
      </c>
      <c r="N13" s="468">
        <v>31</v>
      </c>
      <c r="O13" s="468">
        <v>31</v>
      </c>
      <c r="P13" s="468">
        <v>31</v>
      </c>
    </row>
    <row r="14" spans="1:16" ht="15">
      <c r="A14" s="160">
        <v>3</v>
      </c>
      <c r="B14" s="474"/>
      <c r="C14" s="474"/>
      <c r="D14" s="474"/>
      <c r="E14" s="474"/>
      <c r="F14" s="474"/>
      <c r="G14" s="474"/>
      <c r="H14" s="474"/>
      <c r="I14" s="157"/>
      <c r="J14" s="157"/>
      <c r="K14" s="157"/>
      <c r="L14" s="157"/>
      <c r="M14" s="157"/>
      <c r="N14" s="157"/>
      <c r="O14" s="157"/>
      <c r="P14" s="157"/>
    </row>
    <row r="15" spans="1:16" s="152" customFormat="1" ht="12.75" customHeight="1">
      <c r="A15" s="160"/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</row>
    <row r="16" spans="1:16" s="152" customFormat="1" ht="12.75" customHeight="1">
      <c r="A16" s="477" t="s">
        <v>17</v>
      </c>
      <c r="B16" s="478"/>
      <c r="C16" s="479">
        <f>SUM(C12:C15)</f>
        <v>94</v>
      </c>
      <c r="D16" s="479">
        <f aca="true" t="shared" si="0" ref="D16:P16">SUM(D12:D15)</f>
        <v>91</v>
      </c>
      <c r="E16" s="479">
        <f t="shared" si="0"/>
        <v>91</v>
      </c>
      <c r="F16" s="479">
        <f t="shared" si="0"/>
        <v>91</v>
      </c>
      <c r="G16" s="479">
        <f t="shared" si="0"/>
        <v>91</v>
      </c>
      <c r="H16" s="479">
        <f t="shared" si="0"/>
        <v>91</v>
      </c>
      <c r="I16" s="479">
        <f t="shared" si="0"/>
        <v>91</v>
      </c>
      <c r="J16" s="479">
        <f t="shared" si="0"/>
        <v>91</v>
      </c>
      <c r="K16" s="479">
        <f t="shared" si="0"/>
        <v>91</v>
      </c>
      <c r="L16" s="479">
        <f t="shared" si="0"/>
        <v>91</v>
      </c>
      <c r="M16" s="479">
        <f t="shared" si="0"/>
        <v>91</v>
      </c>
      <c r="N16" s="479">
        <f t="shared" si="0"/>
        <v>91</v>
      </c>
      <c r="O16" s="479">
        <f t="shared" si="0"/>
        <v>91</v>
      </c>
      <c r="P16" s="479">
        <f t="shared" si="0"/>
        <v>91</v>
      </c>
    </row>
    <row r="17" spans="1:16" ht="12.75">
      <c r="A17" s="795" t="s">
        <v>920</v>
      </c>
      <c r="B17" s="795"/>
      <c r="C17" s="795"/>
      <c r="D17" s="795"/>
      <c r="E17" s="795"/>
      <c r="F17" s="795"/>
      <c r="G17" s="795"/>
      <c r="H17" s="795"/>
      <c r="I17" s="795"/>
      <c r="J17" s="480"/>
      <c r="K17" s="480"/>
      <c r="L17" s="480"/>
      <c r="M17" s="480"/>
      <c r="N17" s="480"/>
      <c r="O17" s="480"/>
      <c r="P17" s="480"/>
    </row>
    <row r="19" spans="8:13" ht="12.75">
      <c r="H19" s="649" t="s">
        <v>12</v>
      </c>
      <c r="I19" s="649"/>
      <c r="J19" s="649"/>
      <c r="K19" s="649"/>
      <c r="L19" s="649"/>
      <c r="M19" s="649"/>
    </row>
    <row r="20" spans="8:13" ht="12.75">
      <c r="H20" s="649" t="s">
        <v>13</v>
      </c>
      <c r="I20" s="649"/>
      <c r="J20" s="649"/>
      <c r="K20" s="649"/>
      <c r="L20" s="649"/>
      <c r="M20" s="649"/>
    </row>
    <row r="21" spans="8:13" ht="12.75">
      <c r="H21" s="649" t="s">
        <v>955</v>
      </c>
      <c r="I21" s="649"/>
      <c r="J21" s="649"/>
      <c r="K21" s="649"/>
      <c r="L21" s="649"/>
      <c r="M21" s="649"/>
    </row>
    <row r="22" spans="1:11" ht="12.75">
      <c r="A22" s="107" t="s">
        <v>944</v>
      </c>
      <c r="H22" s="650" t="s">
        <v>81</v>
      </c>
      <c r="I22" s="650"/>
      <c r="J22" s="650"/>
      <c r="K22" s="650"/>
    </row>
  </sheetData>
  <sheetProtection/>
  <mergeCells count="15">
    <mergeCell ref="D9:D10"/>
    <mergeCell ref="K8:P8"/>
    <mergeCell ref="E9:P9"/>
    <mergeCell ref="H19:M19"/>
    <mergeCell ref="H20:M20"/>
    <mergeCell ref="H21:M21"/>
    <mergeCell ref="H22:K22"/>
    <mergeCell ref="A17:I17"/>
    <mergeCell ref="H1:I1"/>
    <mergeCell ref="A3:M3"/>
    <mergeCell ref="A4:M4"/>
    <mergeCell ref="A9:A10"/>
    <mergeCell ref="B9:B10"/>
    <mergeCell ref="D2:G2"/>
    <mergeCell ref="C9:C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90" zoomScaleSheetLayoutView="90" zoomScalePageLayoutView="0" workbookViewId="0" topLeftCell="A1">
      <selection activeCell="H25" sqref="H25:M25"/>
    </sheetView>
  </sheetViews>
  <sheetFormatPr defaultColWidth="9.140625" defaultRowHeight="12.75"/>
  <cols>
    <col min="1" max="1" width="8.57421875" style="223" customWidth="1"/>
    <col min="2" max="2" width="17.8515625" style="223" customWidth="1"/>
    <col min="3" max="3" width="11.140625" style="223" customWidth="1"/>
    <col min="4" max="4" width="17.140625" style="223" customWidth="1"/>
    <col min="5" max="6" width="9.140625" style="223" customWidth="1"/>
    <col min="7" max="7" width="24.140625" style="223" bestFit="1" customWidth="1"/>
    <col min="8" max="8" width="8.421875" style="223" customWidth="1"/>
    <col min="9" max="9" width="9.28125" style="223" customWidth="1"/>
    <col min="10" max="10" width="10.28125" style="223" customWidth="1"/>
    <col min="11" max="11" width="9.140625" style="223" customWidth="1"/>
    <col min="12" max="12" width="10.140625" style="223" customWidth="1"/>
    <col min="13" max="13" width="11.00390625" style="223" customWidth="1"/>
    <col min="14" max="14" width="10.140625" style="223" customWidth="1"/>
    <col min="15" max="15" width="7.421875" style="223" customWidth="1"/>
    <col min="16" max="16" width="7.8515625" style="223" customWidth="1"/>
    <col min="17" max="16384" width="9.140625" style="223" customWidth="1"/>
  </cols>
  <sheetData>
    <row r="1" spans="8:13" ht="12.75">
      <c r="H1" s="650"/>
      <c r="I1" s="650"/>
      <c r="L1" s="799" t="s">
        <v>541</v>
      </c>
      <c r="M1" s="799"/>
    </row>
    <row r="2" spans="3:12" ht="12.75">
      <c r="C2" s="650" t="s">
        <v>628</v>
      </c>
      <c r="D2" s="650"/>
      <c r="E2" s="650"/>
      <c r="F2" s="650"/>
      <c r="G2" s="650"/>
      <c r="H2" s="650"/>
      <c r="I2" s="650"/>
      <c r="J2" s="650"/>
      <c r="L2" s="226"/>
    </row>
    <row r="3" spans="1:13" s="227" customFormat="1" ht="15.75">
      <c r="A3" s="796" t="s">
        <v>699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</row>
    <row r="4" spans="1:13" s="227" customFormat="1" ht="20.25" customHeight="1">
      <c r="A4" s="796" t="s">
        <v>766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6" spans="1:10" ht="12.75">
      <c r="A6" s="228" t="s">
        <v>923</v>
      </c>
      <c r="B6" s="229"/>
      <c r="C6" s="230"/>
      <c r="D6" s="230"/>
      <c r="E6" s="230"/>
      <c r="F6" s="230"/>
      <c r="G6" s="230"/>
      <c r="H6" s="230"/>
      <c r="I6" s="230"/>
      <c r="J6" s="230"/>
    </row>
    <row r="7" spans="1:10" ht="12.75">
      <c r="A7" s="228"/>
      <c r="B7" s="230"/>
      <c r="C7" s="230"/>
      <c r="D7" s="230"/>
      <c r="E7" s="230"/>
      <c r="F7" s="230"/>
      <c r="G7" s="230"/>
      <c r="H7" s="230"/>
      <c r="I7" s="230"/>
      <c r="J7" s="230"/>
    </row>
    <row r="8" spans="1:10" ht="12.75">
      <c r="A8" s="228"/>
      <c r="B8" s="230"/>
      <c r="C8" s="230"/>
      <c r="D8" s="230"/>
      <c r="E8" s="230"/>
      <c r="F8" s="230"/>
      <c r="G8" s="230"/>
      <c r="H8" s="230"/>
      <c r="I8" s="230"/>
      <c r="J8" s="230"/>
    </row>
    <row r="9" spans="1:10" ht="12.75">
      <c r="A9" s="801" t="s">
        <v>851</v>
      </c>
      <c r="B9" s="801"/>
      <c r="C9" s="801"/>
      <c r="D9" s="801"/>
      <c r="E9" s="801"/>
      <c r="F9" s="801"/>
      <c r="G9" s="235" t="s">
        <v>925</v>
      </c>
      <c r="H9" s="230"/>
      <c r="I9" s="230"/>
      <c r="J9" s="230"/>
    </row>
    <row r="10" spans="1:10" ht="12.75">
      <c r="A10" s="801" t="s">
        <v>852</v>
      </c>
      <c r="B10" s="801"/>
      <c r="C10" s="801"/>
      <c r="D10" s="801"/>
      <c r="E10" s="801"/>
      <c r="F10" s="801"/>
      <c r="G10" s="235" t="s">
        <v>926</v>
      </c>
      <c r="H10" s="230"/>
      <c r="I10" s="230"/>
      <c r="J10" s="230"/>
    </row>
    <row r="12" spans="1:16" s="231" customFormat="1" ht="1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655" t="s">
        <v>774</v>
      </c>
      <c r="L12" s="655"/>
      <c r="M12" s="655"/>
      <c r="N12" s="655"/>
      <c r="O12" s="655"/>
      <c r="P12" s="655"/>
    </row>
    <row r="13" spans="1:16" s="231" customFormat="1" ht="20.25" customHeight="1">
      <c r="A13" s="716" t="s">
        <v>2</v>
      </c>
      <c r="B13" s="716" t="s">
        <v>3</v>
      </c>
      <c r="C13" s="718" t="s">
        <v>263</v>
      </c>
      <c r="D13" s="718" t="s">
        <v>540</v>
      </c>
      <c r="E13" s="800" t="s">
        <v>653</v>
      </c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</row>
    <row r="14" spans="1:16" s="231" customFormat="1" ht="35.25" customHeight="1">
      <c r="A14" s="797"/>
      <c r="B14" s="797"/>
      <c r="C14" s="719"/>
      <c r="D14" s="719"/>
      <c r="E14" s="320" t="s">
        <v>787</v>
      </c>
      <c r="F14" s="320" t="s">
        <v>266</v>
      </c>
      <c r="G14" s="320" t="s">
        <v>267</v>
      </c>
      <c r="H14" s="320" t="s">
        <v>268</v>
      </c>
      <c r="I14" s="320" t="s">
        <v>269</v>
      </c>
      <c r="J14" s="320" t="s">
        <v>270</v>
      </c>
      <c r="K14" s="320" t="s">
        <v>271</v>
      </c>
      <c r="L14" s="320" t="s">
        <v>272</v>
      </c>
      <c r="M14" s="320" t="s">
        <v>788</v>
      </c>
      <c r="N14" s="244" t="s">
        <v>789</v>
      </c>
      <c r="O14" s="244" t="s">
        <v>843</v>
      </c>
      <c r="P14" s="244" t="s">
        <v>844</v>
      </c>
    </row>
    <row r="15" spans="1:16" s="231" customFormat="1" ht="12.75" customHeight="1">
      <c r="A15" s="234">
        <v>1</v>
      </c>
      <c r="B15" s="234">
        <v>2</v>
      </c>
      <c r="C15" s="234">
        <v>3</v>
      </c>
      <c r="D15" s="234">
        <v>4</v>
      </c>
      <c r="E15" s="234">
        <v>5</v>
      </c>
      <c r="F15" s="234">
        <v>6</v>
      </c>
      <c r="G15" s="234">
        <v>7</v>
      </c>
      <c r="H15" s="234">
        <v>8</v>
      </c>
      <c r="I15" s="234">
        <v>9</v>
      </c>
      <c r="J15" s="234">
        <v>10</v>
      </c>
      <c r="K15" s="234">
        <v>11</v>
      </c>
      <c r="L15" s="234">
        <v>12</v>
      </c>
      <c r="M15" s="234">
        <v>13</v>
      </c>
      <c r="N15" s="234">
        <v>14</v>
      </c>
      <c r="O15" s="234">
        <v>15</v>
      </c>
      <c r="P15" s="234">
        <v>16</v>
      </c>
    </row>
    <row r="16" spans="1:16" ht="12.75">
      <c r="A16" s="160">
        <v>1</v>
      </c>
      <c r="B16" s="160" t="s">
        <v>881</v>
      </c>
      <c r="C16" s="160">
        <v>63</v>
      </c>
      <c r="D16" s="160">
        <v>63</v>
      </c>
      <c r="E16" s="160">
        <v>63</v>
      </c>
      <c r="F16" s="160">
        <v>63</v>
      </c>
      <c r="G16" s="160">
        <v>63</v>
      </c>
      <c r="H16" s="160">
        <v>63</v>
      </c>
      <c r="I16" s="160">
        <v>63</v>
      </c>
      <c r="J16" s="160">
        <v>63</v>
      </c>
      <c r="K16" s="160">
        <v>63</v>
      </c>
      <c r="L16" s="160">
        <v>63</v>
      </c>
      <c r="M16" s="160">
        <v>63</v>
      </c>
      <c r="N16" s="160">
        <v>63</v>
      </c>
      <c r="O16" s="160">
        <v>63</v>
      </c>
      <c r="P16" s="160">
        <v>63</v>
      </c>
    </row>
    <row r="17" spans="1:16" ht="12.75">
      <c r="A17" s="160">
        <v>2</v>
      </c>
      <c r="B17" s="160" t="s">
        <v>882</v>
      </c>
      <c r="C17" s="160">
        <v>31</v>
      </c>
      <c r="D17" s="160">
        <v>31</v>
      </c>
      <c r="E17" s="160">
        <v>31</v>
      </c>
      <c r="F17" s="160">
        <v>31</v>
      </c>
      <c r="G17" s="160">
        <v>31</v>
      </c>
      <c r="H17" s="160">
        <v>31</v>
      </c>
      <c r="I17" s="160">
        <v>31</v>
      </c>
      <c r="J17" s="160">
        <v>31</v>
      </c>
      <c r="K17" s="160">
        <v>31</v>
      </c>
      <c r="L17" s="160">
        <v>31</v>
      </c>
      <c r="M17" s="160">
        <v>31</v>
      </c>
      <c r="N17" s="341">
        <v>31</v>
      </c>
      <c r="O17" s="341">
        <v>31</v>
      </c>
      <c r="P17" s="341">
        <v>31</v>
      </c>
    </row>
    <row r="18" spans="1:16" ht="12.75">
      <c r="A18" s="160">
        <v>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12.75">
      <c r="A19" s="180" t="s">
        <v>7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 ht="12.75">
      <c r="A20" s="159" t="s">
        <v>17</v>
      </c>
      <c r="B20" s="160"/>
      <c r="C20" s="180">
        <f>SUM(C16:C19)</f>
        <v>94</v>
      </c>
      <c r="D20" s="180">
        <f aca="true" t="shared" si="0" ref="D20:P20">SUM(D16:D19)</f>
        <v>94</v>
      </c>
      <c r="E20" s="180">
        <f t="shared" si="0"/>
        <v>94</v>
      </c>
      <c r="F20" s="180">
        <f t="shared" si="0"/>
        <v>94</v>
      </c>
      <c r="G20" s="180">
        <f t="shared" si="0"/>
        <v>94</v>
      </c>
      <c r="H20" s="180">
        <f t="shared" si="0"/>
        <v>94</v>
      </c>
      <c r="I20" s="180">
        <f t="shared" si="0"/>
        <v>94</v>
      </c>
      <c r="J20" s="180">
        <f t="shared" si="0"/>
        <v>94</v>
      </c>
      <c r="K20" s="180">
        <f t="shared" si="0"/>
        <v>94</v>
      </c>
      <c r="L20" s="180">
        <f t="shared" si="0"/>
        <v>94</v>
      </c>
      <c r="M20" s="180">
        <f t="shared" si="0"/>
        <v>94</v>
      </c>
      <c r="N20" s="180">
        <f t="shared" si="0"/>
        <v>94</v>
      </c>
      <c r="O20" s="180">
        <f t="shared" si="0"/>
        <v>94</v>
      </c>
      <c r="P20" s="180">
        <f t="shared" si="0"/>
        <v>94</v>
      </c>
    </row>
    <row r="23" spans="8:13" ht="12.75">
      <c r="H23" s="649" t="s">
        <v>12</v>
      </c>
      <c r="I23" s="649"/>
      <c r="J23" s="649"/>
      <c r="K23" s="649"/>
      <c r="L23" s="649"/>
      <c r="M23" s="649"/>
    </row>
    <row r="24" spans="8:13" ht="12.75">
      <c r="H24" s="649" t="s">
        <v>13</v>
      </c>
      <c r="I24" s="649"/>
      <c r="J24" s="649"/>
      <c r="K24" s="649"/>
      <c r="L24" s="649"/>
      <c r="M24" s="649"/>
    </row>
    <row r="25" spans="8:13" ht="12.75">
      <c r="H25" s="649" t="s">
        <v>955</v>
      </c>
      <c r="I25" s="649"/>
      <c r="J25" s="649"/>
      <c r="K25" s="649"/>
      <c r="L25" s="649"/>
      <c r="M25" s="649"/>
    </row>
    <row r="26" spans="1:11" ht="12.75">
      <c r="A26" s="107" t="s">
        <v>944</v>
      </c>
      <c r="H26" s="650" t="s">
        <v>81</v>
      </c>
      <c r="I26" s="650"/>
      <c r="J26" s="650"/>
      <c r="K26" s="650"/>
    </row>
  </sheetData>
  <sheetProtection/>
  <mergeCells count="17">
    <mergeCell ref="H24:M24"/>
    <mergeCell ref="C2:J2"/>
    <mergeCell ref="E13:P13"/>
    <mergeCell ref="K12:P12"/>
    <mergeCell ref="H25:M25"/>
    <mergeCell ref="H26:K26"/>
    <mergeCell ref="H23:M23"/>
    <mergeCell ref="A9:F9"/>
    <mergeCell ref="A10:F10"/>
    <mergeCell ref="L1:M1"/>
    <mergeCell ref="H1:I1"/>
    <mergeCell ref="A3:M3"/>
    <mergeCell ref="A4:M4"/>
    <mergeCell ref="A13:A14"/>
    <mergeCell ref="B13:B14"/>
    <mergeCell ref="C13:C14"/>
    <mergeCell ref="D13:D14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80" zoomScaleNormal="80" zoomScaleSheetLayoutView="80" zoomScalePageLayoutView="0" workbookViewId="0" topLeftCell="A1">
      <selection activeCell="G20" sqref="G20:M20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651" t="s">
        <v>0</v>
      </c>
      <c r="D1" s="651"/>
      <c r="E1" s="651"/>
      <c r="F1" s="651"/>
      <c r="G1" s="651"/>
      <c r="H1" s="651"/>
      <c r="I1" s="651"/>
      <c r="J1" s="248"/>
      <c r="K1" s="248"/>
      <c r="L1" s="792" t="s">
        <v>523</v>
      </c>
      <c r="M1" s="792"/>
      <c r="N1" s="248"/>
      <c r="O1" s="248"/>
      <c r="P1" s="248"/>
    </row>
    <row r="2" spans="2:16" ht="21">
      <c r="B2" s="652" t="s">
        <v>695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249"/>
      <c r="N2" s="249"/>
      <c r="O2" s="249"/>
      <c r="P2" s="249"/>
    </row>
    <row r="3" spans="3:16" ht="21"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49"/>
      <c r="O3" s="249"/>
      <c r="P3" s="249"/>
    </row>
    <row r="4" spans="1:13" ht="20.25" customHeight="1">
      <c r="A4" s="804" t="s">
        <v>522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</row>
    <row r="5" spans="1:14" ht="20.25" customHeight="1">
      <c r="A5" s="805" t="s">
        <v>942</v>
      </c>
      <c r="B5" s="805"/>
      <c r="C5" s="805"/>
      <c r="D5" s="805"/>
      <c r="E5" s="805"/>
      <c r="F5" s="805"/>
      <c r="G5" s="805"/>
      <c r="H5" s="654" t="s">
        <v>774</v>
      </c>
      <c r="I5" s="654"/>
      <c r="J5" s="654"/>
      <c r="K5" s="654"/>
      <c r="L5" s="654"/>
      <c r="M5" s="654"/>
      <c r="N5" s="109"/>
    </row>
    <row r="6" spans="1:13" ht="15" customHeight="1">
      <c r="A6" s="806" t="s">
        <v>71</v>
      </c>
      <c r="B6" s="806" t="s">
        <v>284</v>
      </c>
      <c r="C6" s="809" t="s">
        <v>413</v>
      </c>
      <c r="D6" s="810"/>
      <c r="E6" s="810"/>
      <c r="F6" s="810"/>
      <c r="G6" s="811"/>
      <c r="H6" s="803" t="s">
        <v>410</v>
      </c>
      <c r="I6" s="803"/>
      <c r="J6" s="803"/>
      <c r="K6" s="803"/>
      <c r="L6" s="803"/>
      <c r="M6" s="806" t="s">
        <v>285</v>
      </c>
    </row>
    <row r="7" spans="1:13" ht="12.75" customHeight="1">
      <c r="A7" s="807"/>
      <c r="B7" s="807"/>
      <c r="C7" s="812"/>
      <c r="D7" s="813"/>
      <c r="E7" s="813"/>
      <c r="F7" s="813"/>
      <c r="G7" s="814"/>
      <c r="H7" s="803"/>
      <c r="I7" s="803"/>
      <c r="J7" s="803"/>
      <c r="K7" s="803"/>
      <c r="L7" s="803"/>
      <c r="M7" s="807"/>
    </row>
    <row r="8" spans="1:13" ht="5.25" customHeight="1">
      <c r="A8" s="807"/>
      <c r="B8" s="807"/>
      <c r="C8" s="812"/>
      <c r="D8" s="813"/>
      <c r="E8" s="813"/>
      <c r="F8" s="813"/>
      <c r="G8" s="814"/>
      <c r="H8" s="803"/>
      <c r="I8" s="803"/>
      <c r="J8" s="803"/>
      <c r="K8" s="803"/>
      <c r="L8" s="803"/>
      <c r="M8" s="807"/>
    </row>
    <row r="9" spans="1:13" ht="68.25" customHeight="1">
      <c r="A9" s="808"/>
      <c r="B9" s="808"/>
      <c r="C9" s="252" t="s">
        <v>286</v>
      </c>
      <c r="D9" s="252" t="s">
        <v>287</v>
      </c>
      <c r="E9" s="252" t="s">
        <v>288</v>
      </c>
      <c r="F9" s="252" t="s">
        <v>289</v>
      </c>
      <c r="G9" s="279" t="s">
        <v>290</v>
      </c>
      <c r="H9" s="278" t="s">
        <v>409</v>
      </c>
      <c r="I9" s="278" t="s">
        <v>414</v>
      </c>
      <c r="J9" s="278" t="s">
        <v>411</v>
      </c>
      <c r="K9" s="278" t="s">
        <v>412</v>
      </c>
      <c r="L9" s="278" t="s">
        <v>44</v>
      </c>
      <c r="M9" s="808"/>
    </row>
    <row r="10" spans="1:13" ht="15">
      <c r="A10" s="253">
        <v>1</v>
      </c>
      <c r="B10" s="253">
        <v>2</v>
      </c>
      <c r="C10" s="253">
        <v>3</v>
      </c>
      <c r="D10" s="253">
        <v>4</v>
      </c>
      <c r="E10" s="253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  <c r="K10" s="253">
        <v>11</v>
      </c>
      <c r="L10" s="253">
        <v>12</v>
      </c>
      <c r="M10" s="253">
        <v>13</v>
      </c>
    </row>
    <row r="11" spans="1:13" ht="15.75">
      <c r="A11" s="481">
        <v>1</v>
      </c>
      <c r="B11" s="482" t="s">
        <v>881</v>
      </c>
      <c r="C11" s="483">
        <v>0</v>
      </c>
      <c r="D11" s="483">
        <v>0</v>
      </c>
      <c r="E11" s="483">
        <v>0</v>
      </c>
      <c r="F11" s="483">
        <v>0</v>
      </c>
      <c r="G11" s="483">
        <v>0</v>
      </c>
      <c r="H11" s="483">
        <v>0</v>
      </c>
      <c r="I11" s="483">
        <v>0</v>
      </c>
      <c r="J11" s="483">
        <v>0</v>
      </c>
      <c r="K11" s="483">
        <v>0</v>
      </c>
      <c r="L11" s="483">
        <v>0</v>
      </c>
      <c r="M11" s="314"/>
    </row>
    <row r="12" spans="1:13" ht="15.75">
      <c r="A12" s="481">
        <v>2</v>
      </c>
      <c r="B12" s="482" t="s">
        <v>882</v>
      </c>
      <c r="C12" s="484">
        <v>0</v>
      </c>
      <c r="D12" s="484">
        <v>0</v>
      </c>
      <c r="E12" s="484">
        <v>0</v>
      </c>
      <c r="F12" s="484">
        <v>0</v>
      </c>
      <c r="G12" s="484">
        <v>0</v>
      </c>
      <c r="H12" s="484">
        <v>0</v>
      </c>
      <c r="I12" s="484">
        <v>0</v>
      </c>
      <c r="J12" s="484">
        <v>0</v>
      </c>
      <c r="K12" s="484">
        <v>0</v>
      </c>
      <c r="L12" s="484">
        <v>0</v>
      </c>
      <c r="M12" s="314"/>
    </row>
    <row r="13" spans="1:13" ht="15">
      <c r="A13" s="315">
        <v>3</v>
      </c>
      <c r="B13" s="25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</row>
    <row r="14" spans="1:13" ht="12.75">
      <c r="A14" s="1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31" t="s">
        <v>17</v>
      </c>
      <c r="B15" s="9"/>
      <c r="C15" s="419">
        <f>SUM(C11:C14)</f>
        <v>0</v>
      </c>
      <c r="D15" s="419">
        <f aca="true" t="shared" si="0" ref="D15:L15">SUM(D11:D14)</f>
        <v>0</v>
      </c>
      <c r="E15" s="419">
        <f t="shared" si="0"/>
        <v>0</v>
      </c>
      <c r="F15" s="419">
        <f t="shared" si="0"/>
        <v>0</v>
      </c>
      <c r="G15" s="419">
        <f t="shared" si="0"/>
        <v>0</v>
      </c>
      <c r="H15" s="419">
        <f t="shared" si="0"/>
        <v>0</v>
      </c>
      <c r="I15" s="419">
        <f t="shared" si="0"/>
        <v>0</v>
      </c>
      <c r="J15" s="419">
        <f t="shared" si="0"/>
        <v>0</v>
      </c>
      <c r="K15" s="419">
        <f t="shared" si="0"/>
        <v>0</v>
      </c>
      <c r="L15" s="419">
        <f t="shared" si="0"/>
        <v>0</v>
      </c>
      <c r="M15" s="9"/>
    </row>
    <row r="16" spans="2:6" ht="16.5" customHeight="1">
      <c r="B16" s="255"/>
      <c r="C16" s="802"/>
      <c r="D16" s="802"/>
      <c r="E16" s="802"/>
      <c r="F16" s="802"/>
    </row>
    <row r="18" spans="1:12" ht="12.75">
      <c r="A18" s="223"/>
      <c r="B18" s="223"/>
      <c r="C18" s="223"/>
      <c r="D18" s="223"/>
      <c r="G18" s="649" t="s">
        <v>12</v>
      </c>
      <c r="H18" s="649"/>
      <c r="I18" s="224"/>
      <c r="J18" s="224"/>
      <c r="K18" s="224"/>
      <c r="L18" s="224"/>
    </row>
    <row r="19" spans="1:13" ht="15" customHeight="1">
      <c r="A19" s="223"/>
      <c r="B19" s="223"/>
      <c r="C19" s="223"/>
      <c r="D19" s="223"/>
      <c r="G19" s="649" t="s">
        <v>13</v>
      </c>
      <c r="H19" s="649"/>
      <c r="I19" s="649"/>
      <c r="J19" s="649"/>
      <c r="K19" s="649"/>
      <c r="L19" s="649"/>
      <c r="M19" s="649"/>
    </row>
    <row r="20" spans="1:13" ht="15" customHeight="1">
      <c r="A20" s="223"/>
      <c r="B20" s="223"/>
      <c r="C20" s="223"/>
      <c r="D20" s="223"/>
      <c r="G20" s="649" t="s">
        <v>955</v>
      </c>
      <c r="H20" s="649"/>
      <c r="I20" s="649"/>
      <c r="J20" s="649"/>
      <c r="K20" s="649"/>
      <c r="L20" s="649"/>
      <c r="M20" s="649"/>
    </row>
    <row r="21" spans="1:12" ht="12.75">
      <c r="A21" s="107" t="s">
        <v>944</v>
      </c>
      <c r="C21" s="223"/>
      <c r="D21" s="223"/>
      <c r="G21" s="650" t="s">
        <v>81</v>
      </c>
      <c r="H21" s="650"/>
      <c r="I21" s="225"/>
      <c r="J21" s="225"/>
      <c r="K21" s="225"/>
      <c r="L21" s="225"/>
    </row>
  </sheetData>
  <sheetProtection/>
  <mergeCells count="16">
    <mergeCell ref="G19:M19"/>
    <mergeCell ref="G20:M20"/>
    <mergeCell ref="M6:M9"/>
    <mergeCell ref="A6:A9"/>
    <mergeCell ref="B6:B9"/>
    <mergeCell ref="C6:G8"/>
    <mergeCell ref="B2:L2"/>
    <mergeCell ref="L1:M1"/>
    <mergeCell ref="C1:I1"/>
    <mergeCell ref="G21:H21"/>
    <mergeCell ref="C16:F16"/>
    <mergeCell ref="G18:H18"/>
    <mergeCell ref="H6:L8"/>
    <mergeCell ref="H5:M5"/>
    <mergeCell ref="A4:M4"/>
    <mergeCell ref="A5:G5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63" zoomScaleSheetLayoutView="63" zoomScalePageLayoutView="0" workbookViewId="0" topLeftCell="A4">
      <selection activeCell="D45" sqref="D45:F45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651" t="s">
        <v>0</v>
      </c>
      <c r="B1" s="651"/>
      <c r="C1" s="651"/>
      <c r="D1" s="651"/>
      <c r="E1" s="651"/>
      <c r="F1" s="256" t="s">
        <v>525</v>
      </c>
      <c r="G1" s="248"/>
      <c r="H1" s="248"/>
      <c r="I1" s="248"/>
      <c r="J1" s="248"/>
      <c r="K1" s="248"/>
      <c r="L1" s="248"/>
    </row>
    <row r="2" spans="1:12" ht="21">
      <c r="A2" s="652" t="s">
        <v>695</v>
      </c>
      <c r="B2" s="652"/>
      <c r="C2" s="652"/>
      <c r="D2" s="652"/>
      <c r="E2" s="652"/>
      <c r="F2" s="652"/>
      <c r="G2" s="249"/>
      <c r="H2" s="249"/>
      <c r="I2" s="249"/>
      <c r="J2" s="249"/>
      <c r="K2" s="249"/>
      <c r="L2" s="249"/>
    </row>
    <row r="3" spans="1:6" ht="12.75">
      <c r="A3" s="173"/>
      <c r="B3" s="173"/>
      <c r="C3" s="173"/>
      <c r="D3" s="173"/>
      <c r="E3" s="173"/>
      <c r="F3" s="173"/>
    </row>
    <row r="4" spans="1:7" ht="18.75">
      <c r="A4" s="815" t="s">
        <v>524</v>
      </c>
      <c r="B4" s="815"/>
      <c r="C4" s="815"/>
      <c r="D4" s="815"/>
      <c r="E4" s="815"/>
      <c r="F4" s="815"/>
      <c r="G4" s="815"/>
    </row>
    <row r="5" spans="1:7" ht="18.75">
      <c r="A5" s="217" t="s">
        <v>923</v>
      </c>
      <c r="B5" s="257"/>
      <c r="C5" s="257"/>
      <c r="D5" s="257"/>
      <c r="E5" s="257"/>
      <c r="F5" s="257"/>
      <c r="G5" s="257"/>
    </row>
    <row r="6" spans="1:6" ht="31.5">
      <c r="A6" s="258"/>
      <c r="B6" s="259" t="s">
        <v>314</v>
      </c>
      <c r="C6" s="259" t="s">
        <v>315</v>
      </c>
      <c r="D6" s="259" t="s">
        <v>316</v>
      </c>
      <c r="E6" s="260"/>
      <c r="F6" s="260"/>
    </row>
    <row r="7" spans="1:6" ht="25.5">
      <c r="A7" s="261" t="s">
        <v>317</v>
      </c>
      <c r="B7" s="261" t="s">
        <v>906</v>
      </c>
      <c r="C7" s="261"/>
      <c r="D7" s="264"/>
      <c r="E7" s="260"/>
      <c r="F7" s="260"/>
    </row>
    <row r="8" spans="1:6" ht="13.5" customHeight="1">
      <c r="A8" s="261" t="s">
        <v>318</v>
      </c>
      <c r="B8" s="261" t="s">
        <v>907</v>
      </c>
      <c r="C8" s="261"/>
      <c r="D8" s="264"/>
      <c r="E8" s="260"/>
      <c r="F8" s="260"/>
    </row>
    <row r="9" spans="1:6" ht="13.5" customHeight="1">
      <c r="A9" s="261" t="s">
        <v>319</v>
      </c>
      <c r="B9" s="261" t="s">
        <v>908</v>
      </c>
      <c r="C9" s="261"/>
      <c r="D9" s="264"/>
      <c r="E9" s="260"/>
      <c r="F9" s="260"/>
    </row>
    <row r="10" spans="1:6" ht="13.5" customHeight="1">
      <c r="A10" s="262" t="s">
        <v>320</v>
      </c>
      <c r="B10" s="261"/>
      <c r="C10" s="261"/>
      <c r="D10" s="264"/>
      <c r="E10" s="260"/>
      <c r="F10" s="260"/>
    </row>
    <row r="11" spans="1:6" ht="13.5" customHeight="1">
      <c r="A11" s="262" t="s">
        <v>321</v>
      </c>
      <c r="B11" s="261" t="s">
        <v>909</v>
      </c>
      <c r="C11" s="261"/>
      <c r="D11" s="264"/>
      <c r="E11" s="260"/>
      <c r="F11" s="260"/>
    </row>
    <row r="12" spans="1:6" ht="13.5" customHeight="1">
      <c r="A12" s="262" t="s">
        <v>322</v>
      </c>
      <c r="B12" s="261"/>
      <c r="C12" s="261"/>
      <c r="D12" s="264"/>
      <c r="E12" s="260"/>
      <c r="F12" s="260"/>
    </row>
    <row r="13" spans="1:6" ht="13.5" customHeight="1">
      <c r="A13" s="262" t="s">
        <v>323</v>
      </c>
      <c r="B13" s="399" t="s">
        <v>910</v>
      </c>
      <c r="C13" s="261"/>
      <c r="D13" s="264"/>
      <c r="E13" s="260"/>
      <c r="F13" s="260"/>
    </row>
    <row r="14" spans="1:6" ht="13.5" customHeight="1">
      <c r="A14" s="262" t="s">
        <v>324</v>
      </c>
      <c r="B14" s="261"/>
      <c r="C14" s="261"/>
      <c r="D14" s="264"/>
      <c r="E14" s="260"/>
      <c r="F14" s="260"/>
    </row>
    <row r="15" spans="1:6" ht="13.5" customHeight="1">
      <c r="A15" s="262" t="s">
        <v>325</v>
      </c>
      <c r="B15" s="261"/>
      <c r="C15" s="261"/>
      <c r="D15" s="264"/>
      <c r="E15" s="260"/>
      <c r="F15" s="260"/>
    </row>
    <row r="16" spans="1:6" ht="13.5" customHeight="1">
      <c r="A16" s="262" t="s">
        <v>326</v>
      </c>
      <c r="B16" s="261"/>
      <c r="C16" s="261"/>
      <c r="D16" s="264"/>
      <c r="E16" s="260"/>
      <c r="F16" s="260"/>
    </row>
    <row r="17" spans="1:6" ht="13.5" customHeight="1">
      <c r="A17" s="262" t="s">
        <v>327</v>
      </c>
      <c r="B17" s="261"/>
      <c r="C17" s="261"/>
      <c r="D17" s="264"/>
      <c r="E17" s="260"/>
      <c r="F17" s="260"/>
    </row>
    <row r="18" spans="1:6" ht="13.5" customHeight="1">
      <c r="A18" s="263"/>
      <c r="B18" s="264"/>
      <c r="C18" s="264"/>
      <c r="D18" s="264"/>
      <c r="E18" s="260"/>
      <c r="F18" s="260"/>
    </row>
    <row r="19" spans="1:7" ht="13.5" customHeight="1">
      <c r="A19" s="816" t="s">
        <v>328</v>
      </c>
      <c r="B19" s="816"/>
      <c r="C19" s="816"/>
      <c r="D19" s="816"/>
      <c r="E19" s="816"/>
      <c r="F19" s="816"/>
      <c r="G19" s="816"/>
    </row>
    <row r="20" spans="1:7" ht="15">
      <c r="A20" s="260"/>
      <c r="B20" s="260"/>
      <c r="C20" s="260"/>
      <c r="D20" s="260"/>
      <c r="E20" s="672" t="s">
        <v>774</v>
      </c>
      <c r="F20" s="672"/>
      <c r="G20" s="121"/>
    </row>
    <row r="21" spans="1:7" ht="45.75" customHeight="1">
      <c r="A21" s="373" t="s">
        <v>416</v>
      </c>
      <c r="B21" s="218" t="s">
        <v>911</v>
      </c>
      <c r="C21" s="265" t="s">
        <v>329</v>
      </c>
      <c r="D21" s="266" t="s">
        <v>330</v>
      </c>
      <c r="E21" s="373" t="s">
        <v>331</v>
      </c>
      <c r="F21" s="373" t="s">
        <v>332</v>
      </c>
      <c r="G21" s="14"/>
    </row>
    <row r="22" spans="1:6" ht="15">
      <c r="A22" s="261" t="s">
        <v>333</v>
      </c>
      <c r="B22" s="269" t="s">
        <v>881</v>
      </c>
      <c r="C22" s="269">
        <v>0</v>
      </c>
      <c r="D22" s="267"/>
      <c r="E22" s="268"/>
      <c r="F22" s="268"/>
    </row>
    <row r="23" spans="1:6" ht="15">
      <c r="A23" s="261" t="s">
        <v>334</v>
      </c>
      <c r="B23" s="269"/>
      <c r="C23" s="269">
        <v>0</v>
      </c>
      <c r="D23" s="267"/>
      <c r="E23" s="268"/>
      <c r="F23" s="268"/>
    </row>
    <row r="24" spans="1:6" ht="15">
      <c r="A24" s="261" t="s">
        <v>335</v>
      </c>
      <c r="B24" s="269"/>
      <c r="C24" s="269">
        <v>0</v>
      </c>
      <c r="D24" s="267"/>
      <c r="E24" s="268"/>
      <c r="F24" s="268"/>
    </row>
    <row r="25" spans="1:6" ht="25.5">
      <c r="A25" s="261" t="s">
        <v>336</v>
      </c>
      <c r="B25" s="269"/>
      <c r="C25" s="269">
        <v>0</v>
      </c>
      <c r="D25" s="267"/>
      <c r="E25" s="268"/>
      <c r="F25" s="268"/>
    </row>
    <row r="26" spans="1:6" ht="32.25" customHeight="1">
      <c r="A26" s="261" t="s">
        <v>337</v>
      </c>
      <c r="B26" s="269"/>
      <c r="C26" s="269">
        <v>0</v>
      </c>
      <c r="D26" s="267"/>
      <c r="E26" s="268"/>
      <c r="F26" s="268"/>
    </row>
    <row r="27" spans="1:6" ht="15">
      <c r="A27" s="261" t="s">
        <v>338</v>
      </c>
      <c r="B27" s="269"/>
      <c r="C27" s="269">
        <v>0</v>
      </c>
      <c r="D27" s="267"/>
      <c r="E27" s="268"/>
      <c r="F27" s="268"/>
    </row>
    <row r="28" spans="1:6" ht="15">
      <c r="A28" s="261" t="s">
        <v>339</v>
      </c>
      <c r="B28" s="269"/>
      <c r="C28" s="269">
        <v>0</v>
      </c>
      <c r="D28" s="267"/>
      <c r="E28" s="268"/>
      <c r="F28" s="268"/>
    </row>
    <row r="29" spans="1:6" ht="15">
      <c r="A29" s="261" t="s">
        <v>340</v>
      </c>
      <c r="B29" s="269"/>
      <c r="C29" s="269">
        <v>0</v>
      </c>
      <c r="D29" s="267"/>
      <c r="E29" s="400" t="s">
        <v>876</v>
      </c>
      <c r="F29" s="268"/>
    </row>
    <row r="30" spans="1:6" ht="15">
      <c r="A30" s="261" t="s">
        <v>341</v>
      </c>
      <c r="B30" s="269"/>
      <c r="C30" s="269">
        <v>0</v>
      </c>
      <c r="D30" s="267"/>
      <c r="E30" s="268"/>
      <c r="F30" s="268"/>
    </row>
    <row r="31" spans="1:6" ht="15">
      <c r="A31" s="261" t="s">
        <v>342</v>
      </c>
      <c r="B31" s="269"/>
      <c r="C31" s="269">
        <v>0</v>
      </c>
      <c r="D31" s="267"/>
      <c r="E31" s="268"/>
      <c r="F31" s="268"/>
    </row>
    <row r="32" spans="1:6" ht="15">
      <c r="A32" s="261" t="s">
        <v>343</v>
      </c>
      <c r="B32" s="269"/>
      <c r="C32" s="269">
        <v>0</v>
      </c>
      <c r="D32" s="267"/>
      <c r="E32" s="268"/>
      <c r="F32" s="268"/>
    </row>
    <row r="33" spans="1:6" ht="15">
      <c r="A33" s="261" t="s">
        <v>344</v>
      </c>
      <c r="B33" s="269"/>
      <c r="C33" s="269">
        <v>0</v>
      </c>
      <c r="D33" s="267"/>
      <c r="E33" s="268"/>
      <c r="F33" s="268"/>
    </row>
    <row r="34" spans="1:6" ht="15">
      <c r="A34" s="261" t="s">
        <v>345</v>
      </c>
      <c r="B34" s="269"/>
      <c r="C34" s="269">
        <v>0</v>
      </c>
      <c r="D34" s="267"/>
      <c r="E34" s="268"/>
      <c r="F34" s="268"/>
    </row>
    <row r="35" spans="1:6" ht="15">
      <c r="A35" s="261" t="s">
        <v>346</v>
      </c>
      <c r="B35" s="269"/>
      <c r="C35" s="269">
        <v>0</v>
      </c>
      <c r="D35" s="267"/>
      <c r="E35" s="268"/>
      <c r="F35" s="268"/>
    </row>
    <row r="36" spans="1:6" ht="15">
      <c r="A36" s="261" t="s">
        <v>347</v>
      </c>
      <c r="B36" s="269"/>
      <c r="C36" s="269">
        <v>0</v>
      </c>
      <c r="D36" s="267"/>
      <c r="E36" s="268"/>
      <c r="F36" s="268"/>
    </row>
    <row r="37" spans="1:6" ht="15">
      <c r="A37" s="261" t="s">
        <v>348</v>
      </c>
      <c r="B37" s="269"/>
      <c r="C37" s="269">
        <v>0</v>
      </c>
      <c r="D37" s="267"/>
      <c r="E37" s="268"/>
      <c r="F37" s="268"/>
    </row>
    <row r="38" spans="1:6" ht="15">
      <c r="A38" s="261" t="s">
        <v>44</v>
      </c>
      <c r="B38" s="269"/>
      <c r="C38" s="269">
        <v>0</v>
      </c>
      <c r="D38" s="267"/>
      <c r="E38" s="268"/>
      <c r="F38" s="268"/>
    </row>
    <row r="39" spans="1:6" ht="15">
      <c r="A39" s="269" t="s">
        <v>17</v>
      </c>
      <c r="B39" s="269"/>
      <c r="C39" s="269">
        <v>0</v>
      </c>
      <c r="D39" s="267"/>
      <c r="E39" s="268"/>
      <c r="F39" s="268"/>
    </row>
    <row r="43" spans="1:7" ht="15" customHeight="1">
      <c r="A43" s="223"/>
      <c r="B43" s="223"/>
      <c r="C43" s="223"/>
      <c r="D43" s="649" t="s">
        <v>12</v>
      </c>
      <c r="E43" s="649"/>
      <c r="F43" s="238"/>
      <c r="G43" s="224"/>
    </row>
    <row r="44" spans="1:7" ht="15" customHeight="1">
      <c r="A44" s="223"/>
      <c r="B44" s="223"/>
      <c r="C44" s="223"/>
      <c r="D44" s="649" t="s">
        <v>13</v>
      </c>
      <c r="E44" s="649"/>
      <c r="F44" s="224"/>
      <c r="G44" s="224"/>
    </row>
    <row r="45" spans="1:7" ht="15" customHeight="1">
      <c r="A45" s="223"/>
      <c r="B45" s="223"/>
      <c r="C45" s="223"/>
      <c r="D45" s="649" t="s">
        <v>955</v>
      </c>
      <c r="E45" s="649"/>
      <c r="F45" s="649"/>
      <c r="G45" s="224"/>
    </row>
    <row r="46" spans="1:7" ht="12.75">
      <c r="A46" s="107" t="s">
        <v>944</v>
      </c>
      <c r="C46" s="223"/>
      <c r="D46" s="225" t="s">
        <v>81</v>
      </c>
      <c r="E46" s="225"/>
      <c r="F46" s="225"/>
      <c r="G46" s="228"/>
    </row>
  </sheetData>
  <sheetProtection/>
  <mergeCells count="8">
    <mergeCell ref="D45:F45"/>
    <mergeCell ref="D44:E44"/>
    <mergeCell ref="A1:E1"/>
    <mergeCell ref="A2:F2"/>
    <mergeCell ref="A4:G4"/>
    <mergeCell ref="A19:G19"/>
    <mergeCell ref="D43:E43"/>
    <mergeCell ref="E20:F20"/>
  </mergeCells>
  <hyperlinks>
    <hyperlink ref="B13" r:id="rId1" display="mdmdpdaman@gmail.com"/>
  </hyperlink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6" r:id="rId3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H29" sqref="H29"/>
    </sheetView>
  </sheetViews>
  <sheetFormatPr defaultColWidth="9.140625" defaultRowHeight="12.75"/>
  <sheetData>
    <row r="2" ht="12.75">
      <c r="B2" s="16"/>
    </row>
    <row r="4" spans="2:8" ht="12.75" customHeight="1">
      <c r="B4" s="817" t="s">
        <v>700</v>
      </c>
      <c r="C4" s="817"/>
      <c r="D4" s="817"/>
      <c r="E4" s="817"/>
      <c r="F4" s="817"/>
      <c r="G4" s="817"/>
      <c r="H4" s="817"/>
    </row>
    <row r="5" spans="2:8" ht="12.75" customHeight="1">
      <c r="B5" s="817"/>
      <c r="C5" s="817"/>
      <c r="D5" s="817"/>
      <c r="E5" s="817"/>
      <c r="F5" s="817"/>
      <c r="G5" s="817"/>
      <c r="H5" s="817"/>
    </row>
    <row r="6" spans="2:8" ht="12.75" customHeight="1">
      <c r="B6" s="817"/>
      <c r="C6" s="817"/>
      <c r="D6" s="817"/>
      <c r="E6" s="817"/>
      <c r="F6" s="817"/>
      <c r="G6" s="817"/>
      <c r="H6" s="817"/>
    </row>
    <row r="7" spans="2:8" ht="12.75" customHeight="1">
      <c r="B7" s="817"/>
      <c r="C7" s="817"/>
      <c r="D7" s="817"/>
      <c r="E7" s="817"/>
      <c r="F7" s="817"/>
      <c r="G7" s="817"/>
      <c r="H7" s="817"/>
    </row>
    <row r="8" spans="2:8" ht="12.75" customHeight="1">
      <c r="B8" s="817"/>
      <c r="C8" s="817"/>
      <c r="D8" s="817"/>
      <c r="E8" s="817"/>
      <c r="F8" s="817"/>
      <c r="G8" s="817"/>
      <c r="H8" s="817"/>
    </row>
    <row r="9" spans="2:8" ht="12.75" customHeight="1">
      <c r="B9" s="817"/>
      <c r="C9" s="817"/>
      <c r="D9" s="817"/>
      <c r="E9" s="817"/>
      <c r="F9" s="817"/>
      <c r="G9" s="817"/>
      <c r="H9" s="817"/>
    </row>
    <row r="10" spans="2:8" ht="12.75" customHeight="1">
      <c r="B10" s="817"/>
      <c r="C10" s="817"/>
      <c r="D10" s="817"/>
      <c r="E10" s="817"/>
      <c r="F10" s="817"/>
      <c r="G10" s="817"/>
      <c r="H10" s="817"/>
    </row>
    <row r="11" spans="2:8" ht="12.75" customHeight="1">
      <c r="B11" s="817"/>
      <c r="C11" s="817"/>
      <c r="D11" s="817"/>
      <c r="E11" s="817"/>
      <c r="F11" s="817"/>
      <c r="G11" s="817"/>
      <c r="H11" s="817"/>
    </row>
    <row r="12" spans="2:8" ht="12.75" customHeight="1">
      <c r="B12" s="817"/>
      <c r="C12" s="817"/>
      <c r="D12" s="817"/>
      <c r="E12" s="817"/>
      <c r="F12" s="817"/>
      <c r="G12" s="817"/>
      <c r="H12" s="817"/>
    </row>
    <row r="13" spans="2:8" ht="12.75" customHeight="1">
      <c r="B13" s="817"/>
      <c r="C13" s="817"/>
      <c r="D13" s="817"/>
      <c r="E13" s="817"/>
      <c r="F13" s="817"/>
      <c r="G13" s="817"/>
      <c r="H13" s="817"/>
    </row>
  </sheetData>
  <sheetProtection/>
  <mergeCells count="1">
    <mergeCell ref="B4:H13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13">
      <selection activeCell="A30" sqref="A30:K30"/>
    </sheetView>
  </sheetViews>
  <sheetFormatPr defaultColWidth="9.140625" defaultRowHeight="12.75"/>
  <cols>
    <col min="1" max="1" width="4.7109375" style="50" customWidth="1"/>
    <col min="2" max="2" width="16.8515625" style="50" customWidth="1"/>
    <col min="3" max="3" width="11.7109375" style="50" customWidth="1"/>
    <col min="4" max="4" width="12.00390625" style="50" customWidth="1"/>
    <col min="5" max="5" width="12.140625" style="50" customWidth="1"/>
    <col min="6" max="6" width="17.421875" style="50" customWidth="1"/>
    <col min="7" max="7" width="12.421875" style="50" customWidth="1"/>
    <col min="8" max="8" width="16.00390625" style="50" customWidth="1"/>
    <col min="9" max="9" width="12.7109375" style="50" customWidth="1"/>
    <col min="10" max="10" width="15.00390625" style="50" customWidth="1"/>
    <col min="11" max="11" width="16.00390625" style="50" customWidth="1"/>
    <col min="12" max="12" width="11.8515625" style="50" customWidth="1"/>
    <col min="13" max="16384" width="9.140625" style="50" customWidth="1"/>
  </cols>
  <sheetData>
    <row r="1" spans="3:11" ht="15" customHeight="1">
      <c r="C1" s="535"/>
      <c r="D1" s="535"/>
      <c r="E1" s="535"/>
      <c r="F1" s="535"/>
      <c r="G1" s="535"/>
      <c r="H1" s="535"/>
      <c r="I1" s="177"/>
      <c r="J1" s="698" t="s">
        <v>526</v>
      </c>
      <c r="K1" s="698"/>
    </row>
    <row r="2" spans="1:11" s="57" customFormat="1" ht="19.5" customHeight="1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</row>
    <row r="3" spans="1:11" s="57" customFormat="1" ht="19.5" customHeight="1">
      <c r="A3" s="823" t="s">
        <v>695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</row>
    <row r="4" spans="1:11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57" customFormat="1" ht="18" customHeight="1">
      <c r="A5" s="745" t="s">
        <v>701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</row>
    <row r="6" spans="1:11" ht="15.75">
      <c r="A6" s="574" t="s">
        <v>923</v>
      </c>
      <c r="B6" s="574"/>
      <c r="C6" s="116"/>
      <c r="D6" s="116"/>
      <c r="E6" s="116"/>
      <c r="F6" s="116"/>
      <c r="G6" s="116"/>
      <c r="H6" s="116"/>
      <c r="I6" s="116"/>
      <c r="J6" s="116"/>
      <c r="K6" s="116"/>
    </row>
    <row r="7" spans="1:20" ht="29.25" customHeight="1">
      <c r="A7" s="821" t="s">
        <v>71</v>
      </c>
      <c r="B7" s="821" t="s">
        <v>72</v>
      </c>
      <c r="C7" s="821" t="s">
        <v>73</v>
      </c>
      <c r="D7" s="821" t="s">
        <v>151</v>
      </c>
      <c r="E7" s="821"/>
      <c r="F7" s="821"/>
      <c r="G7" s="821"/>
      <c r="H7" s="821"/>
      <c r="I7" s="600" t="s">
        <v>232</v>
      </c>
      <c r="J7" s="821" t="s">
        <v>74</v>
      </c>
      <c r="K7" s="821" t="s">
        <v>471</v>
      </c>
      <c r="L7" s="818" t="s">
        <v>75</v>
      </c>
      <c r="S7" s="56"/>
      <c r="T7" s="56"/>
    </row>
    <row r="8" spans="1:12" ht="33.75" customHeight="1">
      <c r="A8" s="821"/>
      <c r="B8" s="821"/>
      <c r="C8" s="821"/>
      <c r="D8" s="821" t="s">
        <v>76</v>
      </c>
      <c r="E8" s="821" t="s">
        <v>77</v>
      </c>
      <c r="F8" s="821"/>
      <c r="G8" s="821"/>
      <c r="H8" s="52" t="s">
        <v>78</v>
      </c>
      <c r="I8" s="822"/>
      <c r="J8" s="821"/>
      <c r="K8" s="821"/>
      <c r="L8" s="818"/>
    </row>
    <row r="9" spans="1:12" ht="30">
      <c r="A9" s="821"/>
      <c r="B9" s="821"/>
      <c r="C9" s="821"/>
      <c r="D9" s="821"/>
      <c r="E9" s="52" t="s">
        <v>79</v>
      </c>
      <c r="F9" s="52" t="s">
        <v>80</v>
      </c>
      <c r="G9" s="52" t="s">
        <v>17</v>
      </c>
      <c r="H9" s="52"/>
      <c r="I9" s="601"/>
      <c r="J9" s="821"/>
      <c r="K9" s="821"/>
      <c r="L9" s="818"/>
    </row>
    <row r="10" spans="1:12" s="164" customFormat="1" ht="16.5" customHeight="1">
      <c r="A10" s="163">
        <v>1</v>
      </c>
      <c r="B10" s="163">
        <v>2</v>
      </c>
      <c r="C10" s="163">
        <v>3</v>
      </c>
      <c r="D10" s="163">
        <v>4</v>
      </c>
      <c r="E10" s="163">
        <v>5</v>
      </c>
      <c r="F10" s="163">
        <v>6</v>
      </c>
      <c r="G10" s="163">
        <v>7</v>
      </c>
      <c r="H10" s="163">
        <v>8</v>
      </c>
      <c r="I10" s="163">
        <v>9</v>
      </c>
      <c r="J10" s="163">
        <v>10</v>
      </c>
      <c r="K10" s="163">
        <v>11</v>
      </c>
      <c r="L10" s="163">
        <v>12</v>
      </c>
    </row>
    <row r="11" spans="1:12" ht="16.5" customHeight="1">
      <c r="A11" s="59">
        <v>1</v>
      </c>
      <c r="B11" s="60" t="s">
        <v>792</v>
      </c>
      <c r="C11" s="54">
        <v>30</v>
      </c>
      <c r="D11" s="401">
        <v>0</v>
      </c>
      <c r="E11" s="401">
        <v>4</v>
      </c>
      <c r="F11" s="401">
        <v>5</v>
      </c>
      <c r="G11" s="401">
        <f>SUM(E11:F11)</f>
        <v>9</v>
      </c>
      <c r="H11" s="401">
        <f>D11+G11</f>
        <v>9</v>
      </c>
      <c r="I11" s="401">
        <v>30</v>
      </c>
      <c r="J11" s="401">
        <f>C11-H11</f>
        <v>21</v>
      </c>
      <c r="K11" s="54">
        <v>0</v>
      </c>
      <c r="L11" s="53"/>
    </row>
    <row r="12" spans="1:12" ht="16.5" customHeight="1">
      <c r="A12" s="59">
        <v>2</v>
      </c>
      <c r="B12" s="60" t="s">
        <v>793</v>
      </c>
      <c r="C12" s="54">
        <v>31</v>
      </c>
      <c r="D12" s="401">
        <v>31</v>
      </c>
      <c r="E12" s="401">
        <v>0</v>
      </c>
      <c r="F12" s="401">
        <v>0</v>
      </c>
      <c r="G12" s="401">
        <f aca="true" t="shared" si="0" ref="G12:G22">SUM(E12:F12)</f>
        <v>0</v>
      </c>
      <c r="H12" s="401">
        <f aca="true" t="shared" si="1" ref="H12:H22">D12+G12</f>
        <v>31</v>
      </c>
      <c r="I12" s="401">
        <v>31</v>
      </c>
      <c r="J12" s="401">
        <f aca="true" t="shared" si="2" ref="J12:J22">C12-H12</f>
        <v>0</v>
      </c>
      <c r="K12" s="54">
        <v>0</v>
      </c>
      <c r="L12" s="53"/>
    </row>
    <row r="13" spans="1:12" ht="16.5" customHeight="1">
      <c r="A13" s="59">
        <v>3</v>
      </c>
      <c r="B13" s="60" t="s">
        <v>794</v>
      </c>
      <c r="C13" s="54">
        <v>30</v>
      </c>
      <c r="D13" s="401">
        <v>9</v>
      </c>
      <c r="E13" s="401">
        <v>2</v>
      </c>
      <c r="F13" s="401">
        <v>1</v>
      </c>
      <c r="G13" s="401">
        <f t="shared" si="0"/>
        <v>3</v>
      </c>
      <c r="H13" s="401">
        <f t="shared" si="1"/>
        <v>12</v>
      </c>
      <c r="I13" s="401">
        <v>30</v>
      </c>
      <c r="J13" s="401">
        <f t="shared" si="2"/>
        <v>18</v>
      </c>
      <c r="K13" s="54">
        <v>0</v>
      </c>
      <c r="L13" s="53"/>
    </row>
    <row r="14" spans="1:12" ht="16.5" customHeight="1">
      <c r="A14" s="59">
        <v>4</v>
      </c>
      <c r="B14" s="60" t="s">
        <v>795</v>
      </c>
      <c r="C14" s="54">
        <v>31</v>
      </c>
      <c r="D14" s="401">
        <v>0</v>
      </c>
      <c r="E14" s="401">
        <v>5</v>
      </c>
      <c r="F14" s="401">
        <v>0</v>
      </c>
      <c r="G14" s="401">
        <f t="shared" si="0"/>
        <v>5</v>
      </c>
      <c r="H14" s="401">
        <f t="shared" si="1"/>
        <v>5</v>
      </c>
      <c r="I14" s="401">
        <v>31</v>
      </c>
      <c r="J14" s="401">
        <f t="shared" si="2"/>
        <v>26</v>
      </c>
      <c r="K14" s="54">
        <v>0</v>
      </c>
      <c r="L14" s="53"/>
    </row>
    <row r="15" spans="1:12" ht="16.5" customHeight="1">
      <c r="A15" s="59">
        <v>5</v>
      </c>
      <c r="B15" s="60" t="s">
        <v>796</v>
      </c>
      <c r="C15" s="54">
        <v>31</v>
      </c>
      <c r="D15" s="401">
        <v>0</v>
      </c>
      <c r="E15" s="401">
        <v>4</v>
      </c>
      <c r="F15" s="401">
        <v>3</v>
      </c>
      <c r="G15" s="401">
        <f t="shared" si="0"/>
        <v>7</v>
      </c>
      <c r="H15" s="401">
        <f t="shared" si="1"/>
        <v>7</v>
      </c>
      <c r="I15" s="401">
        <v>31</v>
      </c>
      <c r="J15" s="401">
        <f t="shared" si="2"/>
        <v>24</v>
      </c>
      <c r="K15" s="54">
        <v>0</v>
      </c>
      <c r="L15" s="53"/>
    </row>
    <row r="16" spans="1:12" s="58" customFormat="1" ht="16.5" customHeight="1">
      <c r="A16" s="59">
        <v>6</v>
      </c>
      <c r="B16" s="60" t="s">
        <v>797</v>
      </c>
      <c r="C16" s="59">
        <v>30</v>
      </c>
      <c r="D16" s="402">
        <v>0</v>
      </c>
      <c r="E16" s="402">
        <v>5</v>
      </c>
      <c r="F16" s="402">
        <v>2</v>
      </c>
      <c r="G16" s="401">
        <f t="shared" si="0"/>
        <v>7</v>
      </c>
      <c r="H16" s="401">
        <f t="shared" si="1"/>
        <v>7</v>
      </c>
      <c r="I16" s="402">
        <v>30</v>
      </c>
      <c r="J16" s="401">
        <f t="shared" si="2"/>
        <v>23</v>
      </c>
      <c r="K16" s="54">
        <v>0</v>
      </c>
      <c r="L16" s="60"/>
    </row>
    <row r="17" spans="1:12" s="58" customFormat="1" ht="16.5" customHeight="1">
      <c r="A17" s="59">
        <v>7</v>
      </c>
      <c r="B17" s="60" t="s">
        <v>798</v>
      </c>
      <c r="C17" s="59">
        <v>31</v>
      </c>
      <c r="D17" s="402">
        <v>9</v>
      </c>
      <c r="E17" s="402">
        <v>4</v>
      </c>
      <c r="F17" s="402">
        <v>3</v>
      </c>
      <c r="G17" s="401">
        <f t="shared" si="0"/>
        <v>7</v>
      </c>
      <c r="H17" s="401">
        <f t="shared" si="1"/>
        <v>16</v>
      </c>
      <c r="I17" s="402">
        <v>31</v>
      </c>
      <c r="J17" s="401">
        <f t="shared" si="2"/>
        <v>15</v>
      </c>
      <c r="K17" s="54">
        <v>0</v>
      </c>
      <c r="L17" s="60"/>
    </row>
    <row r="18" spans="1:12" s="58" customFormat="1" ht="16.5" customHeight="1">
      <c r="A18" s="59">
        <v>8</v>
      </c>
      <c r="B18" s="60" t="s">
        <v>799</v>
      </c>
      <c r="C18" s="59">
        <v>30</v>
      </c>
      <c r="D18" s="402">
        <v>9</v>
      </c>
      <c r="E18" s="402">
        <v>3</v>
      </c>
      <c r="F18" s="402">
        <v>1</v>
      </c>
      <c r="G18" s="401">
        <f t="shared" si="0"/>
        <v>4</v>
      </c>
      <c r="H18" s="401">
        <f t="shared" si="1"/>
        <v>13</v>
      </c>
      <c r="I18" s="402">
        <v>30</v>
      </c>
      <c r="J18" s="401">
        <f t="shared" si="2"/>
        <v>17</v>
      </c>
      <c r="K18" s="54">
        <v>0</v>
      </c>
      <c r="L18" s="60"/>
    </row>
    <row r="19" spans="1:12" s="58" customFormat="1" ht="16.5" customHeight="1">
      <c r="A19" s="59">
        <v>9</v>
      </c>
      <c r="B19" s="60" t="s">
        <v>800</v>
      </c>
      <c r="C19" s="59">
        <v>31</v>
      </c>
      <c r="D19" s="402">
        <v>8</v>
      </c>
      <c r="E19" s="402">
        <v>4</v>
      </c>
      <c r="F19" s="402">
        <v>1</v>
      </c>
      <c r="G19" s="401">
        <f t="shared" si="0"/>
        <v>5</v>
      </c>
      <c r="H19" s="401">
        <f t="shared" si="1"/>
        <v>13</v>
      </c>
      <c r="I19" s="402">
        <v>31</v>
      </c>
      <c r="J19" s="401">
        <f t="shared" si="2"/>
        <v>18</v>
      </c>
      <c r="K19" s="54">
        <v>0</v>
      </c>
      <c r="L19" s="60"/>
    </row>
    <row r="20" spans="1:12" s="58" customFormat="1" ht="16.5" customHeight="1">
      <c r="A20" s="59">
        <v>10</v>
      </c>
      <c r="B20" s="60" t="s">
        <v>801</v>
      </c>
      <c r="C20" s="59">
        <v>31</v>
      </c>
      <c r="D20" s="402">
        <v>0</v>
      </c>
      <c r="E20" s="402">
        <v>4</v>
      </c>
      <c r="F20" s="402">
        <v>3</v>
      </c>
      <c r="G20" s="401">
        <f t="shared" si="0"/>
        <v>7</v>
      </c>
      <c r="H20" s="401">
        <f t="shared" si="1"/>
        <v>7</v>
      </c>
      <c r="I20" s="402">
        <v>31</v>
      </c>
      <c r="J20" s="401">
        <f t="shared" si="2"/>
        <v>24</v>
      </c>
      <c r="K20" s="54">
        <v>0</v>
      </c>
      <c r="L20" s="60"/>
    </row>
    <row r="21" spans="1:12" s="58" customFormat="1" ht="16.5" customHeight="1">
      <c r="A21" s="59">
        <v>11</v>
      </c>
      <c r="B21" s="60" t="s">
        <v>802</v>
      </c>
      <c r="C21" s="59">
        <v>29</v>
      </c>
      <c r="D21" s="402">
        <v>0</v>
      </c>
      <c r="E21" s="402">
        <v>4</v>
      </c>
      <c r="F21" s="403">
        <v>1</v>
      </c>
      <c r="G21" s="401">
        <f t="shared" si="0"/>
        <v>5</v>
      </c>
      <c r="H21" s="401">
        <f t="shared" si="1"/>
        <v>5</v>
      </c>
      <c r="I21" s="402">
        <v>29</v>
      </c>
      <c r="J21" s="401">
        <f t="shared" si="2"/>
        <v>24</v>
      </c>
      <c r="K21" s="54">
        <v>0</v>
      </c>
      <c r="L21" s="60"/>
    </row>
    <row r="22" spans="1:12" s="58" customFormat="1" ht="16.5" customHeight="1">
      <c r="A22" s="59">
        <v>12</v>
      </c>
      <c r="B22" s="60" t="s">
        <v>803</v>
      </c>
      <c r="C22" s="59">
        <v>31</v>
      </c>
      <c r="D22" s="402">
        <v>0</v>
      </c>
      <c r="E22" s="402">
        <v>5</v>
      </c>
      <c r="F22" s="403">
        <v>2</v>
      </c>
      <c r="G22" s="401">
        <f t="shared" si="0"/>
        <v>7</v>
      </c>
      <c r="H22" s="401">
        <f t="shared" si="1"/>
        <v>7</v>
      </c>
      <c r="I22" s="402">
        <v>31</v>
      </c>
      <c r="J22" s="401">
        <f t="shared" si="2"/>
        <v>24</v>
      </c>
      <c r="K22" s="54">
        <v>0</v>
      </c>
      <c r="L22" s="60"/>
    </row>
    <row r="23" spans="1:12" s="58" customFormat="1" ht="16.5" customHeight="1">
      <c r="A23" s="60"/>
      <c r="B23" s="61" t="s">
        <v>17</v>
      </c>
      <c r="C23" s="59">
        <v>366</v>
      </c>
      <c r="D23" s="59">
        <f>SUM(D11:D22)</f>
        <v>66</v>
      </c>
      <c r="E23" s="59">
        <f aca="true" t="shared" si="3" ref="E23:K23">SUM(E11:E22)</f>
        <v>44</v>
      </c>
      <c r="F23" s="59">
        <f t="shared" si="3"/>
        <v>22</v>
      </c>
      <c r="G23" s="59">
        <f t="shared" si="3"/>
        <v>66</v>
      </c>
      <c r="H23" s="59">
        <f t="shared" si="3"/>
        <v>132</v>
      </c>
      <c r="I23" s="59">
        <f t="shared" si="3"/>
        <v>366</v>
      </c>
      <c r="J23" s="59">
        <f t="shared" si="3"/>
        <v>234</v>
      </c>
      <c r="K23" s="59">
        <f t="shared" si="3"/>
        <v>0</v>
      </c>
      <c r="L23" s="60"/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0" ht="15">
      <c r="A25" s="55" t="s">
        <v>102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ht="15">
      <c r="A28" s="107" t="s">
        <v>944</v>
      </c>
      <c r="B28" s="55"/>
      <c r="C28" s="55"/>
      <c r="D28" s="55"/>
      <c r="E28" s="55"/>
      <c r="F28" s="55"/>
      <c r="G28" s="55"/>
      <c r="H28" s="55"/>
      <c r="I28" s="55"/>
      <c r="J28" s="819" t="s">
        <v>12</v>
      </c>
      <c r="K28" s="819"/>
    </row>
    <row r="29" spans="1:11" ht="15">
      <c r="A29" s="820" t="s">
        <v>13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0"/>
    </row>
    <row r="30" spans="1:11" ht="15">
      <c r="A30" s="820" t="s">
        <v>956</v>
      </c>
      <c r="B30" s="820"/>
      <c r="C30" s="820"/>
      <c r="D30" s="820"/>
      <c r="E30" s="820"/>
      <c r="F30" s="820"/>
      <c r="G30" s="820"/>
      <c r="H30" s="820"/>
      <c r="I30" s="820"/>
      <c r="J30" s="820"/>
      <c r="K30" s="820"/>
    </row>
    <row r="31" spans="1:11" ht="15">
      <c r="A31" s="55"/>
      <c r="B31" s="55"/>
      <c r="C31" s="55"/>
      <c r="D31" s="55"/>
      <c r="E31" s="55"/>
      <c r="F31" s="55"/>
      <c r="G31" s="55"/>
      <c r="I31" s="55" t="s">
        <v>81</v>
      </c>
      <c r="J31" s="55"/>
      <c r="K31" s="55"/>
    </row>
  </sheetData>
  <sheetProtection/>
  <mergeCells count="19">
    <mergeCell ref="K7:K9"/>
    <mergeCell ref="D8:D9"/>
    <mergeCell ref="E8:G8"/>
    <mergeCell ref="I7:I9"/>
    <mergeCell ref="C1:H1"/>
    <mergeCell ref="J1:K1"/>
    <mergeCell ref="A3:K3"/>
    <mergeCell ref="A2:K2"/>
    <mergeCell ref="A6:B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3">
      <selection activeCell="A31" sqref="A31:J31"/>
    </sheetView>
  </sheetViews>
  <sheetFormatPr defaultColWidth="9.140625" defaultRowHeight="12.75"/>
  <cols>
    <col min="1" max="1" width="4.7109375" style="50" customWidth="1"/>
    <col min="2" max="2" width="14.7109375" style="50" customWidth="1"/>
    <col min="3" max="3" width="11.7109375" style="50" customWidth="1"/>
    <col min="4" max="4" width="12.00390625" style="50" customWidth="1"/>
    <col min="5" max="5" width="11.8515625" style="50" customWidth="1"/>
    <col min="6" max="6" width="18.8515625" style="50" customWidth="1"/>
    <col min="7" max="7" width="10.140625" style="50" customWidth="1"/>
    <col min="8" max="8" width="14.7109375" style="50" customWidth="1"/>
    <col min="9" max="9" width="15.28125" style="50" customWidth="1"/>
    <col min="10" max="10" width="14.7109375" style="50" customWidth="1"/>
    <col min="11" max="11" width="11.8515625" style="50" customWidth="1"/>
    <col min="12" max="16384" width="9.140625" style="50" customWidth="1"/>
  </cols>
  <sheetData>
    <row r="1" spans="3:10" ht="15" customHeight="1">
      <c r="C1" s="535"/>
      <c r="D1" s="535"/>
      <c r="E1" s="535"/>
      <c r="F1" s="535"/>
      <c r="G1" s="535"/>
      <c r="H1" s="535"/>
      <c r="I1" s="177"/>
      <c r="J1" s="42" t="s">
        <v>527</v>
      </c>
    </row>
    <row r="2" spans="1:10" s="57" customFormat="1" ht="19.5" customHeight="1">
      <c r="A2" s="824" t="s">
        <v>0</v>
      </c>
      <c r="B2" s="824"/>
      <c r="C2" s="824"/>
      <c r="D2" s="824"/>
      <c r="E2" s="824"/>
      <c r="F2" s="824"/>
      <c r="G2" s="824"/>
      <c r="H2" s="824"/>
      <c r="I2" s="824"/>
      <c r="J2" s="824"/>
    </row>
    <row r="3" spans="1:10" s="57" customFormat="1" ht="19.5" customHeight="1">
      <c r="A3" s="823" t="s">
        <v>695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57" customFormat="1" ht="18" customHeight="1">
      <c r="A5" s="745" t="s">
        <v>702</v>
      </c>
      <c r="B5" s="745"/>
      <c r="C5" s="745"/>
      <c r="D5" s="745"/>
      <c r="E5" s="745"/>
      <c r="F5" s="745"/>
      <c r="G5" s="745"/>
      <c r="H5" s="745"/>
      <c r="I5" s="745"/>
      <c r="J5" s="745"/>
    </row>
    <row r="6" spans="1:10" ht="15.75">
      <c r="A6" s="574" t="s">
        <v>923</v>
      </c>
      <c r="B6" s="574"/>
      <c r="C6" s="146"/>
      <c r="D6" s="146"/>
      <c r="E6" s="146"/>
      <c r="F6" s="146"/>
      <c r="G6" s="146"/>
      <c r="H6" s="146"/>
      <c r="I6" s="175"/>
      <c r="J6" s="175"/>
    </row>
    <row r="7" spans="1:11" ht="29.25" customHeight="1">
      <c r="A7" s="821" t="s">
        <v>71</v>
      </c>
      <c r="B7" s="821" t="s">
        <v>72</v>
      </c>
      <c r="C7" s="821" t="s">
        <v>73</v>
      </c>
      <c r="D7" s="821" t="s">
        <v>152</v>
      </c>
      <c r="E7" s="821"/>
      <c r="F7" s="821"/>
      <c r="G7" s="821"/>
      <c r="H7" s="821"/>
      <c r="I7" s="600" t="s">
        <v>232</v>
      </c>
      <c r="J7" s="821" t="s">
        <v>74</v>
      </c>
      <c r="K7" s="821" t="s">
        <v>220</v>
      </c>
    </row>
    <row r="8" spans="1:19" ht="33.75" customHeight="1">
      <c r="A8" s="821"/>
      <c r="B8" s="821"/>
      <c r="C8" s="821"/>
      <c r="D8" s="821" t="s">
        <v>76</v>
      </c>
      <c r="E8" s="821" t="s">
        <v>77</v>
      </c>
      <c r="F8" s="821"/>
      <c r="G8" s="821"/>
      <c r="H8" s="600" t="s">
        <v>78</v>
      </c>
      <c r="I8" s="822"/>
      <c r="J8" s="821"/>
      <c r="K8" s="821"/>
      <c r="R8" s="56"/>
      <c r="S8" s="56"/>
    </row>
    <row r="9" spans="1:11" ht="33.75" customHeight="1">
      <c r="A9" s="821"/>
      <c r="B9" s="821"/>
      <c r="C9" s="821"/>
      <c r="D9" s="821"/>
      <c r="E9" s="52" t="s">
        <v>79</v>
      </c>
      <c r="F9" s="52" t="s">
        <v>80</v>
      </c>
      <c r="G9" s="52" t="s">
        <v>17</v>
      </c>
      <c r="H9" s="601"/>
      <c r="I9" s="601"/>
      <c r="J9" s="821"/>
      <c r="K9" s="821"/>
    </row>
    <row r="10" spans="1:11" s="58" customFormat="1" ht="16.5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1" ht="16.5" customHeight="1">
      <c r="A11" s="59">
        <v>1</v>
      </c>
      <c r="B11" s="60" t="s">
        <v>792</v>
      </c>
      <c r="C11" s="54">
        <v>30</v>
      </c>
      <c r="D11" s="401">
        <v>0</v>
      </c>
      <c r="E11" s="401">
        <v>4</v>
      </c>
      <c r="F11" s="401">
        <v>5</v>
      </c>
      <c r="G11" s="401">
        <f>SUM(E11:F11)</f>
        <v>9</v>
      </c>
      <c r="H11" s="54">
        <f>D11+G11</f>
        <v>9</v>
      </c>
      <c r="I11" s="401">
        <v>30</v>
      </c>
      <c r="J11" s="401">
        <f>C11-H11</f>
        <v>21</v>
      </c>
      <c r="K11" s="53"/>
    </row>
    <row r="12" spans="1:11" ht="16.5" customHeight="1">
      <c r="A12" s="59">
        <v>2</v>
      </c>
      <c r="B12" s="60" t="s">
        <v>793</v>
      </c>
      <c r="C12" s="54">
        <v>31</v>
      </c>
      <c r="D12" s="401">
        <v>31</v>
      </c>
      <c r="E12" s="401">
        <v>0</v>
      </c>
      <c r="F12" s="401">
        <v>0</v>
      </c>
      <c r="G12" s="401">
        <f aca="true" t="shared" si="0" ref="G12:G22">SUM(E12:F12)</f>
        <v>0</v>
      </c>
      <c r="H12" s="54">
        <f aca="true" t="shared" si="1" ref="H12:H22">D12+G12</f>
        <v>31</v>
      </c>
      <c r="I12" s="401">
        <v>31</v>
      </c>
      <c r="J12" s="401">
        <f aca="true" t="shared" si="2" ref="J12:J22">C12-H12</f>
        <v>0</v>
      </c>
      <c r="K12" s="53"/>
    </row>
    <row r="13" spans="1:11" ht="16.5" customHeight="1">
      <c r="A13" s="59">
        <v>3</v>
      </c>
      <c r="B13" s="60" t="s">
        <v>794</v>
      </c>
      <c r="C13" s="54">
        <v>30</v>
      </c>
      <c r="D13" s="401">
        <v>9</v>
      </c>
      <c r="E13" s="401">
        <v>2</v>
      </c>
      <c r="F13" s="401">
        <v>1</v>
      </c>
      <c r="G13" s="401">
        <f t="shared" si="0"/>
        <v>3</v>
      </c>
      <c r="H13" s="54">
        <f t="shared" si="1"/>
        <v>12</v>
      </c>
      <c r="I13" s="401">
        <v>30</v>
      </c>
      <c r="J13" s="401">
        <f t="shared" si="2"/>
        <v>18</v>
      </c>
      <c r="K13" s="60"/>
    </row>
    <row r="14" spans="1:11" ht="16.5" customHeight="1">
      <c r="A14" s="59">
        <v>4</v>
      </c>
      <c r="B14" s="60" t="s">
        <v>795</v>
      </c>
      <c r="C14" s="54">
        <v>31</v>
      </c>
      <c r="D14" s="401">
        <v>0</v>
      </c>
      <c r="E14" s="401">
        <v>5</v>
      </c>
      <c r="F14" s="401">
        <v>0</v>
      </c>
      <c r="G14" s="401">
        <f t="shared" si="0"/>
        <v>5</v>
      </c>
      <c r="H14" s="54">
        <f t="shared" si="1"/>
        <v>5</v>
      </c>
      <c r="I14" s="401">
        <v>31</v>
      </c>
      <c r="J14" s="401">
        <f t="shared" si="2"/>
        <v>26</v>
      </c>
      <c r="K14" s="60"/>
    </row>
    <row r="15" spans="1:11" ht="16.5" customHeight="1">
      <c r="A15" s="59">
        <v>5</v>
      </c>
      <c r="B15" s="60" t="s">
        <v>796</v>
      </c>
      <c r="C15" s="54">
        <v>31</v>
      </c>
      <c r="D15" s="401">
        <v>0</v>
      </c>
      <c r="E15" s="401">
        <v>4</v>
      </c>
      <c r="F15" s="401">
        <v>3</v>
      </c>
      <c r="G15" s="401">
        <f t="shared" si="0"/>
        <v>7</v>
      </c>
      <c r="H15" s="54">
        <f t="shared" si="1"/>
        <v>7</v>
      </c>
      <c r="I15" s="401">
        <v>31</v>
      </c>
      <c r="J15" s="401">
        <f t="shared" si="2"/>
        <v>24</v>
      </c>
      <c r="K15" s="60"/>
    </row>
    <row r="16" spans="1:11" s="58" customFormat="1" ht="16.5" customHeight="1">
      <c r="A16" s="59">
        <v>6</v>
      </c>
      <c r="B16" s="60" t="s">
        <v>797</v>
      </c>
      <c r="C16" s="59">
        <v>30</v>
      </c>
      <c r="D16" s="402">
        <v>0</v>
      </c>
      <c r="E16" s="402">
        <v>5</v>
      </c>
      <c r="F16" s="402">
        <v>2</v>
      </c>
      <c r="G16" s="401">
        <f t="shared" si="0"/>
        <v>7</v>
      </c>
      <c r="H16" s="54">
        <f t="shared" si="1"/>
        <v>7</v>
      </c>
      <c r="I16" s="402">
        <v>30</v>
      </c>
      <c r="J16" s="401">
        <f t="shared" si="2"/>
        <v>23</v>
      </c>
      <c r="K16" s="60"/>
    </row>
    <row r="17" spans="1:11" s="58" customFormat="1" ht="16.5" customHeight="1">
      <c r="A17" s="59">
        <v>7</v>
      </c>
      <c r="B17" s="60" t="s">
        <v>798</v>
      </c>
      <c r="C17" s="59">
        <v>31</v>
      </c>
      <c r="D17" s="402">
        <v>9</v>
      </c>
      <c r="E17" s="402">
        <v>4</v>
      </c>
      <c r="F17" s="402">
        <v>3</v>
      </c>
      <c r="G17" s="401">
        <f t="shared" si="0"/>
        <v>7</v>
      </c>
      <c r="H17" s="54">
        <f t="shared" si="1"/>
        <v>16</v>
      </c>
      <c r="I17" s="402">
        <v>31</v>
      </c>
      <c r="J17" s="401">
        <f t="shared" si="2"/>
        <v>15</v>
      </c>
      <c r="K17" s="60"/>
    </row>
    <row r="18" spans="1:11" s="58" customFormat="1" ht="16.5" customHeight="1">
      <c r="A18" s="59">
        <v>8</v>
      </c>
      <c r="B18" s="60" t="s">
        <v>799</v>
      </c>
      <c r="C18" s="59">
        <v>30</v>
      </c>
      <c r="D18" s="402">
        <v>9</v>
      </c>
      <c r="E18" s="402">
        <v>3</v>
      </c>
      <c r="F18" s="402">
        <v>1</v>
      </c>
      <c r="G18" s="401">
        <f t="shared" si="0"/>
        <v>4</v>
      </c>
      <c r="H18" s="54">
        <f t="shared" si="1"/>
        <v>13</v>
      </c>
      <c r="I18" s="402">
        <v>30</v>
      </c>
      <c r="J18" s="401">
        <f t="shared" si="2"/>
        <v>17</v>
      </c>
      <c r="K18" s="60"/>
    </row>
    <row r="19" spans="1:11" s="58" customFormat="1" ht="16.5" customHeight="1">
      <c r="A19" s="59">
        <v>9</v>
      </c>
      <c r="B19" s="60" t="s">
        <v>800</v>
      </c>
      <c r="C19" s="59">
        <v>31</v>
      </c>
      <c r="D19" s="402">
        <v>8</v>
      </c>
      <c r="E19" s="402">
        <v>4</v>
      </c>
      <c r="F19" s="402">
        <v>1</v>
      </c>
      <c r="G19" s="401">
        <f t="shared" si="0"/>
        <v>5</v>
      </c>
      <c r="H19" s="54">
        <f t="shared" si="1"/>
        <v>13</v>
      </c>
      <c r="I19" s="402">
        <v>31</v>
      </c>
      <c r="J19" s="401">
        <f t="shared" si="2"/>
        <v>18</v>
      </c>
      <c r="K19" s="60"/>
    </row>
    <row r="20" spans="1:11" s="58" customFormat="1" ht="16.5" customHeight="1">
      <c r="A20" s="59">
        <v>10</v>
      </c>
      <c r="B20" s="60" t="s">
        <v>804</v>
      </c>
      <c r="C20" s="59">
        <v>31</v>
      </c>
      <c r="D20" s="402">
        <v>0</v>
      </c>
      <c r="E20" s="402">
        <v>4</v>
      </c>
      <c r="F20" s="402">
        <v>3</v>
      </c>
      <c r="G20" s="401">
        <f t="shared" si="0"/>
        <v>7</v>
      </c>
      <c r="H20" s="54">
        <f t="shared" si="1"/>
        <v>7</v>
      </c>
      <c r="I20" s="402">
        <v>31</v>
      </c>
      <c r="J20" s="401">
        <f t="shared" si="2"/>
        <v>24</v>
      </c>
      <c r="K20" s="60"/>
    </row>
    <row r="21" spans="1:11" s="58" customFormat="1" ht="16.5" customHeight="1">
      <c r="A21" s="59">
        <v>11</v>
      </c>
      <c r="B21" s="60" t="s">
        <v>805</v>
      </c>
      <c r="C21" s="59">
        <v>29</v>
      </c>
      <c r="D21" s="402">
        <v>0</v>
      </c>
      <c r="E21" s="402">
        <v>4</v>
      </c>
      <c r="F21" s="403">
        <v>1</v>
      </c>
      <c r="G21" s="401">
        <f t="shared" si="0"/>
        <v>5</v>
      </c>
      <c r="H21" s="54">
        <f t="shared" si="1"/>
        <v>5</v>
      </c>
      <c r="I21" s="402">
        <v>29</v>
      </c>
      <c r="J21" s="401">
        <f t="shared" si="2"/>
        <v>24</v>
      </c>
      <c r="K21" s="60"/>
    </row>
    <row r="22" spans="1:11" s="58" customFormat="1" ht="16.5" customHeight="1">
      <c r="A22" s="59">
        <v>12</v>
      </c>
      <c r="B22" s="60" t="s">
        <v>806</v>
      </c>
      <c r="C22" s="59">
        <v>31</v>
      </c>
      <c r="D22" s="402">
        <v>0</v>
      </c>
      <c r="E22" s="402">
        <v>5</v>
      </c>
      <c r="F22" s="403">
        <v>2</v>
      </c>
      <c r="G22" s="401">
        <f t="shared" si="0"/>
        <v>7</v>
      </c>
      <c r="H22" s="54">
        <f t="shared" si="1"/>
        <v>7</v>
      </c>
      <c r="I22" s="402">
        <v>31</v>
      </c>
      <c r="J22" s="401">
        <f t="shared" si="2"/>
        <v>24</v>
      </c>
      <c r="K22" s="60"/>
    </row>
    <row r="23" spans="1:11" s="58" customFormat="1" ht="16.5" customHeight="1">
      <c r="A23" s="60"/>
      <c r="B23" s="61" t="s">
        <v>17</v>
      </c>
      <c r="C23" s="59">
        <v>366</v>
      </c>
      <c r="D23" s="59">
        <f>SUM(D11:D22)</f>
        <v>66</v>
      </c>
      <c r="E23" s="59">
        <f aca="true" t="shared" si="3" ref="E23:J23">SUM(E11:E22)</f>
        <v>44</v>
      </c>
      <c r="F23" s="59">
        <f t="shared" si="3"/>
        <v>22</v>
      </c>
      <c r="G23" s="59">
        <f t="shared" si="3"/>
        <v>66</v>
      </c>
      <c r="H23" s="59">
        <f t="shared" si="3"/>
        <v>132</v>
      </c>
      <c r="I23" s="59">
        <f t="shared" si="3"/>
        <v>366</v>
      </c>
      <c r="J23" s="59">
        <f t="shared" si="3"/>
        <v>234</v>
      </c>
      <c r="K23" s="60"/>
    </row>
    <row r="24" spans="1:11" s="58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0"/>
    </row>
    <row r="25" spans="1:10" ht="15">
      <c r="A25" s="55" t="s">
        <v>102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ht="14.25">
      <c r="D28" s="50" t="s">
        <v>11</v>
      </c>
    </row>
    <row r="29" spans="1:10" ht="15">
      <c r="A29" s="107" t="s">
        <v>944</v>
      </c>
      <c r="B29" s="55"/>
      <c r="C29" s="55"/>
      <c r="D29" s="55"/>
      <c r="E29" s="55"/>
      <c r="F29" s="55"/>
      <c r="G29" s="55"/>
      <c r="H29" s="55"/>
      <c r="I29" s="55"/>
      <c r="J29" s="172" t="s">
        <v>12</v>
      </c>
    </row>
    <row r="30" spans="1:10" ht="15">
      <c r="A30" s="820" t="s">
        <v>13</v>
      </c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ht="15">
      <c r="A31" s="820" t="s">
        <v>956</v>
      </c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t="15">
      <c r="A32" s="55"/>
      <c r="B32" s="55"/>
      <c r="C32" s="55"/>
      <c r="D32" s="55"/>
      <c r="E32" s="55"/>
      <c r="F32" s="55"/>
      <c r="G32" s="55"/>
      <c r="H32" s="55" t="s">
        <v>81</v>
      </c>
      <c r="I32" s="55"/>
      <c r="J32" s="55"/>
    </row>
  </sheetData>
  <sheetProtection/>
  <mergeCells count="17">
    <mergeCell ref="K7:K9"/>
    <mergeCell ref="H8:H9"/>
    <mergeCell ref="C1:H1"/>
    <mergeCell ref="A2:J2"/>
    <mergeCell ref="A3:J3"/>
    <mergeCell ref="A5:J5"/>
    <mergeCell ref="A6:B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SheetLayoutView="100" zoomScalePageLayoutView="0" workbookViewId="0" topLeftCell="A4">
      <selection activeCell="I24" sqref="I24:T24"/>
    </sheetView>
  </sheetViews>
  <sheetFormatPr defaultColWidth="9.140625" defaultRowHeight="12.75"/>
  <cols>
    <col min="1" max="1" width="5.57421875" style="290" customWidth="1"/>
    <col min="2" max="2" width="8.8515625" style="290" customWidth="1"/>
    <col min="3" max="3" width="10.28125" style="290" customWidth="1"/>
    <col min="4" max="4" width="8.421875" style="290" customWidth="1"/>
    <col min="5" max="6" width="9.8515625" style="290" customWidth="1"/>
    <col min="7" max="7" width="10.8515625" style="290" customWidth="1"/>
    <col min="8" max="8" width="12.8515625" style="290" customWidth="1"/>
    <col min="9" max="9" width="8.7109375" style="275" customWidth="1"/>
    <col min="10" max="11" width="8.00390625" style="275" customWidth="1"/>
    <col min="12" max="14" width="8.140625" style="275" customWidth="1"/>
    <col min="15" max="15" width="8.421875" style="275" customWidth="1"/>
    <col min="16" max="16" width="8.140625" style="275" customWidth="1"/>
    <col min="17" max="18" width="8.8515625" style="275" customWidth="1"/>
    <col min="19" max="19" width="10.7109375" style="275" customWidth="1"/>
    <col min="20" max="20" width="14.140625" style="275" customWidth="1"/>
    <col min="21" max="21" width="9.140625" style="290" customWidth="1"/>
    <col min="22" max="16384" width="9.140625" style="275" customWidth="1"/>
  </cols>
  <sheetData>
    <row r="1" spans="7:20" ht="12.75" customHeight="1">
      <c r="G1" s="837"/>
      <c r="H1" s="837"/>
      <c r="I1" s="837"/>
      <c r="J1" s="290"/>
      <c r="K1" s="290"/>
      <c r="L1" s="290"/>
      <c r="M1" s="290"/>
      <c r="N1" s="290"/>
      <c r="O1" s="290"/>
      <c r="P1" s="290"/>
      <c r="Q1" s="839" t="s">
        <v>528</v>
      </c>
      <c r="R1" s="839"/>
      <c r="S1" s="839"/>
      <c r="T1" s="839"/>
    </row>
    <row r="2" spans="1:20" ht="15.75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</row>
    <row r="3" spans="1:20" ht="18">
      <c r="A3" s="836" t="s">
        <v>695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</row>
    <row r="4" spans="1:20" ht="12.75" customHeight="1">
      <c r="A4" s="834" t="s">
        <v>703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</row>
    <row r="5" spans="1:21" s="276" customFormat="1" ht="7.5" customHeight="1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355"/>
    </row>
    <row r="6" spans="1:20" ht="12.75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</row>
    <row r="7" spans="1:20" ht="12.75">
      <c r="A7" s="830" t="s">
        <v>923</v>
      </c>
      <c r="B7" s="830"/>
      <c r="H7" s="291"/>
      <c r="I7" s="290"/>
      <c r="J7" s="290"/>
      <c r="K7" s="290"/>
      <c r="L7" s="826"/>
      <c r="M7" s="826"/>
      <c r="N7" s="826"/>
      <c r="O7" s="826"/>
      <c r="P7" s="826"/>
      <c r="Q7" s="826"/>
      <c r="R7" s="826"/>
      <c r="S7" s="826"/>
      <c r="T7" s="826"/>
    </row>
    <row r="8" spans="1:20" ht="24.75" customHeight="1">
      <c r="A8" s="753" t="s">
        <v>2</v>
      </c>
      <c r="B8" s="753" t="s">
        <v>3</v>
      </c>
      <c r="C8" s="827" t="s">
        <v>481</v>
      </c>
      <c r="D8" s="828"/>
      <c r="E8" s="828"/>
      <c r="F8" s="828"/>
      <c r="G8" s="829"/>
      <c r="H8" s="831" t="s">
        <v>82</v>
      </c>
      <c r="I8" s="827" t="s">
        <v>83</v>
      </c>
      <c r="J8" s="828"/>
      <c r="K8" s="828"/>
      <c r="L8" s="829"/>
      <c r="M8" s="753" t="s">
        <v>646</v>
      </c>
      <c r="N8" s="753"/>
      <c r="O8" s="753"/>
      <c r="P8" s="753"/>
      <c r="Q8" s="753"/>
      <c r="R8" s="753"/>
      <c r="S8" s="840" t="s">
        <v>841</v>
      </c>
      <c r="T8" s="840"/>
    </row>
    <row r="9" spans="1:20" ht="44.25" customHeight="1">
      <c r="A9" s="753"/>
      <c r="B9" s="753"/>
      <c r="C9" s="292" t="s">
        <v>5</v>
      </c>
      <c r="D9" s="292" t="s">
        <v>6</v>
      </c>
      <c r="E9" s="292" t="s">
        <v>351</v>
      </c>
      <c r="F9" s="293" t="s">
        <v>96</v>
      </c>
      <c r="G9" s="293" t="s">
        <v>221</v>
      </c>
      <c r="H9" s="832"/>
      <c r="I9" s="346" t="s">
        <v>87</v>
      </c>
      <c r="J9" s="346" t="s">
        <v>19</v>
      </c>
      <c r="K9" s="346" t="s">
        <v>39</v>
      </c>
      <c r="L9" s="346" t="s">
        <v>682</v>
      </c>
      <c r="M9" s="353" t="s">
        <v>17</v>
      </c>
      <c r="N9" s="353" t="s">
        <v>647</v>
      </c>
      <c r="O9" s="353" t="s">
        <v>648</v>
      </c>
      <c r="P9" s="353" t="s">
        <v>649</v>
      </c>
      <c r="Q9" s="353" t="s">
        <v>650</v>
      </c>
      <c r="R9" s="353" t="s">
        <v>651</v>
      </c>
      <c r="S9" s="366" t="s">
        <v>855</v>
      </c>
      <c r="T9" s="366" t="s">
        <v>853</v>
      </c>
    </row>
    <row r="10" spans="1:21" s="277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  <c r="U10" s="300"/>
    </row>
    <row r="11" spans="1:20" ht="15">
      <c r="A11" s="294">
        <v>1</v>
      </c>
      <c r="B11" s="485" t="s">
        <v>881</v>
      </c>
      <c r="C11" s="485">
        <f>G11-D11</f>
        <v>6039</v>
      </c>
      <c r="D11" s="485">
        <v>1200</v>
      </c>
      <c r="E11" s="485">
        <v>0</v>
      </c>
      <c r="F11" s="485">
        <v>0</v>
      </c>
      <c r="G11" s="485">
        <v>7239</v>
      </c>
      <c r="H11" s="486">
        <v>234</v>
      </c>
      <c r="I11" s="489">
        <f>J11+K11+L11</f>
        <v>169.3926</v>
      </c>
      <c r="J11" s="487">
        <f>G11*H11*100/1000000</f>
        <v>169.3926</v>
      </c>
      <c r="K11" s="487">
        <v>0</v>
      </c>
      <c r="L11" s="487">
        <v>0</v>
      </c>
      <c r="M11" s="487">
        <f>N11+O11+P11+Q11+R11</f>
        <v>57.82000000000001</v>
      </c>
      <c r="N11" s="487">
        <v>21.42</v>
      </c>
      <c r="O11" s="487">
        <v>11.2</v>
      </c>
      <c r="P11" s="487">
        <v>14</v>
      </c>
      <c r="Q11" s="487">
        <v>11.2</v>
      </c>
      <c r="R11" s="487">
        <v>0</v>
      </c>
      <c r="S11" s="485">
        <v>1500</v>
      </c>
      <c r="T11" s="487">
        <v>2.54</v>
      </c>
    </row>
    <row r="12" spans="1:20" ht="15">
      <c r="A12" s="294">
        <v>2</v>
      </c>
      <c r="B12" s="416" t="s">
        <v>882</v>
      </c>
      <c r="C12" s="416">
        <v>2211</v>
      </c>
      <c r="D12" s="416">
        <v>0</v>
      </c>
      <c r="E12" s="416">
        <v>0</v>
      </c>
      <c r="F12" s="416">
        <v>0</v>
      </c>
      <c r="G12" s="416">
        <f>SUM(C12:F12)</f>
        <v>2211</v>
      </c>
      <c r="H12" s="488">
        <v>234</v>
      </c>
      <c r="I12" s="489">
        <f>J12+K12+L12</f>
        <v>51.7374</v>
      </c>
      <c r="J12" s="489">
        <f>G12*100*H12/1000000</f>
        <v>51.7374</v>
      </c>
      <c r="K12" s="489">
        <v>0</v>
      </c>
      <c r="L12" s="489">
        <v>0</v>
      </c>
      <c r="M12" s="489">
        <f>N12+O12+P12+Q12</f>
        <v>16.68</v>
      </c>
      <c r="N12" s="489">
        <v>7.14</v>
      </c>
      <c r="O12" s="489">
        <v>2.34</v>
      </c>
      <c r="P12" s="489">
        <v>4.86</v>
      </c>
      <c r="Q12" s="489">
        <v>2.34</v>
      </c>
      <c r="R12" s="416">
        <v>0</v>
      </c>
      <c r="S12" s="416">
        <v>1500</v>
      </c>
      <c r="T12" s="416">
        <v>0.78</v>
      </c>
    </row>
    <row r="13" spans="1:20" ht="15">
      <c r="A13" s="294">
        <v>3</v>
      </c>
      <c r="B13" s="416"/>
      <c r="C13" s="416"/>
      <c r="D13" s="416"/>
      <c r="E13" s="416"/>
      <c r="F13" s="416"/>
      <c r="G13" s="416"/>
      <c r="H13" s="488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</row>
    <row r="14" spans="1:20" ht="15">
      <c r="A14" s="296" t="s">
        <v>7</v>
      </c>
      <c r="B14" s="416"/>
      <c r="C14" s="416"/>
      <c r="D14" s="416"/>
      <c r="E14" s="416"/>
      <c r="F14" s="416"/>
      <c r="G14" s="416"/>
      <c r="H14" s="488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</row>
    <row r="15" spans="1:20" ht="15.75">
      <c r="A15" s="361" t="s">
        <v>17</v>
      </c>
      <c r="B15" s="416"/>
      <c r="C15" s="417">
        <f>SUM(C11:C14)</f>
        <v>8250</v>
      </c>
      <c r="D15" s="417">
        <f aca="true" t="shared" si="0" ref="D15:T15">SUM(D11:D14)</f>
        <v>1200</v>
      </c>
      <c r="E15" s="417">
        <f t="shared" si="0"/>
        <v>0</v>
      </c>
      <c r="F15" s="417">
        <f t="shared" si="0"/>
        <v>0</v>
      </c>
      <c r="G15" s="417">
        <f t="shared" si="0"/>
        <v>9450</v>
      </c>
      <c r="H15" s="417"/>
      <c r="I15" s="417">
        <f t="shared" si="0"/>
        <v>221.13</v>
      </c>
      <c r="J15" s="490">
        <f t="shared" si="0"/>
        <v>221.13</v>
      </c>
      <c r="K15" s="490">
        <f t="shared" si="0"/>
        <v>0</v>
      </c>
      <c r="L15" s="490">
        <f t="shared" si="0"/>
        <v>0</v>
      </c>
      <c r="M15" s="490">
        <f t="shared" si="0"/>
        <v>74.5</v>
      </c>
      <c r="N15" s="417">
        <f t="shared" si="0"/>
        <v>28.560000000000002</v>
      </c>
      <c r="O15" s="417">
        <f t="shared" si="0"/>
        <v>13.54</v>
      </c>
      <c r="P15" s="417">
        <f t="shared" si="0"/>
        <v>18.86</v>
      </c>
      <c r="Q15" s="417">
        <f t="shared" si="0"/>
        <v>13.54</v>
      </c>
      <c r="R15" s="490">
        <f t="shared" si="0"/>
        <v>0</v>
      </c>
      <c r="S15" s="417">
        <v>1500</v>
      </c>
      <c r="T15" s="417">
        <f t="shared" si="0"/>
        <v>3.3200000000000003</v>
      </c>
    </row>
    <row r="16" spans="1:20" ht="12.75">
      <c r="A16" s="297"/>
      <c r="B16" s="297"/>
      <c r="C16" s="297"/>
      <c r="D16" s="297"/>
      <c r="E16" s="297"/>
      <c r="F16" s="297"/>
      <c r="G16" s="297"/>
      <c r="H16" s="297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</row>
    <row r="17" spans="1:20" ht="12.75">
      <c r="A17" s="298" t="s">
        <v>8</v>
      </c>
      <c r="B17" s="299"/>
      <c r="C17" s="299"/>
      <c r="D17" s="297"/>
      <c r="E17" s="297"/>
      <c r="F17" s="297"/>
      <c r="G17" s="297"/>
      <c r="H17" s="297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</row>
    <row r="18" spans="1:20" ht="12.75">
      <c r="A18" s="300" t="s">
        <v>9</v>
      </c>
      <c r="B18" s="300"/>
      <c r="C18" s="30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</row>
    <row r="19" spans="1:20" ht="12.75">
      <c r="A19" s="300" t="s">
        <v>10</v>
      </c>
      <c r="B19" s="300"/>
      <c r="C19" s="30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</row>
    <row r="20" spans="1:20" ht="12.75">
      <c r="A20" s="300"/>
      <c r="B20" s="300"/>
      <c r="C20" s="30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</row>
    <row r="21" spans="1:20" ht="12.75">
      <c r="A21" s="300"/>
      <c r="B21" s="300"/>
      <c r="C21" s="30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</row>
    <row r="22" spans="1:20" ht="16.5" customHeight="1">
      <c r="A22" s="107" t="s">
        <v>944</v>
      </c>
      <c r="H22" s="300"/>
      <c r="I22" s="290"/>
      <c r="J22" s="300"/>
      <c r="K22" s="300"/>
      <c r="L22" s="300"/>
      <c r="M22" s="300"/>
      <c r="N22" s="300"/>
      <c r="O22" s="300"/>
      <c r="P22" s="300"/>
      <c r="Q22" s="300"/>
      <c r="R22" s="833" t="s">
        <v>12</v>
      </c>
      <c r="S22" s="833"/>
      <c r="T22" s="300"/>
    </row>
    <row r="23" spans="9:20" ht="12.75" customHeight="1">
      <c r="I23" s="300"/>
      <c r="J23" s="833" t="s">
        <v>13</v>
      </c>
      <c r="K23" s="833"/>
      <c r="L23" s="833"/>
      <c r="M23" s="833"/>
      <c r="N23" s="833"/>
      <c r="O23" s="833"/>
      <c r="P23" s="833"/>
      <c r="Q23" s="833"/>
      <c r="R23" s="833"/>
      <c r="S23" s="833"/>
      <c r="T23" s="833"/>
    </row>
    <row r="24" spans="9:20" ht="12.75" customHeight="1">
      <c r="I24" s="833" t="s">
        <v>955</v>
      </c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</row>
    <row r="25" spans="1:20" ht="12.75">
      <c r="A25" s="300"/>
      <c r="B25" s="300"/>
      <c r="I25" s="290"/>
      <c r="J25" s="300"/>
      <c r="K25" s="300"/>
      <c r="L25" s="300"/>
      <c r="M25" s="300"/>
      <c r="N25" s="300"/>
      <c r="O25" s="300"/>
      <c r="P25" s="300"/>
      <c r="Q25" s="300"/>
      <c r="R25" s="300" t="s">
        <v>842</v>
      </c>
      <c r="S25" s="300"/>
      <c r="T25" s="300"/>
    </row>
    <row r="27" spans="1:20" ht="12.75">
      <c r="A27" s="825"/>
      <c r="B27" s="825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</row>
  </sheetData>
  <sheetProtection/>
  <mergeCells count="19">
    <mergeCell ref="R22:S22"/>
    <mergeCell ref="A4:T5"/>
    <mergeCell ref="A2:T2"/>
    <mergeCell ref="A3:T3"/>
    <mergeCell ref="G1:I1"/>
    <mergeCell ref="A6:T6"/>
    <mergeCell ref="Q1:T1"/>
    <mergeCell ref="M8:R8"/>
    <mergeCell ref="S8:T8"/>
    <mergeCell ref="A27:T27"/>
    <mergeCell ref="L7:T7"/>
    <mergeCell ref="A8:A9"/>
    <mergeCell ref="B8:B9"/>
    <mergeCell ref="C8:G8"/>
    <mergeCell ref="A7:B7"/>
    <mergeCell ref="H8:H9"/>
    <mergeCell ref="J23:T23"/>
    <mergeCell ref="I24:T24"/>
    <mergeCell ref="I8:L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SheetLayoutView="100" zoomScalePageLayoutView="0" workbookViewId="0" topLeftCell="A1">
      <selection activeCell="I24" sqref="I24:T24"/>
    </sheetView>
  </sheetViews>
  <sheetFormatPr defaultColWidth="9.140625" defaultRowHeight="12.75"/>
  <cols>
    <col min="1" max="1" width="5.57421875" style="290" customWidth="1"/>
    <col min="2" max="2" width="8.8515625" style="290" customWidth="1"/>
    <col min="3" max="3" width="10.28125" style="290" customWidth="1"/>
    <col min="4" max="4" width="8.421875" style="290" customWidth="1"/>
    <col min="5" max="6" width="9.8515625" style="290" customWidth="1"/>
    <col min="7" max="7" width="10.8515625" style="290" customWidth="1"/>
    <col min="8" max="8" width="12.8515625" style="290" customWidth="1"/>
    <col min="9" max="9" width="8.7109375" style="275" customWidth="1"/>
    <col min="10" max="11" width="8.00390625" style="275" customWidth="1"/>
    <col min="12" max="14" width="8.140625" style="275" customWidth="1"/>
    <col min="15" max="15" width="8.421875" style="275" customWidth="1"/>
    <col min="16" max="18" width="8.140625" style="275" customWidth="1"/>
    <col min="19" max="19" width="10.421875" style="275" customWidth="1"/>
    <col min="20" max="20" width="12.57421875" style="275" customWidth="1"/>
    <col min="21" max="16384" width="9.140625" style="275" customWidth="1"/>
  </cols>
  <sheetData>
    <row r="1" spans="7:20" ht="12.75" customHeight="1">
      <c r="G1" s="837"/>
      <c r="H1" s="837"/>
      <c r="I1" s="837"/>
      <c r="J1" s="290"/>
      <c r="K1" s="290"/>
      <c r="L1" s="290"/>
      <c r="M1" s="290"/>
      <c r="N1" s="290"/>
      <c r="O1" s="290"/>
      <c r="P1" s="290"/>
      <c r="Q1" s="290"/>
      <c r="R1" s="290"/>
      <c r="S1" s="839" t="s">
        <v>529</v>
      </c>
      <c r="T1" s="839"/>
    </row>
    <row r="2" spans="1:20" ht="15.75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</row>
    <row r="3" spans="1:20" ht="18">
      <c r="A3" s="836" t="s">
        <v>695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</row>
    <row r="4" spans="1:20" ht="12.75" customHeight="1">
      <c r="A4" s="834" t="s">
        <v>704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</row>
    <row r="5" spans="1:20" s="276" customFormat="1" ht="7.5" customHeight="1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</row>
    <row r="6" spans="1:20" ht="12.75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</row>
    <row r="7" spans="1:20" ht="12.75">
      <c r="A7" s="830" t="s">
        <v>923</v>
      </c>
      <c r="B7" s="830"/>
      <c r="H7" s="326"/>
      <c r="I7" s="290"/>
      <c r="J7" s="290"/>
      <c r="K7" s="290"/>
      <c r="L7" s="826"/>
      <c r="M7" s="826"/>
      <c r="N7" s="826"/>
      <c r="O7" s="826"/>
      <c r="P7" s="826"/>
      <c r="Q7" s="826"/>
      <c r="R7" s="826"/>
      <c r="S7" s="826"/>
      <c r="T7" s="826"/>
    </row>
    <row r="8" spans="1:20" ht="52.5" customHeight="1">
      <c r="A8" s="753" t="s">
        <v>2</v>
      </c>
      <c r="B8" s="753" t="s">
        <v>3</v>
      </c>
      <c r="C8" s="827" t="s">
        <v>481</v>
      </c>
      <c r="D8" s="828"/>
      <c r="E8" s="828"/>
      <c r="F8" s="828"/>
      <c r="G8" s="829"/>
      <c r="H8" s="831" t="s">
        <v>82</v>
      </c>
      <c r="I8" s="827" t="s">
        <v>83</v>
      </c>
      <c r="J8" s="828"/>
      <c r="K8" s="828"/>
      <c r="L8" s="829"/>
      <c r="M8" s="753" t="s">
        <v>646</v>
      </c>
      <c r="N8" s="753"/>
      <c r="O8" s="753"/>
      <c r="P8" s="753"/>
      <c r="Q8" s="753"/>
      <c r="R8" s="753"/>
      <c r="S8" s="840" t="s">
        <v>841</v>
      </c>
      <c r="T8" s="840"/>
    </row>
    <row r="9" spans="1:20" ht="44.25" customHeight="1">
      <c r="A9" s="753"/>
      <c r="B9" s="753"/>
      <c r="C9" s="327" t="s">
        <v>5</v>
      </c>
      <c r="D9" s="327" t="s">
        <v>6</v>
      </c>
      <c r="E9" s="327" t="s">
        <v>351</v>
      </c>
      <c r="F9" s="328" t="s">
        <v>96</v>
      </c>
      <c r="G9" s="328" t="s">
        <v>221</v>
      </c>
      <c r="H9" s="832"/>
      <c r="I9" s="346" t="s">
        <v>87</v>
      </c>
      <c r="J9" s="346" t="s">
        <v>19</v>
      </c>
      <c r="K9" s="346" t="s">
        <v>39</v>
      </c>
      <c r="L9" s="346" t="s">
        <v>682</v>
      </c>
      <c r="M9" s="353" t="s">
        <v>17</v>
      </c>
      <c r="N9" s="353" t="s">
        <v>647</v>
      </c>
      <c r="O9" s="353" t="s">
        <v>648</v>
      </c>
      <c r="P9" s="353" t="s">
        <v>649</v>
      </c>
      <c r="Q9" s="353" t="s">
        <v>650</v>
      </c>
      <c r="R9" s="353" t="s">
        <v>651</v>
      </c>
      <c r="S9" s="366" t="s">
        <v>855</v>
      </c>
      <c r="T9" s="366" t="s">
        <v>853</v>
      </c>
    </row>
    <row r="10" spans="1:20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</row>
    <row r="11" spans="1:20" ht="15">
      <c r="A11" s="294">
        <v>1</v>
      </c>
      <c r="B11" s="492" t="s">
        <v>881</v>
      </c>
      <c r="C11" s="492">
        <f>G11-D11</f>
        <v>3361</v>
      </c>
      <c r="D11" s="492">
        <v>1300</v>
      </c>
      <c r="E11" s="492">
        <v>0</v>
      </c>
      <c r="F11" s="492">
        <v>0</v>
      </c>
      <c r="G11" s="492">
        <v>4661</v>
      </c>
      <c r="H11" s="493">
        <v>234</v>
      </c>
      <c r="I11" s="494">
        <f>G11*H11*150/1000000</f>
        <v>163.6011</v>
      </c>
      <c r="J11" s="494">
        <f>G11*150*234/1000000</f>
        <v>163.6011</v>
      </c>
      <c r="K11" s="494">
        <v>0</v>
      </c>
      <c r="L11" s="494">
        <v>0</v>
      </c>
      <c r="M11" s="494">
        <f>N11+O11+P11+Q11+R11</f>
        <v>42.410000000000004</v>
      </c>
      <c r="N11" s="494">
        <v>17.21</v>
      </c>
      <c r="O11" s="494">
        <v>9</v>
      </c>
      <c r="P11" s="494">
        <v>10.8</v>
      </c>
      <c r="Q11" s="494">
        <v>5.4</v>
      </c>
      <c r="R11" s="494">
        <v>0</v>
      </c>
      <c r="S11" s="492">
        <v>1500</v>
      </c>
      <c r="T11" s="492">
        <v>2.45</v>
      </c>
    </row>
    <row r="12" spans="1:20" ht="15">
      <c r="A12" s="294">
        <v>2</v>
      </c>
      <c r="B12" s="381" t="s">
        <v>882</v>
      </c>
      <c r="C12" s="381">
        <v>1419</v>
      </c>
      <c r="D12" s="381">
        <v>470</v>
      </c>
      <c r="E12" s="381">
        <v>0</v>
      </c>
      <c r="F12" s="381">
        <v>0</v>
      </c>
      <c r="G12" s="381">
        <f>SUM(C12:F12)</f>
        <v>1889</v>
      </c>
      <c r="H12" s="495">
        <v>234</v>
      </c>
      <c r="I12" s="496">
        <f>J12+K12+L12</f>
        <v>66.3039</v>
      </c>
      <c r="J12" s="489">
        <f>G12*150*H12/1000000</f>
        <v>66.3039</v>
      </c>
      <c r="K12" s="496">
        <v>0</v>
      </c>
      <c r="L12" s="496">
        <v>0</v>
      </c>
      <c r="M12" s="496">
        <f>N12+O12+P12+Q12</f>
        <v>22.59</v>
      </c>
      <c r="N12" s="496">
        <v>12.5</v>
      </c>
      <c r="O12" s="496">
        <v>2.67</v>
      </c>
      <c r="P12" s="496">
        <v>4.95</v>
      </c>
      <c r="Q12" s="496">
        <v>2.47</v>
      </c>
      <c r="R12" s="494">
        <v>0</v>
      </c>
      <c r="S12" s="492">
        <v>1500</v>
      </c>
      <c r="T12" s="492">
        <v>0.99</v>
      </c>
    </row>
    <row r="13" spans="1:20" ht="12.75">
      <c r="A13" s="294">
        <v>3</v>
      </c>
      <c r="B13" s="295"/>
      <c r="C13" s="295"/>
      <c r="D13" s="295"/>
      <c r="E13" s="295"/>
      <c r="F13" s="295"/>
      <c r="G13" s="295"/>
      <c r="H13" s="329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ht="12.75">
      <c r="A14" s="296" t="s">
        <v>7</v>
      </c>
      <c r="B14" s="295"/>
      <c r="C14" s="295"/>
      <c r="D14" s="295"/>
      <c r="E14" s="295"/>
      <c r="F14" s="295"/>
      <c r="G14" s="295"/>
      <c r="H14" s="329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ht="15.75">
      <c r="A15" s="361" t="s">
        <v>17</v>
      </c>
      <c r="B15" s="295"/>
      <c r="C15" s="491">
        <f>SUM(C11:C14)</f>
        <v>4780</v>
      </c>
      <c r="D15" s="491">
        <f aca="true" t="shared" si="0" ref="D15:T15">SUM(D11:D14)</f>
        <v>1770</v>
      </c>
      <c r="E15" s="491">
        <f t="shared" si="0"/>
        <v>0</v>
      </c>
      <c r="F15" s="491">
        <f t="shared" si="0"/>
        <v>0</v>
      </c>
      <c r="G15" s="491">
        <f t="shared" si="0"/>
        <v>6550</v>
      </c>
      <c r="H15" s="491">
        <f t="shared" si="0"/>
        <v>468</v>
      </c>
      <c r="I15" s="491">
        <f t="shared" si="0"/>
        <v>229.905</v>
      </c>
      <c r="J15" s="491">
        <f t="shared" si="0"/>
        <v>229.905</v>
      </c>
      <c r="K15" s="497">
        <f t="shared" si="0"/>
        <v>0</v>
      </c>
      <c r="L15" s="497">
        <f t="shared" si="0"/>
        <v>0</v>
      </c>
      <c r="M15" s="497">
        <f t="shared" si="0"/>
        <v>65</v>
      </c>
      <c r="N15" s="497">
        <f t="shared" si="0"/>
        <v>29.71</v>
      </c>
      <c r="O15" s="497">
        <f t="shared" si="0"/>
        <v>11.67</v>
      </c>
      <c r="P15" s="497">
        <f t="shared" si="0"/>
        <v>15.75</v>
      </c>
      <c r="Q15" s="497">
        <f t="shared" si="0"/>
        <v>7.870000000000001</v>
      </c>
      <c r="R15" s="497">
        <f t="shared" si="0"/>
        <v>0</v>
      </c>
      <c r="S15" s="491">
        <v>1500</v>
      </c>
      <c r="T15" s="491">
        <f t="shared" si="0"/>
        <v>3.4400000000000004</v>
      </c>
    </row>
    <row r="16" spans="1:20" ht="12.75">
      <c r="A16" s="297"/>
      <c r="B16" s="297"/>
      <c r="C16" s="297"/>
      <c r="D16" s="297"/>
      <c r="E16" s="297"/>
      <c r="F16" s="297"/>
      <c r="G16" s="297"/>
      <c r="H16" s="297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</row>
    <row r="17" spans="1:20" ht="12.75">
      <c r="A17" s="298" t="s">
        <v>8</v>
      </c>
      <c r="B17" s="299"/>
      <c r="C17" s="299"/>
      <c r="D17" s="297"/>
      <c r="E17" s="297"/>
      <c r="F17" s="297"/>
      <c r="G17" s="297"/>
      <c r="H17" s="297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</row>
    <row r="18" spans="1:20" ht="12.75">
      <c r="A18" s="300" t="s">
        <v>9</v>
      </c>
      <c r="B18" s="300"/>
      <c r="C18" s="30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</row>
    <row r="19" spans="1:20" ht="12.75">
      <c r="A19" s="300" t="s">
        <v>10</v>
      </c>
      <c r="B19" s="300"/>
      <c r="C19" s="30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</row>
    <row r="20" spans="1:20" ht="12.75">
      <c r="A20" s="300"/>
      <c r="B20" s="300"/>
      <c r="C20" s="30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</row>
    <row r="21" spans="1:20" ht="12.75">
      <c r="A21" s="300"/>
      <c r="B21" s="300"/>
      <c r="C21" s="30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</row>
    <row r="22" spans="1:20" ht="12.75">
      <c r="A22" s="107" t="s">
        <v>944</v>
      </c>
      <c r="H22" s="300"/>
      <c r="I22" s="290"/>
      <c r="J22" s="300"/>
      <c r="K22" s="300"/>
      <c r="L22" s="300"/>
      <c r="M22" s="300"/>
      <c r="N22" s="300"/>
      <c r="O22" s="300"/>
      <c r="P22" s="300"/>
      <c r="Q22" s="300" t="s">
        <v>12</v>
      </c>
      <c r="R22" s="300"/>
      <c r="S22" s="300"/>
      <c r="T22" s="300"/>
    </row>
    <row r="23" spans="9:20" ht="12.75" customHeight="1">
      <c r="I23" s="300"/>
      <c r="J23" s="833" t="s">
        <v>13</v>
      </c>
      <c r="K23" s="833"/>
      <c r="L23" s="833"/>
      <c r="M23" s="833"/>
      <c r="N23" s="833"/>
      <c r="O23" s="833"/>
      <c r="P23" s="833"/>
      <c r="Q23" s="833"/>
      <c r="R23" s="833"/>
      <c r="S23" s="833"/>
      <c r="T23" s="833"/>
    </row>
    <row r="24" spans="9:20" ht="12.75" customHeight="1">
      <c r="I24" s="833" t="s">
        <v>955</v>
      </c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</row>
    <row r="25" spans="1:20" ht="12.75">
      <c r="A25" s="300"/>
      <c r="B25" s="300"/>
      <c r="I25" s="290"/>
      <c r="J25" s="300"/>
      <c r="K25" s="300"/>
      <c r="L25" s="300"/>
      <c r="M25" s="300"/>
      <c r="N25" s="300"/>
      <c r="O25" s="300"/>
      <c r="P25" s="300"/>
      <c r="Q25" s="300" t="s">
        <v>842</v>
      </c>
      <c r="R25" s="300"/>
      <c r="S25" s="300"/>
      <c r="T25" s="300"/>
    </row>
    <row r="27" spans="1:20" ht="12.75">
      <c r="A27" s="825"/>
      <c r="B27" s="825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  <c r="S27" s="825"/>
      <c r="T27" s="825"/>
    </row>
  </sheetData>
  <sheetProtection/>
  <mergeCells count="18">
    <mergeCell ref="S8:T8"/>
    <mergeCell ref="G1:I1"/>
    <mergeCell ref="A2:T2"/>
    <mergeCell ref="A3:T3"/>
    <mergeCell ref="A4:T5"/>
    <mergeCell ref="A6:T6"/>
    <mergeCell ref="A7:B7"/>
    <mergeCell ref="L7:T7"/>
    <mergeCell ref="J23:T23"/>
    <mergeCell ref="I24:T24"/>
    <mergeCell ref="A27:T27"/>
    <mergeCell ref="S1:T1"/>
    <mergeCell ref="A8:A9"/>
    <mergeCell ref="B8:B9"/>
    <mergeCell ref="C8:G8"/>
    <mergeCell ref="H8:H9"/>
    <mergeCell ref="I8:L8"/>
    <mergeCell ref="M8:R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Normal="70" zoomScaleSheetLayoutView="100" zoomScalePageLayoutView="0" workbookViewId="0" topLeftCell="A1">
      <selection activeCell="E25" sqref="E25:N25"/>
    </sheetView>
  </sheetViews>
  <sheetFormatPr defaultColWidth="9.140625" defaultRowHeight="12.75"/>
  <cols>
    <col min="1" max="1" width="5.57421875" style="290" customWidth="1"/>
    <col min="2" max="2" width="8.8515625" style="290" customWidth="1"/>
    <col min="3" max="3" width="10.28125" style="290" customWidth="1"/>
    <col min="4" max="4" width="12.8515625" style="290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8.8515625" style="275" customWidth="1"/>
    <col min="14" max="14" width="8.140625" style="275" customWidth="1"/>
    <col min="15" max="15" width="9.140625" style="290" customWidth="1"/>
    <col min="16" max="16" width="12.421875" style="290" customWidth="1"/>
    <col min="17" max="16384" width="9.140625" style="275" customWidth="1"/>
  </cols>
  <sheetData>
    <row r="1" spans="4:14" ht="12.75" customHeight="1">
      <c r="D1" s="837"/>
      <c r="E1" s="837"/>
      <c r="F1" s="290"/>
      <c r="G1" s="290"/>
      <c r="H1" s="290"/>
      <c r="I1" s="290"/>
      <c r="J1" s="290"/>
      <c r="K1" s="290"/>
      <c r="L1" s="290"/>
      <c r="M1" s="839" t="s">
        <v>530</v>
      </c>
      <c r="N1" s="839"/>
    </row>
    <row r="2" spans="1:14" ht="15.75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</row>
    <row r="3" spans="1:14" ht="18">
      <c r="A3" s="836" t="s">
        <v>695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</row>
    <row r="4" spans="1:14" ht="12.75" customHeight="1">
      <c r="A4" s="834" t="s">
        <v>705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</row>
    <row r="5" spans="1:16" s="276" customFormat="1" ht="7.5" customHeight="1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355"/>
      <c r="P5" s="355"/>
    </row>
    <row r="6" spans="1:14" ht="12.75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</row>
    <row r="7" spans="1:14" ht="12.75">
      <c r="A7" s="830" t="s">
        <v>923</v>
      </c>
      <c r="B7" s="830"/>
      <c r="D7" s="326"/>
      <c r="E7" s="290"/>
      <c r="F7" s="290"/>
      <c r="G7" s="290"/>
      <c r="H7" s="826"/>
      <c r="I7" s="826"/>
      <c r="J7" s="826"/>
      <c r="K7" s="826"/>
      <c r="L7" s="826"/>
      <c r="M7" s="826"/>
      <c r="N7" s="826"/>
    </row>
    <row r="8" spans="1:16" ht="39" customHeight="1">
      <c r="A8" s="753" t="s">
        <v>2</v>
      </c>
      <c r="B8" s="753" t="s">
        <v>3</v>
      </c>
      <c r="C8" s="841" t="s">
        <v>481</v>
      </c>
      <c r="D8" s="831" t="s">
        <v>82</v>
      </c>
      <c r="E8" s="827" t="s">
        <v>83</v>
      </c>
      <c r="F8" s="828"/>
      <c r="G8" s="828"/>
      <c r="H8" s="829"/>
      <c r="I8" s="753" t="s">
        <v>646</v>
      </c>
      <c r="J8" s="753"/>
      <c r="K8" s="753"/>
      <c r="L8" s="753"/>
      <c r="M8" s="753"/>
      <c r="N8" s="753"/>
      <c r="O8" s="840" t="s">
        <v>841</v>
      </c>
      <c r="P8" s="840"/>
    </row>
    <row r="9" spans="1:16" ht="44.25" customHeight="1">
      <c r="A9" s="753"/>
      <c r="B9" s="753"/>
      <c r="C9" s="842"/>
      <c r="D9" s="832"/>
      <c r="E9" s="346" t="s">
        <v>87</v>
      </c>
      <c r="F9" s="346" t="s">
        <v>19</v>
      </c>
      <c r="G9" s="346" t="s">
        <v>39</v>
      </c>
      <c r="H9" s="346" t="s">
        <v>682</v>
      </c>
      <c r="I9" s="353" t="s">
        <v>17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855</v>
      </c>
      <c r="P9" s="366" t="s">
        <v>853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4">
        <v>1</v>
      </c>
      <c r="B11" s="404"/>
      <c r="C11" s="404"/>
      <c r="D11" s="405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295"/>
    </row>
    <row r="12" spans="1:16" ht="12.75">
      <c r="A12" s="294">
        <v>2</v>
      </c>
      <c r="B12" s="404"/>
      <c r="C12" s="404"/>
      <c r="D12" s="40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295"/>
    </row>
    <row r="13" spans="1:16" ht="12.75">
      <c r="A13" s="294">
        <v>3</v>
      </c>
      <c r="B13" s="404"/>
      <c r="C13" s="404"/>
      <c r="D13" s="405"/>
      <c r="E13" s="404"/>
      <c r="F13" s="404"/>
      <c r="G13" s="404"/>
      <c r="H13" s="406" t="s">
        <v>876</v>
      </c>
      <c r="I13" s="404"/>
      <c r="J13" s="404"/>
      <c r="K13" s="404"/>
      <c r="L13" s="404"/>
      <c r="M13" s="404"/>
      <c r="N13" s="404"/>
      <c r="O13" s="404"/>
      <c r="P13" s="295"/>
    </row>
    <row r="14" spans="1:16" ht="12.75">
      <c r="A14" s="294">
        <v>4</v>
      </c>
      <c r="B14" s="404"/>
      <c r="C14" s="404"/>
      <c r="D14" s="405"/>
      <c r="E14" s="404"/>
      <c r="F14" s="404"/>
      <c r="G14" s="404"/>
      <c r="H14" s="406"/>
      <c r="I14" s="404"/>
      <c r="J14" s="404"/>
      <c r="K14" s="404"/>
      <c r="L14" s="404"/>
      <c r="M14" s="404"/>
      <c r="N14" s="404"/>
      <c r="O14" s="404"/>
      <c r="P14" s="295"/>
    </row>
    <row r="15" spans="1:16" ht="12.75">
      <c r="A15" s="296" t="s">
        <v>7</v>
      </c>
      <c r="B15" s="295"/>
      <c r="C15" s="295"/>
      <c r="D15" s="329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ht="12.75">
      <c r="A16" s="361" t="s">
        <v>17</v>
      </c>
      <c r="B16" s="295"/>
      <c r="C16" s="295"/>
      <c r="D16" s="329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14" ht="12.75">
      <c r="A17" s="297"/>
      <c r="B17" s="297"/>
      <c r="C17" s="297"/>
      <c r="D17" s="297"/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4" ht="12.75">
      <c r="A18" s="298"/>
      <c r="B18" s="299"/>
      <c r="C18" s="299"/>
      <c r="D18" s="297"/>
      <c r="E18" s="290"/>
      <c r="F18" s="290"/>
      <c r="G18" s="290"/>
      <c r="H18" s="290"/>
      <c r="I18" s="290"/>
      <c r="J18" s="290"/>
      <c r="K18" s="290"/>
      <c r="L18" s="290"/>
      <c r="M18" s="290"/>
      <c r="N18" s="290"/>
    </row>
    <row r="19" spans="1:14" ht="12.75">
      <c r="A19" s="300"/>
      <c r="B19" s="300"/>
      <c r="C19" s="300"/>
      <c r="E19" s="290"/>
      <c r="F19" s="290"/>
      <c r="G19" s="290"/>
      <c r="H19" s="290"/>
      <c r="I19" s="290"/>
      <c r="J19" s="290"/>
      <c r="K19" s="290"/>
      <c r="L19" s="290"/>
      <c r="M19" s="290"/>
      <c r="N19" s="290"/>
    </row>
    <row r="20" spans="1:14" ht="12.75">
      <c r="A20" s="300"/>
      <c r="B20" s="300"/>
      <c r="C20" s="300"/>
      <c r="E20" s="290"/>
      <c r="F20" s="290"/>
      <c r="G20" s="290"/>
      <c r="H20" s="290"/>
      <c r="I20" s="290"/>
      <c r="J20" s="290"/>
      <c r="K20" s="290"/>
      <c r="L20" s="290"/>
      <c r="M20" s="290"/>
      <c r="N20" s="290"/>
    </row>
    <row r="21" spans="1:14" ht="12.75">
      <c r="A21" s="300"/>
      <c r="B21" s="300"/>
      <c r="C21" s="300"/>
      <c r="E21" s="290"/>
      <c r="F21" s="290"/>
      <c r="G21" s="290"/>
      <c r="H21" s="290"/>
      <c r="I21" s="290"/>
      <c r="J21" s="290"/>
      <c r="K21" s="290"/>
      <c r="L21" s="290"/>
      <c r="M21" s="290"/>
      <c r="N21" s="290"/>
    </row>
    <row r="22" spans="1:14" ht="12.75">
      <c r="A22" s="300"/>
      <c r="B22" s="300"/>
      <c r="C22" s="300"/>
      <c r="E22" s="290"/>
      <c r="F22" s="290"/>
      <c r="G22" s="290"/>
      <c r="H22" s="290"/>
      <c r="I22" s="290"/>
      <c r="J22" s="290"/>
      <c r="K22" s="290"/>
      <c r="L22" s="290"/>
      <c r="M22" s="290"/>
      <c r="N22" s="290"/>
    </row>
    <row r="23" spans="1:14" ht="12.75">
      <c r="A23" s="107" t="s">
        <v>944</v>
      </c>
      <c r="D23" s="300"/>
      <c r="E23" s="290"/>
      <c r="F23" s="300"/>
      <c r="G23" s="300"/>
      <c r="H23" s="300"/>
      <c r="I23" s="300"/>
      <c r="J23" s="300"/>
      <c r="K23" s="300"/>
      <c r="L23" s="300" t="s">
        <v>12</v>
      </c>
      <c r="M23" s="300"/>
      <c r="N23" s="300"/>
    </row>
    <row r="24" spans="5:14" ht="12.75" customHeight="1">
      <c r="E24" s="300"/>
      <c r="F24" s="833" t="s">
        <v>13</v>
      </c>
      <c r="G24" s="833"/>
      <c r="H24" s="833"/>
      <c r="I24" s="833"/>
      <c r="J24" s="833"/>
      <c r="K24" s="833"/>
      <c r="L24" s="833"/>
      <c r="M24" s="833"/>
      <c r="N24" s="833"/>
    </row>
    <row r="25" spans="5:14" ht="12.75" customHeight="1">
      <c r="E25" s="833" t="s">
        <v>955</v>
      </c>
      <c r="F25" s="833"/>
      <c r="G25" s="833"/>
      <c r="H25" s="833"/>
      <c r="I25" s="833"/>
      <c r="J25" s="833"/>
      <c r="K25" s="833"/>
      <c r="L25" s="833"/>
      <c r="M25" s="833"/>
      <c r="N25" s="833"/>
    </row>
    <row r="26" spans="1:14" ht="12.75">
      <c r="A26" s="300"/>
      <c r="B26" s="300"/>
      <c r="E26" s="290"/>
      <c r="F26" s="300"/>
      <c r="G26" s="300"/>
      <c r="H26" s="300"/>
      <c r="I26" s="300"/>
      <c r="J26" s="300"/>
      <c r="K26" s="300"/>
      <c r="L26" s="300" t="s">
        <v>842</v>
      </c>
      <c r="M26" s="300"/>
      <c r="N26" s="300"/>
    </row>
    <row r="28" spans="1:14" ht="12.75">
      <c r="A28" s="825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24:N24"/>
    <mergeCell ref="E25:N25"/>
    <mergeCell ref="A28:N28"/>
    <mergeCell ref="C8:C9"/>
    <mergeCell ref="A7:B7"/>
    <mergeCell ref="H7:N7"/>
    <mergeCell ref="A8:A9"/>
    <mergeCell ref="B8:B9"/>
    <mergeCell ref="D8:D9"/>
    <mergeCell ref="E8:H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SheetLayoutView="80" zoomScalePageLayoutView="0" workbookViewId="0" topLeftCell="A5">
      <selection activeCell="F15" sqref="F15:F17"/>
    </sheetView>
  </sheetViews>
  <sheetFormatPr defaultColWidth="9.140625" defaultRowHeight="12.75"/>
  <cols>
    <col min="1" max="1" width="7.28125" style="205" customWidth="1"/>
    <col min="2" max="2" width="26.00390625" style="205" customWidth="1"/>
    <col min="3" max="5" width="8.28125" style="205" customWidth="1"/>
    <col min="6" max="6" width="16.00390625" style="205" customWidth="1"/>
    <col min="7" max="9" width="10.7109375" style="205" customWidth="1"/>
    <col min="10" max="10" width="13.8515625" style="205" customWidth="1"/>
    <col min="11" max="13" width="9.140625" style="205" customWidth="1"/>
    <col min="14" max="14" width="13.140625" style="205" customWidth="1"/>
    <col min="15" max="18" width="9.140625" style="205" customWidth="1"/>
    <col min="19" max="21" width="8.8515625" style="205" customWidth="1"/>
    <col min="22" max="16384" width="9.140625" style="205" customWidth="1"/>
  </cols>
  <sheetData>
    <row r="1" ht="15">
      <c r="V1" s="206" t="s">
        <v>535</v>
      </c>
    </row>
    <row r="2" spans="7:18" ht="15.75">
      <c r="G2" s="140" t="s">
        <v>0</v>
      </c>
      <c r="H2" s="140"/>
      <c r="I2" s="140"/>
      <c r="O2" s="93"/>
      <c r="P2" s="93"/>
      <c r="Q2" s="93"/>
      <c r="R2" s="93"/>
    </row>
    <row r="3" spans="3:24" ht="20.25">
      <c r="C3" s="644" t="s">
        <v>695</v>
      </c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3:22" ht="18"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5.75">
      <c r="B5" s="645" t="s">
        <v>833</v>
      </c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94"/>
      <c r="U5" s="646" t="s">
        <v>243</v>
      </c>
      <c r="V5" s="647"/>
    </row>
    <row r="6" spans="11:18" ht="15">
      <c r="K6" s="93"/>
      <c r="L6" s="93"/>
      <c r="M6" s="93"/>
      <c r="N6" s="93"/>
      <c r="O6" s="93"/>
      <c r="P6" s="93"/>
      <c r="Q6" s="93"/>
      <c r="R6" s="93"/>
    </row>
    <row r="7" spans="1:22" ht="12.75">
      <c r="A7" s="621" t="s">
        <v>923</v>
      </c>
      <c r="B7" s="621"/>
      <c r="C7" s="621"/>
      <c r="O7" s="648" t="s">
        <v>771</v>
      </c>
      <c r="P7" s="648"/>
      <c r="Q7" s="648"/>
      <c r="R7" s="648"/>
      <c r="S7" s="648"/>
      <c r="T7" s="648"/>
      <c r="U7" s="648"/>
      <c r="V7" s="648"/>
    </row>
    <row r="8" spans="1:22" ht="35.25" customHeight="1">
      <c r="A8" s="627" t="s">
        <v>2</v>
      </c>
      <c r="B8" s="627" t="s">
        <v>141</v>
      </c>
      <c r="C8" s="643" t="s">
        <v>142</v>
      </c>
      <c r="D8" s="643"/>
      <c r="E8" s="643"/>
      <c r="F8" s="643" t="s">
        <v>143</v>
      </c>
      <c r="G8" s="627" t="s">
        <v>172</v>
      </c>
      <c r="H8" s="627"/>
      <c r="I8" s="627"/>
      <c r="J8" s="627"/>
      <c r="K8" s="627"/>
      <c r="L8" s="627"/>
      <c r="M8" s="627"/>
      <c r="N8" s="627"/>
      <c r="O8" s="627" t="s">
        <v>173</v>
      </c>
      <c r="P8" s="627"/>
      <c r="Q8" s="627"/>
      <c r="R8" s="627"/>
      <c r="S8" s="627"/>
      <c r="T8" s="627"/>
      <c r="U8" s="627"/>
      <c r="V8" s="627"/>
    </row>
    <row r="9" spans="1:22" ht="15">
      <c r="A9" s="627"/>
      <c r="B9" s="627"/>
      <c r="C9" s="643" t="s">
        <v>244</v>
      </c>
      <c r="D9" s="643" t="s">
        <v>40</v>
      </c>
      <c r="E9" s="643" t="s">
        <v>41</v>
      </c>
      <c r="F9" s="643"/>
      <c r="G9" s="627" t="s">
        <v>174</v>
      </c>
      <c r="H9" s="627"/>
      <c r="I9" s="627"/>
      <c r="J9" s="627"/>
      <c r="K9" s="627" t="s">
        <v>158</v>
      </c>
      <c r="L9" s="627"/>
      <c r="M9" s="627"/>
      <c r="N9" s="627"/>
      <c r="O9" s="627" t="s">
        <v>144</v>
      </c>
      <c r="P9" s="627"/>
      <c r="Q9" s="627"/>
      <c r="R9" s="627"/>
      <c r="S9" s="627" t="s">
        <v>157</v>
      </c>
      <c r="T9" s="627"/>
      <c r="U9" s="627"/>
      <c r="V9" s="627"/>
    </row>
    <row r="10" spans="1:22" ht="12.75">
      <c r="A10" s="627"/>
      <c r="B10" s="627"/>
      <c r="C10" s="643"/>
      <c r="D10" s="643"/>
      <c r="E10" s="643"/>
      <c r="F10" s="643"/>
      <c r="G10" s="628" t="s">
        <v>145</v>
      </c>
      <c r="H10" s="629"/>
      <c r="I10" s="630"/>
      <c r="J10" s="634" t="s">
        <v>146</v>
      </c>
      <c r="K10" s="637" t="s">
        <v>145</v>
      </c>
      <c r="L10" s="638"/>
      <c r="M10" s="639"/>
      <c r="N10" s="634" t="s">
        <v>146</v>
      </c>
      <c r="O10" s="637" t="s">
        <v>145</v>
      </c>
      <c r="P10" s="638"/>
      <c r="Q10" s="639"/>
      <c r="R10" s="634" t="s">
        <v>146</v>
      </c>
      <c r="S10" s="637" t="s">
        <v>145</v>
      </c>
      <c r="T10" s="638"/>
      <c r="U10" s="639"/>
      <c r="V10" s="634" t="s">
        <v>146</v>
      </c>
    </row>
    <row r="11" spans="1:22" ht="15" customHeight="1">
      <c r="A11" s="627"/>
      <c r="B11" s="627"/>
      <c r="C11" s="643"/>
      <c r="D11" s="643"/>
      <c r="E11" s="643"/>
      <c r="F11" s="643"/>
      <c r="G11" s="631"/>
      <c r="H11" s="632"/>
      <c r="I11" s="633"/>
      <c r="J11" s="635"/>
      <c r="K11" s="640"/>
      <c r="L11" s="641"/>
      <c r="M11" s="642"/>
      <c r="N11" s="635"/>
      <c r="O11" s="640"/>
      <c r="P11" s="641"/>
      <c r="Q11" s="642"/>
      <c r="R11" s="635"/>
      <c r="S11" s="640"/>
      <c r="T11" s="641"/>
      <c r="U11" s="642"/>
      <c r="V11" s="635"/>
    </row>
    <row r="12" spans="1:22" ht="15">
      <c r="A12" s="627"/>
      <c r="B12" s="627"/>
      <c r="C12" s="643"/>
      <c r="D12" s="643"/>
      <c r="E12" s="643"/>
      <c r="F12" s="643"/>
      <c r="G12" s="209" t="s">
        <v>244</v>
      </c>
      <c r="H12" s="209" t="s">
        <v>40</v>
      </c>
      <c r="I12" s="210" t="s">
        <v>41</v>
      </c>
      <c r="J12" s="636"/>
      <c r="K12" s="208" t="s">
        <v>244</v>
      </c>
      <c r="L12" s="208" t="s">
        <v>40</v>
      </c>
      <c r="M12" s="208" t="s">
        <v>41</v>
      </c>
      <c r="N12" s="636"/>
      <c r="O12" s="208" t="s">
        <v>244</v>
      </c>
      <c r="P12" s="208" t="s">
        <v>40</v>
      </c>
      <c r="Q12" s="208" t="s">
        <v>41</v>
      </c>
      <c r="R12" s="636"/>
      <c r="S12" s="208" t="s">
        <v>244</v>
      </c>
      <c r="T12" s="208" t="s">
        <v>40</v>
      </c>
      <c r="U12" s="208" t="s">
        <v>41</v>
      </c>
      <c r="V12" s="636"/>
    </row>
    <row r="13" spans="1:22" ht="15">
      <c r="A13" s="208">
        <v>1</v>
      </c>
      <c r="B13" s="208">
        <v>2</v>
      </c>
      <c r="C13" s="208">
        <v>3</v>
      </c>
      <c r="D13" s="208">
        <v>4</v>
      </c>
      <c r="E13" s="208">
        <v>5</v>
      </c>
      <c r="F13" s="208">
        <v>6</v>
      </c>
      <c r="G13" s="208">
        <v>7</v>
      </c>
      <c r="H13" s="208">
        <v>8</v>
      </c>
      <c r="I13" s="208">
        <v>9</v>
      </c>
      <c r="J13" s="208">
        <v>10</v>
      </c>
      <c r="K13" s="208">
        <v>11</v>
      </c>
      <c r="L13" s="208">
        <v>12</v>
      </c>
      <c r="M13" s="208">
        <v>13</v>
      </c>
      <c r="N13" s="208">
        <v>14</v>
      </c>
      <c r="O13" s="208">
        <v>15</v>
      </c>
      <c r="P13" s="208">
        <v>16</v>
      </c>
      <c r="Q13" s="208">
        <v>17</v>
      </c>
      <c r="R13" s="208">
        <v>18</v>
      </c>
      <c r="S13" s="208">
        <v>19</v>
      </c>
      <c r="T13" s="208">
        <v>20</v>
      </c>
      <c r="U13" s="208">
        <v>21</v>
      </c>
      <c r="V13" s="208">
        <v>22</v>
      </c>
    </row>
    <row r="14" spans="1:22" ht="15">
      <c r="A14" s="623" t="s">
        <v>204</v>
      </c>
      <c r="B14" s="624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</row>
    <row r="15" spans="1:22" ht="15">
      <c r="A15" s="208">
        <v>1</v>
      </c>
      <c r="B15" s="211" t="s">
        <v>203</v>
      </c>
      <c r="C15" s="377">
        <v>54.85</v>
      </c>
      <c r="D15" s="377">
        <v>2.27</v>
      </c>
      <c r="E15" s="377">
        <v>5.92</v>
      </c>
      <c r="F15" s="378">
        <v>43229</v>
      </c>
      <c r="G15" s="377">
        <v>54.85</v>
      </c>
      <c r="H15" s="377">
        <v>2.27</v>
      </c>
      <c r="I15" s="377">
        <v>5.92</v>
      </c>
      <c r="J15" s="378">
        <v>43259</v>
      </c>
      <c r="K15" s="377">
        <v>54.85</v>
      </c>
      <c r="L15" s="377">
        <v>2.27</v>
      </c>
      <c r="M15" s="377">
        <v>5.92</v>
      </c>
      <c r="N15" s="378">
        <v>43259</v>
      </c>
      <c r="O15" s="212"/>
      <c r="P15" s="212"/>
      <c r="Q15" s="212"/>
      <c r="R15" s="212"/>
      <c r="S15" s="212"/>
      <c r="T15" s="212"/>
      <c r="U15" s="212"/>
      <c r="V15" s="212"/>
    </row>
    <row r="16" spans="1:22" ht="15">
      <c r="A16" s="208">
        <v>2</v>
      </c>
      <c r="B16" s="211" t="s">
        <v>147</v>
      </c>
      <c r="C16" s="377">
        <v>109.39</v>
      </c>
      <c r="D16" s="377">
        <v>4.09</v>
      </c>
      <c r="E16" s="377">
        <v>0</v>
      </c>
      <c r="F16" s="378">
        <v>43342</v>
      </c>
      <c r="G16" s="377">
        <v>109.39</v>
      </c>
      <c r="H16" s="377">
        <v>4.09</v>
      </c>
      <c r="I16" s="377">
        <v>0</v>
      </c>
      <c r="J16" s="378">
        <v>43374</v>
      </c>
      <c r="K16" s="377">
        <v>109.39</v>
      </c>
      <c r="L16" s="377">
        <v>4.09</v>
      </c>
      <c r="M16" s="377">
        <v>0</v>
      </c>
      <c r="N16" s="378">
        <v>43374</v>
      </c>
      <c r="O16" s="212"/>
      <c r="P16" s="212"/>
      <c r="Q16" s="212"/>
      <c r="R16" s="212"/>
      <c r="S16" s="212"/>
      <c r="T16" s="212"/>
      <c r="U16" s="212"/>
      <c r="V16" s="212"/>
    </row>
    <row r="17" spans="1:22" ht="15">
      <c r="A17" s="208">
        <v>3</v>
      </c>
      <c r="B17" s="211" t="s">
        <v>148</v>
      </c>
      <c r="C17" s="377">
        <v>123.34</v>
      </c>
      <c r="D17" s="377">
        <v>4.21</v>
      </c>
      <c r="E17" s="377">
        <v>0</v>
      </c>
      <c r="F17" s="378">
        <v>43465</v>
      </c>
      <c r="G17" s="377">
        <v>123.34</v>
      </c>
      <c r="H17" s="377">
        <v>4.21</v>
      </c>
      <c r="I17" s="377">
        <v>0</v>
      </c>
      <c r="J17" s="378">
        <v>43521</v>
      </c>
      <c r="K17" s="377">
        <v>123.34</v>
      </c>
      <c r="L17" s="377">
        <v>4.21</v>
      </c>
      <c r="M17" s="377">
        <v>0</v>
      </c>
      <c r="N17" s="378">
        <v>43521</v>
      </c>
      <c r="O17" s="212"/>
      <c r="P17" s="212"/>
      <c r="Q17" s="212"/>
      <c r="R17" s="212" t="s">
        <v>876</v>
      </c>
      <c r="S17" s="212"/>
      <c r="T17" s="212"/>
      <c r="U17" s="212"/>
      <c r="V17" s="212"/>
    </row>
    <row r="18" spans="1:22" ht="15">
      <c r="A18" s="623" t="s">
        <v>205</v>
      </c>
      <c r="B18" s="624"/>
      <c r="C18" s="377">
        <v>0</v>
      </c>
      <c r="D18" s="377">
        <v>0</v>
      </c>
      <c r="E18" s="377">
        <v>0</v>
      </c>
      <c r="F18" s="379" t="s">
        <v>7</v>
      </c>
      <c r="G18" s="377">
        <v>0</v>
      </c>
      <c r="H18" s="377">
        <v>0</v>
      </c>
      <c r="I18" s="377">
        <v>0</v>
      </c>
      <c r="J18" s="379" t="s">
        <v>7</v>
      </c>
      <c r="K18" s="377">
        <v>0</v>
      </c>
      <c r="L18" s="377">
        <v>0</v>
      </c>
      <c r="M18" s="377">
        <v>0</v>
      </c>
      <c r="N18" s="379" t="s">
        <v>7</v>
      </c>
      <c r="O18" s="212"/>
      <c r="P18" s="212"/>
      <c r="Q18" s="212"/>
      <c r="R18" s="212"/>
      <c r="S18" s="212"/>
      <c r="T18" s="212"/>
      <c r="U18" s="212"/>
      <c r="V18" s="212"/>
    </row>
    <row r="19" spans="1:22" ht="15">
      <c r="A19" s="208">
        <v>4</v>
      </c>
      <c r="B19" s="211" t="s">
        <v>194</v>
      </c>
      <c r="C19" s="377">
        <v>0</v>
      </c>
      <c r="D19" s="377">
        <v>0</v>
      </c>
      <c r="E19" s="377">
        <v>0</v>
      </c>
      <c r="F19" s="379" t="s">
        <v>7</v>
      </c>
      <c r="G19" s="377">
        <v>0</v>
      </c>
      <c r="H19" s="377">
        <v>0</v>
      </c>
      <c r="I19" s="377">
        <v>0</v>
      </c>
      <c r="J19" s="379" t="s">
        <v>7</v>
      </c>
      <c r="K19" s="377">
        <v>0</v>
      </c>
      <c r="L19" s="377">
        <v>0</v>
      </c>
      <c r="M19" s="377">
        <v>0</v>
      </c>
      <c r="N19" s="379" t="s">
        <v>7</v>
      </c>
      <c r="O19" s="212"/>
      <c r="P19" s="212"/>
      <c r="Q19" s="212"/>
      <c r="R19" s="212"/>
      <c r="S19" s="212"/>
      <c r="T19" s="212"/>
      <c r="U19" s="212"/>
      <c r="V19" s="212"/>
    </row>
    <row r="20" spans="1:22" ht="15">
      <c r="A20" s="208">
        <v>5</v>
      </c>
      <c r="B20" s="211" t="s">
        <v>126</v>
      </c>
      <c r="C20" s="377">
        <v>0</v>
      </c>
      <c r="D20" s="377">
        <v>0</v>
      </c>
      <c r="E20" s="377">
        <v>0</v>
      </c>
      <c r="F20" s="379" t="s">
        <v>7</v>
      </c>
      <c r="G20" s="377">
        <v>0</v>
      </c>
      <c r="H20" s="377">
        <v>0</v>
      </c>
      <c r="I20" s="377">
        <v>0</v>
      </c>
      <c r="J20" s="379" t="s">
        <v>7</v>
      </c>
      <c r="K20" s="377">
        <v>0</v>
      </c>
      <c r="L20" s="377">
        <v>0</v>
      </c>
      <c r="M20" s="377">
        <v>0</v>
      </c>
      <c r="N20" s="379" t="s">
        <v>7</v>
      </c>
      <c r="O20" s="212"/>
      <c r="P20" s="212"/>
      <c r="Q20" s="212"/>
      <c r="R20" s="212"/>
      <c r="S20" s="212"/>
      <c r="T20" s="212"/>
      <c r="U20" s="212"/>
      <c r="V20" s="212"/>
    </row>
    <row r="23" spans="1:22" ht="14.25">
      <c r="A23" s="625" t="s">
        <v>159</v>
      </c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</row>
    <row r="24" spans="1:22" ht="14.2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18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22" ht="15.75">
      <c r="A26" s="107" t="s">
        <v>944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626" t="s">
        <v>12</v>
      </c>
      <c r="O26" s="626"/>
      <c r="P26" s="626"/>
      <c r="Q26" s="626"/>
      <c r="R26" s="626"/>
      <c r="S26" s="626"/>
      <c r="T26" s="626"/>
      <c r="U26" s="626"/>
      <c r="V26" s="626"/>
    </row>
    <row r="27" spans="1:22" ht="15.75">
      <c r="A27" s="626" t="s">
        <v>13</v>
      </c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</row>
    <row r="28" spans="1:22" ht="15.75">
      <c r="A28" s="626" t="s">
        <v>946</v>
      </c>
      <c r="B28" s="626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</row>
    <row r="29" spans="1:24" ht="12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V29" s="622" t="s">
        <v>81</v>
      </c>
      <c r="W29" s="622"/>
      <c r="X29" s="622"/>
    </row>
  </sheetData>
  <sheetProtection/>
  <mergeCells count="33">
    <mergeCell ref="S10:U11"/>
    <mergeCell ref="K9:N9"/>
    <mergeCell ref="O9:R9"/>
    <mergeCell ref="S9:V9"/>
    <mergeCell ref="R10:R12"/>
    <mergeCell ref="O10:Q11"/>
    <mergeCell ref="C3:N3"/>
    <mergeCell ref="B5:S5"/>
    <mergeCell ref="U5:V5"/>
    <mergeCell ref="O7:V7"/>
    <mergeCell ref="O8:V8"/>
    <mergeCell ref="A8:A12"/>
    <mergeCell ref="B8:B12"/>
    <mergeCell ref="C8:E8"/>
    <mergeCell ref="F8:F12"/>
    <mergeCell ref="V10:V12"/>
    <mergeCell ref="J10:J12"/>
    <mergeCell ref="K10:M11"/>
    <mergeCell ref="N10:N12"/>
    <mergeCell ref="C9:C12"/>
    <mergeCell ref="D9:D12"/>
    <mergeCell ref="E9:E12"/>
    <mergeCell ref="G9:J9"/>
    <mergeCell ref="A7:C7"/>
    <mergeCell ref="V29:X29"/>
    <mergeCell ref="A14:B14"/>
    <mergeCell ref="A18:B18"/>
    <mergeCell ref="A23:V23"/>
    <mergeCell ref="N26:V26"/>
    <mergeCell ref="A27:V27"/>
    <mergeCell ref="A28:V28"/>
    <mergeCell ref="G8:N8"/>
    <mergeCell ref="G10:I1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57" r:id="rId2"/>
  <colBreaks count="1" manualBreakCount="1">
    <brk id="22" max="65535" man="1"/>
  </colBreak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Normal="70" zoomScaleSheetLayoutView="100" zoomScalePageLayoutView="0" workbookViewId="0" topLeftCell="A1">
      <selection activeCell="E25" sqref="E25:N25"/>
    </sheetView>
  </sheetViews>
  <sheetFormatPr defaultColWidth="9.140625" defaultRowHeight="12.75"/>
  <cols>
    <col min="1" max="1" width="5.57421875" style="290" customWidth="1"/>
    <col min="2" max="2" width="8.8515625" style="290" customWidth="1"/>
    <col min="3" max="3" width="10.28125" style="290" customWidth="1"/>
    <col min="4" max="4" width="12.8515625" style="290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11.28125" style="275" customWidth="1"/>
    <col min="14" max="14" width="11.8515625" style="275" customWidth="1"/>
    <col min="15" max="15" width="9.140625" style="290" customWidth="1"/>
    <col min="16" max="16" width="12.00390625" style="290" customWidth="1"/>
    <col min="17" max="16384" width="9.140625" style="275" customWidth="1"/>
  </cols>
  <sheetData>
    <row r="1" spans="4:14" ht="12.75" customHeight="1">
      <c r="D1" s="837"/>
      <c r="E1" s="837"/>
      <c r="F1" s="290"/>
      <c r="G1" s="290"/>
      <c r="H1" s="290"/>
      <c r="I1" s="290"/>
      <c r="J1" s="290"/>
      <c r="K1" s="290"/>
      <c r="L1" s="290"/>
      <c r="M1" s="839" t="s">
        <v>652</v>
      </c>
      <c r="N1" s="839"/>
    </row>
    <row r="2" spans="1:14" ht="15.75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</row>
    <row r="3" spans="1:14" ht="18">
      <c r="A3" s="836" t="s">
        <v>695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</row>
    <row r="4" spans="1:14" ht="9.75" customHeight="1">
      <c r="A4" s="843" t="s">
        <v>706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</row>
    <row r="5" spans="1:16" s="276" customFormat="1" ht="18.75" customHeight="1">
      <c r="A5" s="843"/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355"/>
      <c r="P5" s="355"/>
    </row>
    <row r="6" spans="1:14" ht="12.75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</row>
    <row r="7" spans="1:14" ht="12.75">
      <c r="A7" s="830" t="s">
        <v>923</v>
      </c>
      <c r="B7" s="830"/>
      <c r="D7" s="326"/>
      <c r="E7" s="290"/>
      <c r="F7" s="290"/>
      <c r="G7" s="290"/>
      <c r="H7" s="826"/>
      <c r="I7" s="826"/>
      <c r="J7" s="826"/>
      <c r="K7" s="826"/>
      <c r="L7" s="826"/>
      <c r="M7" s="826"/>
      <c r="N7" s="826"/>
    </row>
    <row r="8" spans="1:16" ht="46.5" customHeight="1">
      <c r="A8" s="753" t="s">
        <v>2</v>
      </c>
      <c r="B8" s="753" t="s">
        <v>3</v>
      </c>
      <c r="C8" s="841" t="s">
        <v>481</v>
      </c>
      <c r="D8" s="831" t="s">
        <v>82</v>
      </c>
      <c r="E8" s="827" t="s">
        <v>83</v>
      </c>
      <c r="F8" s="828"/>
      <c r="G8" s="828"/>
      <c r="H8" s="829"/>
      <c r="I8" s="753" t="s">
        <v>646</v>
      </c>
      <c r="J8" s="753"/>
      <c r="K8" s="753"/>
      <c r="L8" s="753"/>
      <c r="M8" s="753"/>
      <c r="N8" s="753"/>
      <c r="O8" s="840" t="s">
        <v>841</v>
      </c>
      <c r="P8" s="840"/>
    </row>
    <row r="9" spans="1:16" ht="44.25" customHeight="1">
      <c r="A9" s="753"/>
      <c r="B9" s="753"/>
      <c r="C9" s="842"/>
      <c r="D9" s="832"/>
      <c r="E9" s="346" t="s">
        <v>87</v>
      </c>
      <c r="F9" s="346" t="s">
        <v>19</v>
      </c>
      <c r="G9" s="346" t="s">
        <v>39</v>
      </c>
      <c r="H9" s="346" t="s">
        <v>682</v>
      </c>
      <c r="I9" s="353" t="s">
        <v>17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855</v>
      </c>
      <c r="P9" s="366" t="s">
        <v>853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8</v>
      </c>
      <c r="E10" s="360">
        <v>9</v>
      </c>
      <c r="F10" s="360">
        <v>10</v>
      </c>
      <c r="G10" s="360">
        <v>11</v>
      </c>
      <c r="H10" s="360">
        <v>12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4">
        <v>1</v>
      </c>
      <c r="B11" s="404"/>
      <c r="C11" s="404"/>
      <c r="D11" s="405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295"/>
    </row>
    <row r="12" spans="1:16" ht="12.75">
      <c r="A12" s="294">
        <v>2</v>
      </c>
      <c r="B12" s="404"/>
      <c r="C12" s="404"/>
      <c r="D12" s="40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295"/>
    </row>
    <row r="13" spans="1:16" ht="12.75">
      <c r="A13" s="294">
        <v>3</v>
      </c>
      <c r="B13" s="404"/>
      <c r="C13" s="404"/>
      <c r="D13" s="405"/>
      <c r="E13" s="404"/>
      <c r="F13" s="404"/>
      <c r="G13" s="404"/>
      <c r="H13" s="406" t="s">
        <v>876</v>
      </c>
      <c r="I13" s="404"/>
      <c r="J13" s="404"/>
      <c r="K13" s="404"/>
      <c r="L13" s="404"/>
      <c r="M13" s="404"/>
      <c r="N13" s="404"/>
      <c r="O13" s="404"/>
      <c r="P13" s="295"/>
    </row>
    <row r="14" spans="1:16" ht="12.75">
      <c r="A14" s="294">
        <v>4</v>
      </c>
      <c r="B14" s="404"/>
      <c r="C14" s="404"/>
      <c r="D14" s="405"/>
      <c r="E14" s="404"/>
      <c r="F14" s="404"/>
      <c r="G14" s="404"/>
      <c r="H14" s="406"/>
      <c r="I14" s="404"/>
      <c r="J14" s="404"/>
      <c r="K14" s="404"/>
      <c r="L14" s="404"/>
      <c r="M14" s="404"/>
      <c r="N14" s="404"/>
      <c r="O14" s="404"/>
      <c r="P14" s="295"/>
    </row>
    <row r="15" spans="1:16" ht="12.75">
      <c r="A15" s="296" t="s">
        <v>7</v>
      </c>
      <c r="B15" s="295"/>
      <c r="C15" s="295"/>
      <c r="D15" s="329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ht="12.75">
      <c r="A16" s="294" t="s">
        <v>17</v>
      </c>
      <c r="B16" s="295"/>
      <c r="C16" s="295"/>
      <c r="D16" s="329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14" ht="12.75">
      <c r="A17" s="297"/>
      <c r="B17" s="297"/>
      <c r="C17" s="297"/>
      <c r="D17" s="297"/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4" ht="12.75">
      <c r="A18" s="298"/>
      <c r="B18" s="299"/>
      <c r="C18" s="299"/>
      <c r="D18" s="297"/>
      <c r="E18" s="290"/>
      <c r="F18" s="290"/>
      <c r="G18" s="290"/>
      <c r="H18" s="290"/>
      <c r="I18" s="290"/>
      <c r="J18" s="290"/>
      <c r="K18" s="290"/>
      <c r="L18" s="290"/>
      <c r="M18" s="290"/>
      <c r="N18" s="290"/>
    </row>
    <row r="19" spans="1:14" ht="12.75">
      <c r="A19" s="300"/>
      <c r="B19" s="300"/>
      <c r="C19" s="300"/>
      <c r="E19" s="290"/>
      <c r="F19" s="290"/>
      <c r="G19" s="290"/>
      <c r="H19" s="290"/>
      <c r="I19" s="290"/>
      <c r="J19" s="290"/>
      <c r="K19" s="290"/>
      <c r="L19" s="290"/>
      <c r="M19" s="290"/>
      <c r="N19" s="290"/>
    </row>
    <row r="20" spans="1:14" ht="12.75">
      <c r="A20" s="300"/>
      <c r="B20" s="300"/>
      <c r="C20" s="300"/>
      <c r="E20" s="290"/>
      <c r="F20" s="290"/>
      <c r="G20" s="290"/>
      <c r="H20" s="290"/>
      <c r="I20" s="290"/>
      <c r="J20" s="290"/>
      <c r="K20" s="290"/>
      <c r="L20" s="290"/>
      <c r="M20" s="290"/>
      <c r="N20" s="290"/>
    </row>
    <row r="21" spans="1:14" ht="12.75">
      <c r="A21" s="300"/>
      <c r="B21" s="300"/>
      <c r="C21" s="300"/>
      <c r="E21" s="290"/>
      <c r="F21" s="290"/>
      <c r="G21" s="290"/>
      <c r="H21" s="290"/>
      <c r="I21" s="290"/>
      <c r="J21" s="290"/>
      <c r="K21" s="290"/>
      <c r="L21" s="290"/>
      <c r="M21" s="290"/>
      <c r="N21" s="290"/>
    </row>
    <row r="22" spans="1:14" ht="12.75">
      <c r="A22" s="300"/>
      <c r="B22" s="300"/>
      <c r="C22" s="300"/>
      <c r="E22" s="290"/>
      <c r="F22" s="290"/>
      <c r="G22" s="290"/>
      <c r="H22" s="290"/>
      <c r="I22" s="290"/>
      <c r="J22" s="290"/>
      <c r="K22" s="290"/>
      <c r="L22" s="290"/>
      <c r="M22" s="290"/>
      <c r="N22" s="290"/>
    </row>
    <row r="23" spans="1:14" ht="12.75">
      <c r="A23" s="107" t="s">
        <v>944</v>
      </c>
      <c r="D23" s="300"/>
      <c r="E23" s="290"/>
      <c r="F23" s="300"/>
      <c r="G23" s="300"/>
      <c r="H23" s="300"/>
      <c r="I23" s="300"/>
      <c r="J23" s="300"/>
      <c r="K23" s="300"/>
      <c r="L23" s="300" t="s">
        <v>12</v>
      </c>
      <c r="M23" s="300"/>
      <c r="N23" s="300"/>
    </row>
    <row r="24" spans="5:14" ht="12.75" customHeight="1">
      <c r="E24" s="300"/>
      <c r="F24" s="833" t="s">
        <v>13</v>
      </c>
      <c r="G24" s="833"/>
      <c r="H24" s="833"/>
      <c r="I24" s="833"/>
      <c r="J24" s="833"/>
      <c r="K24" s="833"/>
      <c r="L24" s="833"/>
      <c r="M24" s="833"/>
      <c r="N24" s="833"/>
    </row>
    <row r="25" spans="5:14" ht="12.75" customHeight="1">
      <c r="E25" s="833" t="s">
        <v>955</v>
      </c>
      <c r="F25" s="833"/>
      <c r="G25" s="833"/>
      <c r="H25" s="833"/>
      <c r="I25" s="833"/>
      <c r="J25" s="833"/>
      <c r="K25" s="833"/>
      <c r="L25" s="833"/>
      <c r="M25" s="833"/>
      <c r="N25" s="833"/>
    </row>
    <row r="26" spans="1:14" ht="12.75">
      <c r="A26" s="300"/>
      <c r="B26" s="300"/>
      <c r="E26" s="290"/>
      <c r="F26" s="300"/>
      <c r="G26" s="300"/>
      <c r="H26" s="300"/>
      <c r="I26" s="300"/>
      <c r="J26" s="300"/>
      <c r="K26" s="300"/>
      <c r="L26" s="300" t="s">
        <v>842</v>
      </c>
      <c r="M26" s="300"/>
      <c r="N26" s="300"/>
    </row>
    <row r="28" spans="1:14" ht="12.75">
      <c r="A28" s="825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24:N24"/>
    <mergeCell ref="E25:N25"/>
    <mergeCell ref="A28:N28"/>
    <mergeCell ref="C8:C9"/>
    <mergeCell ref="A7:B7"/>
    <mergeCell ref="H7:N7"/>
    <mergeCell ref="A8:A9"/>
    <mergeCell ref="B8:B9"/>
    <mergeCell ref="D8:D9"/>
    <mergeCell ref="E8:H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0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Normal="70" zoomScaleSheetLayoutView="100" zoomScalePageLayoutView="0" workbookViewId="0" topLeftCell="A1">
      <selection activeCell="E25" sqref="E25:N25"/>
    </sheetView>
  </sheetViews>
  <sheetFormatPr defaultColWidth="9.140625" defaultRowHeight="12.75"/>
  <cols>
    <col min="1" max="1" width="5.57421875" style="290" customWidth="1"/>
    <col min="2" max="2" width="8.8515625" style="290" customWidth="1"/>
    <col min="3" max="3" width="10.28125" style="290" customWidth="1"/>
    <col min="4" max="4" width="12.8515625" style="290" customWidth="1"/>
    <col min="5" max="5" width="8.7109375" style="275" customWidth="1"/>
    <col min="6" max="7" width="8.00390625" style="275" customWidth="1"/>
    <col min="8" max="10" width="8.140625" style="275" customWidth="1"/>
    <col min="11" max="11" width="8.421875" style="275" customWidth="1"/>
    <col min="12" max="12" width="8.140625" style="275" customWidth="1"/>
    <col min="13" max="13" width="11.28125" style="275" customWidth="1"/>
    <col min="14" max="14" width="11.8515625" style="275" customWidth="1"/>
    <col min="15" max="15" width="9.140625" style="290" customWidth="1"/>
    <col min="16" max="16" width="13.00390625" style="290" customWidth="1"/>
    <col min="17" max="16384" width="9.140625" style="275" customWidth="1"/>
  </cols>
  <sheetData>
    <row r="1" spans="4:14" ht="12.75" customHeight="1">
      <c r="D1" s="837"/>
      <c r="E1" s="837"/>
      <c r="F1" s="290"/>
      <c r="G1" s="290"/>
      <c r="H1" s="290"/>
      <c r="I1" s="290"/>
      <c r="J1" s="290"/>
      <c r="K1" s="290"/>
      <c r="L1" s="290"/>
      <c r="M1" s="839" t="s">
        <v>665</v>
      </c>
      <c r="N1" s="839"/>
    </row>
    <row r="2" spans="1:14" ht="15.75">
      <c r="A2" s="835" t="s">
        <v>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</row>
    <row r="3" spans="1:14" ht="18">
      <c r="A3" s="836" t="s">
        <v>695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</row>
    <row r="4" spans="1:14" ht="9.75" customHeight="1">
      <c r="A4" s="843" t="s">
        <v>707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</row>
    <row r="5" spans="1:16" s="276" customFormat="1" ht="18.75" customHeight="1">
      <c r="A5" s="843"/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355"/>
      <c r="P5" s="355"/>
    </row>
    <row r="6" spans="1:14" ht="12.75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</row>
    <row r="7" spans="1:14" ht="12.75">
      <c r="A7" s="830" t="s">
        <v>923</v>
      </c>
      <c r="B7" s="830"/>
      <c r="D7" s="326"/>
      <c r="E7" s="290"/>
      <c r="F7" s="290"/>
      <c r="G7" s="290"/>
      <c r="H7" s="826"/>
      <c r="I7" s="826"/>
      <c r="J7" s="826"/>
      <c r="K7" s="826"/>
      <c r="L7" s="826"/>
      <c r="M7" s="826"/>
      <c r="N7" s="826"/>
    </row>
    <row r="8" spans="1:16" ht="24.75" customHeight="1">
      <c r="A8" s="753" t="s">
        <v>2</v>
      </c>
      <c r="B8" s="753" t="s">
        <v>3</v>
      </c>
      <c r="C8" s="841" t="s">
        <v>481</v>
      </c>
      <c r="D8" s="831" t="s">
        <v>82</v>
      </c>
      <c r="E8" s="827" t="s">
        <v>83</v>
      </c>
      <c r="F8" s="828"/>
      <c r="G8" s="828"/>
      <c r="H8" s="829"/>
      <c r="I8" s="753" t="s">
        <v>646</v>
      </c>
      <c r="J8" s="753"/>
      <c r="K8" s="753"/>
      <c r="L8" s="753"/>
      <c r="M8" s="753"/>
      <c r="N8" s="753"/>
      <c r="O8" s="840" t="s">
        <v>841</v>
      </c>
      <c r="P8" s="840"/>
    </row>
    <row r="9" spans="1:16" ht="44.25" customHeight="1">
      <c r="A9" s="753"/>
      <c r="B9" s="753"/>
      <c r="C9" s="842"/>
      <c r="D9" s="832"/>
      <c r="E9" s="347" t="s">
        <v>87</v>
      </c>
      <c r="F9" s="347" t="s">
        <v>19</v>
      </c>
      <c r="G9" s="347" t="s">
        <v>39</v>
      </c>
      <c r="H9" s="347" t="s">
        <v>682</v>
      </c>
      <c r="I9" s="353" t="s">
        <v>17</v>
      </c>
      <c r="J9" s="353" t="s">
        <v>647</v>
      </c>
      <c r="K9" s="353" t="s">
        <v>648</v>
      </c>
      <c r="L9" s="353" t="s">
        <v>649</v>
      </c>
      <c r="M9" s="353" t="s">
        <v>650</v>
      </c>
      <c r="N9" s="353" t="s">
        <v>651</v>
      </c>
      <c r="O9" s="366" t="s">
        <v>855</v>
      </c>
      <c r="P9" s="366" t="s">
        <v>853</v>
      </c>
    </row>
    <row r="10" spans="1:16" s="362" customFormat="1" ht="12.75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</row>
    <row r="11" spans="1:16" ht="12.75">
      <c r="A11" s="294">
        <v>1</v>
      </c>
      <c r="B11" s="404"/>
      <c r="C11" s="404"/>
      <c r="D11" s="405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295"/>
    </row>
    <row r="12" spans="1:16" ht="12.75">
      <c r="A12" s="294">
        <v>2</v>
      </c>
      <c r="B12" s="404"/>
      <c r="C12" s="404"/>
      <c r="D12" s="405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295"/>
    </row>
    <row r="13" spans="1:16" ht="12.75">
      <c r="A13" s="294">
        <v>3</v>
      </c>
      <c r="B13" s="404"/>
      <c r="C13" s="404"/>
      <c r="D13" s="405"/>
      <c r="E13" s="404"/>
      <c r="F13" s="404"/>
      <c r="G13" s="404"/>
      <c r="H13" s="406" t="s">
        <v>876</v>
      </c>
      <c r="I13" s="404"/>
      <c r="J13" s="404"/>
      <c r="K13" s="404"/>
      <c r="L13" s="404"/>
      <c r="M13" s="404"/>
      <c r="N13" s="404"/>
      <c r="O13" s="404"/>
      <c r="P13" s="295"/>
    </row>
    <row r="14" spans="1:16" ht="12.75">
      <c r="A14" s="294">
        <v>4</v>
      </c>
      <c r="B14" s="404"/>
      <c r="C14" s="404"/>
      <c r="D14" s="405"/>
      <c r="E14" s="404"/>
      <c r="F14" s="404"/>
      <c r="G14" s="404"/>
      <c r="H14" s="406"/>
      <c r="I14" s="404"/>
      <c r="J14" s="404"/>
      <c r="K14" s="404"/>
      <c r="L14" s="404"/>
      <c r="M14" s="404"/>
      <c r="N14" s="404"/>
      <c r="O14" s="404"/>
      <c r="P14" s="295"/>
    </row>
    <row r="15" spans="1:16" ht="12.75">
      <c r="A15" s="296" t="s">
        <v>7</v>
      </c>
      <c r="B15" s="295"/>
      <c r="C15" s="295"/>
      <c r="D15" s="329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ht="12.75">
      <c r="A16" s="294" t="s">
        <v>17</v>
      </c>
      <c r="B16" s="295"/>
      <c r="C16" s="295"/>
      <c r="D16" s="329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14" ht="12.75">
      <c r="A17" s="297"/>
      <c r="B17" s="297"/>
      <c r="C17" s="297"/>
      <c r="D17" s="297"/>
      <c r="E17" s="290"/>
      <c r="F17" s="290"/>
      <c r="G17" s="290"/>
      <c r="H17" s="290"/>
      <c r="I17" s="290"/>
      <c r="J17" s="290"/>
      <c r="K17" s="290"/>
      <c r="L17" s="290"/>
      <c r="M17" s="290"/>
      <c r="N17" s="290"/>
    </row>
    <row r="18" spans="1:14" ht="12.75">
      <c r="A18" s="298"/>
      <c r="B18" s="299"/>
      <c r="C18" s="299"/>
      <c r="D18" s="297"/>
      <c r="E18" s="290"/>
      <c r="F18" s="290"/>
      <c r="G18" s="290"/>
      <c r="H18" s="290"/>
      <c r="I18" s="290"/>
      <c r="J18" s="290"/>
      <c r="K18" s="290"/>
      <c r="L18" s="290"/>
      <c r="M18" s="290"/>
      <c r="N18" s="290"/>
    </row>
    <row r="19" spans="1:14" ht="12.75">
      <c r="A19" s="300"/>
      <c r="B19" s="300"/>
      <c r="C19" s="300"/>
      <c r="E19" s="290"/>
      <c r="F19" s="290"/>
      <c r="G19" s="290"/>
      <c r="H19" s="290"/>
      <c r="I19" s="290"/>
      <c r="J19" s="290"/>
      <c r="K19" s="290"/>
      <c r="L19" s="290"/>
      <c r="M19" s="290"/>
      <c r="N19" s="290"/>
    </row>
    <row r="20" spans="1:14" ht="12.75">
      <c r="A20" s="300"/>
      <c r="B20" s="300"/>
      <c r="C20" s="300"/>
      <c r="E20" s="290"/>
      <c r="F20" s="290"/>
      <c r="G20" s="290"/>
      <c r="H20" s="290"/>
      <c r="I20" s="290"/>
      <c r="J20" s="290"/>
      <c r="K20" s="290"/>
      <c r="L20" s="290"/>
      <c r="M20" s="290"/>
      <c r="N20" s="290"/>
    </row>
    <row r="21" spans="1:14" ht="12.75">
      <c r="A21" s="300"/>
      <c r="B21" s="300"/>
      <c r="C21" s="300"/>
      <c r="E21" s="290"/>
      <c r="F21" s="290"/>
      <c r="G21" s="290"/>
      <c r="H21" s="290"/>
      <c r="I21" s="290"/>
      <c r="J21" s="290"/>
      <c r="K21" s="290"/>
      <c r="L21" s="290"/>
      <c r="M21" s="290"/>
      <c r="N21" s="290"/>
    </row>
    <row r="22" spans="1:14" ht="12.75">
      <c r="A22" s="300"/>
      <c r="B22" s="300"/>
      <c r="C22" s="300"/>
      <c r="E22" s="290"/>
      <c r="F22" s="290"/>
      <c r="G22" s="290"/>
      <c r="H22" s="290"/>
      <c r="I22" s="290"/>
      <c r="J22" s="290"/>
      <c r="K22" s="290"/>
      <c r="L22" s="290"/>
      <c r="M22" s="290"/>
      <c r="N22" s="290"/>
    </row>
    <row r="23" spans="1:14" ht="12.75">
      <c r="A23" s="107" t="s">
        <v>944</v>
      </c>
      <c r="D23" s="300"/>
      <c r="E23" s="290"/>
      <c r="F23" s="300"/>
      <c r="G23" s="300"/>
      <c r="H23" s="300"/>
      <c r="I23" s="300"/>
      <c r="J23" s="300"/>
      <c r="K23" s="300"/>
      <c r="L23" s="300" t="s">
        <v>856</v>
      </c>
      <c r="M23" s="300"/>
      <c r="N23" s="300"/>
    </row>
    <row r="24" spans="5:14" ht="12.75" customHeight="1">
      <c r="E24" s="300"/>
      <c r="F24" s="833" t="s">
        <v>13</v>
      </c>
      <c r="G24" s="833"/>
      <c r="H24" s="833"/>
      <c r="I24" s="833"/>
      <c r="J24" s="833"/>
      <c r="K24" s="833"/>
      <c r="L24" s="833"/>
      <c r="M24" s="833"/>
      <c r="N24" s="833"/>
    </row>
    <row r="25" spans="5:14" ht="12.75" customHeight="1">
      <c r="E25" s="833" t="s">
        <v>955</v>
      </c>
      <c r="F25" s="833"/>
      <c r="G25" s="833"/>
      <c r="H25" s="833"/>
      <c r="I25" s="833"/>
      <c r="J25" s="833"/>
      <c r="K25" s="833"/>
      <c r="L25" s="833"/>
      <c r="M25" s="833"/>
      <c r="N25" s="833"/>
    </row>
    <row r="26" spans="1:14" ht="12.75">
      <c r="A26" s="300"/>
      <c r="B26" s="300"/>
      <c r="E26" s="290"/>
      <c r="F26" s="300"/>
      <c r="G26" s="300"/>
      <c r="H26" s="300"/>
      <c r="I26" s="300"/>
      <c r="J26" s="300"/>
      <c r="K26" s="300"/>
      <c r="L26" s="300" t="s">
        <v>842</v>
      </c>
      <c r="M26" s="300"/>
      <c r="N26" s="300"/>
    </row>
    <row r="28" spans="1:14" ht="12.75">
      <c r="A28" s="825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24:N24"/>
    <mergeCell ref="E25:N25"/>
    <mergeCell ref="A28:N28"/>
    <mergeCell ref="A7:B7"/>
    <mergeCell ref="H7:N7"/>
    <mergeCell ref="A8:A9"/>
    <mergeCell ref="B8:B9"/>
    <mergeCell ref="C8:C9"/>
    <mergeCell ref="D8:D9"/>
    <mergeCell ref="E8:H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0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"/>
  <sheetViews>
    <sheetView view="pageBreakPreview" zoomScaleNormal="90" zoomScaleSheetLayoutView="100" zoomScalePageLayoutView="0" workbookViewId="0" topLeftCell="A1">
      <selection activeCell="J20" sqref="J20:S20"/>
    </sheetView>
  </sheetViews>
  <sheetFormatPr defaultColWidth="9.140625" defaultRowHeight="12.75"/>
  <cols>
    <col min="1" max="1" width="7.140625" style="78" customWidth="1"/>
    <col min="2" max="2" width="11.28125" style="78" customWidth="1"/>
    <col min="3" max="4" width="8.57421875" style="78" customWidth="1"/>
    <col min="5" max="5" width="8.7109375" style="78" customWidth="1"/>
    <col min="6" max="6" width="8.57421875" style="78" customWidth="1"/>
    <col min="7" max="7" width="9.7109375" style="78" customWidth="1"/>
    <col min="8" max="8" width="10.28125" style="78" customWidth="1"/>
    <col min="9" max="9" width="9.7109375" style="78" customWidth="1"/>
    <col min="10" max="10" width="9.28125" style="78" customWidth="1"/>
    <col min="11" max="11" width="7.00390625" style="78" customWidth="1"/>
    <col min="12" max="12" width="7.28125" style="78" customWidth="1"/>
    <col min="13" max="13" width="7.421875" style="78" customWidth="1"/>
    <col min="14" max="14" width="7.8515625" style="78" customWidth="1"/>
    <col min="15" max="15" width="11.421875" style="78" customWidth="1"/>
    <col min="16" max="16" width="12.28125" style="78" customWidth="1"/>
    <col min="17" max="17" width="11.57421875" style="78" customWidth="1"/>
    <col min="18" max="18" width="16.00390625" style="78" customWidth="1"/>
    <col min="19" max="19" width="9.00390625" style="78" customWidth="1"/>
    <col min="20" max="20" width="9.140625" style="78" hidden="1" customWidth="1"/>
    <col min="21" max="16384" width="9.140625" style="78" customWidth="1"/>
  </cols>
  <sheetData>
    <row r="1" spans="7:19" s="17" customFormat="1" ht="15.75">
      <c r="G1" s="569" t="s">
        <v>0</v>
      </c>
      <c r="H1" s="569"/>
      <c r="I1" s="569"/>
      <c r="J1" s="569"/>
      <c r="K1" s="569"/>
      <c r="L1" s="569"/>
      <c r="M1" s="569"/>
      <c r="N1" s="41"/>
      <c r="O1" s="41"/>
      <c r="R1" s="44" t="s">
        <v>531</v>
      </c>
      <c r="S1" s="44"/>
    </row>
    <row r="2" spans="2:15" s="17" customFormat="1" ht="20.25">
      <c r="B2" s="139"/>
      <c r="E2" s="570" t="s">
        <v>695</v>
      </c>
      <c r="F2" s="570"/>
      <c r="G2" s="570"/>
      <c r="H2" s="570"/>
      <c r="I2" s="570"/>
      <c r="J2" s="570"/>
      <c r="K2" s="570"/>
      <c r="L2" s="570"/>
      <c r="M2" s="570"/>
      <c r="N2" s="570"/>
      <c r="O2" s="570"/>
    </row>
    <row r="3" spans="2:10" s="17" customFormat="1" ht="20.25">
      <c r="B3" s="137"/>
      <c r="C3" s="137"/>
      <c r="D3" s="137"/>
      <c r="E3" s="137"/>
      <c r="F3" s="137"/>
      <c r="G3" s="137"/>
      <c r="H3" s="137"/>
      <c r="I3" s="137"/>
      <c r="J3" s="137"/>
    </row>
    <row r="4" spans="2:20" ht="18">
      <c r="B4" s="844" t="s">
        <v>845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</row>
    <row r="5" spans="3:20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" ht="15">
      <c r="A6" s="574" t="s">
        <v>923</v>
      </c>
      <c r="B6" s="574"/>
    </row>
    <row r="7" ht="15">
      <c r="B7" s="81"/>
    </row>
    <row r="8" spans="1:18" s="82" customFormat="1" ht="42" customHeight="1">
      <c r="A8" s="563" t="s">
        <v>2</v>
      </c>
      <c r="B8" s="845" t="s">
        <v>3</v>
      </c>
      <c r="C8" s="850" t="s">
        <v>233</v>
      </c>
      <c r="D8" s="850"/>
      <c r="E8" s="850"/>
      <c r="F8" s="850"/>
      <c r="G8" s="847" t="s">
        <v>767</v>
      </c>
      <c r="H8" s="848"/>
      <c r="I8" s="848"/>
      <c r="J8" s="851"/>
      <c r="K8" s="847" t="s">
        <v>202</v>
      </c>
      <c r="L8" s="848"/>
      <c r="M8" s="848"/>
      <c r="N8" s="851"/>
      <c r="O8" s="847" t="s">
        <v>103</v>
      </c>
      <c r="P8" s="848"/>
      <c r="Q8" s="848"/>
      <c r="R8" s="849"/>
    </row>
    <row r="9" spans="1:19" s="83" customFormat="1" ht="37.5" customHeight="1">
      <c r="A9" s="563"/>
      <c r="B9" s="846"/>
      <c r="C9" s="90" t="s">
        <v>90</v>
      </c>
      <c r="D9" s="90" t="s">
        <v>93</v>
      </c>
      <c r="E9" s="90" t="s">
        <v>94</v>
      </c>
      <c r="F9" s="90" t="s">
        <v>17</v>
      </c>
      <c r="G9" s="90" t="s">
        <v>90</v>
      </c>
      <c r="H9" s="90" t="s">
        <v>93</v>
      </c>
      <c r="I9" s="90" t="s">
        <v>94</v>
      </c>
      <c r="J9" s="90" t="s">
        <v>17</v>
      </c>
      <c r="K9" s="90" t="s">
        <v>90</v>
      </c>
      <c r="L9" s="90" t="s">
        <v>93</v>
      </c>
      <c r="M9" s="90" t="s">
        <v>94</v>
      </c>
      <c r="N9" s="90" t="s">
        <v>17</v>
      </c>
      <c r="O9" s="90" t="s">
        <v>136</v>
      </c>
      <c r="P9" s="90" t="s">
        <v>137</v>
      </c>
      <c r="Q9" s="176" t="s">
        <v>138</v>
      </c>
      <c r="R9" s="90" t="s">
        <v>139</v>
      </c>
      <c r="S9" s="131"/>
    </row>
    <row r="10" spans="1:18" s="364" customFormat="1" ht="15.75" customHeight="1">
      <c r="A10" s="68">
        <v>1</v>
      </c>
      <c r="B10" s="165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3">
        <v>8</v>
      </c>
      <c r="I10" s="363">
        <v>9</v>
      </c>
      <c r="J10" s="363">
        <v>10</v>
      </c>
      <c r="K10" s="363">
        <v>11</v>
      </c>
      <c r="L10" s="363">
        <v>12</v>
      </c>
      <c r="M10" s="363">
        <v>13</v>
      </c>
      <c r="N10" s="363">
        <v>14</v>
      </c>
      <c r="O10" s="363">
        <v>15</v>
      </c>
      <c r="P10" s="363">
        <v>16</v>
      </c>
      <c r="Q10" s="363">
        <v>17</v>
      </c>
      <c r="R10" s="165">
        <v>18</v>
      </c>
    </row>
    <row r="11" spans="1:18" s="178" customFormat="1" ht="15.75" customHeight="1">
      <c r="A11" s="5">
        <v>1</v>
      </c>
      <c r="B11" s="498" t="s">
        <v>881</v>
      </c>
      <c r="C11" s="499">
        <v>56</v>
      </c>
      <c r="D11" s="499">
        <v>7</v>
      </c>
      <c r="E11" s="499">
        <v>0</v>
      </c>
      <c r="F11" s="499">
        <f>SUM(C11:E11)</f>
        <v>63</v>
      </c>
      <c r="G11" s="499">
        <v>12</v>
      </c>
      <c r="H11" s="499">
        <v>0</v>
      </c>
      <c r="I11" s="499">
        <v>0</v>
      </c>
      <c r="J11" s="499">
        <f>SUM(G11:I11)</f>
        <v>12</v>
      </c>
      <c r="K11" s="499">
        <v>44</v>
      </c>
      <c r="L11" s="499">
        <v>7</v>
      </c>
      <c r="M11" s="499">
        <v>0</v>
      </c>
      <c r="N11" s="499">
        <f>SUM(K11:M11)</f>
        <v>51</v>
      </c>
      <c r="O11" s="499">
        <f aca="true" t="shared" si="0" ref="O11:R12">C11-G11-K11</f>
        <v>0</v>
      </c>
      <c r="P11" s="499">
        <f t="shared" si="0"/>
        <v>0</v>
      </c>
      <c r="Q11" s="499">
        <f t="shared" si="0"/>
        <v>0</v>
      </c>
      <c r="R11" s="499">
        <f t="shared" si="0"/>
        <v>0</v>
      </c>
    </row>
    <row r="12" spans="1:18" s="178" customFormat="1" ht="15.75" customHeight="1">
      <c r="A12" s="5">
        <v>2</v>
      </c>
      <c r="B12" s="498" t="s">
        <v>882</v>
      </c>
      <c r="C12" s="499">
        <v>30</v>
      </c>
      <c r="D12" s="499">
        <v>1</v>
      </c>
      <c r="E12" s="499">
        <v>0</v>
      </c>
      <c r="F12" s="499">
        <f>SUM(C12:E12)</f>
        <v>31</v>
      </c>
      <c r="G12" s="499">
        <v>20</v>
      </c>
      <c r="H12" s="499">
        <v>0</v>
      </c>
      <c r="I12" s="499">
        <v>0</v>
      </c>
      <c r="J12" s="499">
        <f>SUM(G12:I12)</f>
        <v>20</v>
      </c>
      <c r="K12" s="499">
        <v>10</v>
      </c>
      <c r="L12" s="499">
        <v>0</v>
      </c>
      <c r="M12" s="499">
        <v>0</v>
      </c>
      <c r="N12" s="499">
        <f>SUM(K12:M12)</f>
        <v>10</v>
      </c>
      <c r="O12" s="499">
        <f t="shared" si="0"/>
        <v>0</v>
      </c>
      <c r="P12" s="499">
        <f t="shared" si="0"/>
        <v>1</v>
      </c>
      <c r="Q12" s="499">
        <f t="shared" si="0"/>
        <v>0</v>
      </c>
      <c r="R12" s="499">
        <f t="shared" si="0"/>
        <v>1</v>
      </c>
    </row>
    <row r="13" spans="1:18" s="178" customFormat="1" ht="15.75" customHeight="1">
      <c r="A13" s="5">
        <v>3</v>
      </c>
      <c r="B13" s="500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0"/>
    </row>
    <row r="14" spans="1:45" s="84" customFormat="1" ht="15">
      <c r="A14" s="141" t="s">
        <v>7</v>
      </c>
      <c r="B14" s="409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18" ht="15.75">
      <c r="A15" s="305" t="s">
        <v>17</v>
      </c>
      <c r="B15" s="408"/>
      <c r="C15" s="502">
        <f>SUM(C11:C14)</f>
        <v>86</v>
      </c>
      <c r="D15" s="502">
        <f aca="true" t="shared" si="1" ref="D15:R15">SUM(D11:D14)</f>
        <v>8</v>
      </c>
      <c r="E15" s="502">
        <f t="shared" si="1"/>
        <v>0</v>
      </c>
      <c r="F15" s="502">
        <f t="shared" si="1"/>
        <v>94</v>
      </c>
      <c r="G15" s="502">
        <f t="shared" si="1"/>
        <v>32</v>
      </c>
      <c r="H15" s="502">
        <f t="shared" si="1"/>
        <v>0</v>
      </c>
      <c r="I15" s="502">
        <f t="shared" si="1"/>
        <v>0</v>
      </c>
      <c r="J15" s="502">
        <f t="shared" si="1"/>
        <v>32</v>
      </c>
      <c r="K15" s="502">
        <f t="shared" si="1"/>
        <v>54</v>
      </c>
      <c r="L15" s="502">
        <f t="shared" si="1"/>
        <v>7</v>
      </c>
      <c r="M15" s="502">
        <f t="shared" si="1"/>
        <v>0</v>
      </c>
      <c r="N15" s="502">
        <f t="shared" si="1"/>
        <v>61</v>
      </c>
      <c r="O15" s="502">
        <f t="shared" si="1"/>
        <v>0</v>
      </c>
      <c r="P15" s="502">
        <f t="shared" si="1"/>
        <v>1</v>
      </c>
      <c r="Q15" s="502">
        <f t="shared" si="1"/>
        <v>0</v>
      </c>
      <c r="R15" s="502">
        <f t="shared" si="1"/>
        <v>1</v>
      </c>
    </row>
    <row r="18" spans="1:19" s="17" customFormat="1" ht="12.75">
      <c r="A18" s="107" t="s">
        <v>944</v>
      </c>
      <c r="G18" s="16"/>
      <c r="H18" s="16"/>
      <c r="K18" s="16"/>
      <c r="L18" s="16"/>
      <c r="M18" s="16"/>
      <c r="N18" s="16"/>
      <c r="O18" s="16"/>
      <c r="P18" s="562" t="s">
        <v>12</v>
      </c>
      <c r="Q18" s="562"/>
      <c r="R18" s="562"/>
      <c r="S18" s="562"/>
    </row>
    <row r="19" spans="10:19" s="17" customFormat="1" ht="12.75" customHeight="1">
      <c r="J19" s="16"/>
      <c r="K19" s="572" t="s">
        <v>13</v>
      </c>
      <c r="L19" s="572"/>
      <c r="M19" s="572"/>
      <c r="N19" s="572"/>
      <c r="O19" s="572"/>
      <c r="P19" s="572"/>
      <c r="Q19" s="572"/>
      <c r="R19" s="572"/>
      <c r="S19" s="572"/>
    </row>
    <row r="20" spans="10:19" s="17" customFormat="1" ht="12.75" customHeight="1">
      <c r="J20" s="572" t="s">
        <v>955</v>
      </c>
      <c r="K20" s="572"/>
      <c r="L20" s="572"/>
      <c r="M20" s="572"/>
      <c r="N20" s="572"/>
      <c r="O20" s="572"/>
      <c r="P20" s="572"/>
      <c r="Q20" s="572"/>
      <c r="R20" s="572"/>
      <c r="S20" s="572"/>
    </row>
    <row r="21" spans="1:19" s="17" customFormat="1" ht="12.75">
      <c r="A21" s="16"/>
      <c r="B21" s="16"/>
      <c r="K21" s="16"/>
      <c r="L21" s="16"/>
      <c r="M21" s="16"/>
      <c r="N21" s="37" t="s">
        <v>81</v>
      </c>
      <c r="O21" s="37"/>
      <c r="P21" s="37"/>
      <c r="Q21" s="37"/>
      <c r="R21" s="37"/>
      <c r="S21" s="37"/>
    </row>
  </sheetData>
  <sheetProtection/>
  <mergeCells count="13">
    <mergeCell ref="J20:S20"/>
    <mergeCell ref="C8:F8"/>
    <mergeCell ref="K8:N8"/>
    <mergeCell ref="G8:J8"/>
    <mergeCell ref="P18:S18"/>
    <mergeCell ref="K19:S19"/>
    <mergeCell ref="B4:T4"/>
    <mergeCell ref="A6:B6"/>
    <mergeCell ref="A8:A9"/>
    <mergeCell ref="B8:B9"/>
    <mergeCell ref="G1:M1"/>
    <mergeCell ref="E2:O2"/>
    <mergeCell ref="O8:R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view="pageBreakPreview" zoomScaleNormal="70" zoomScaleSheetLayoutView="100" workbookViewId="0" topLeftCell="A1">
      <selection activeCell="J20" sqref="J20:S20"/>
    </sheetView>
  </sheetViews>
  <sheetFormatPr defaultColWidth="9.140625" defaultRowHeight="12.75"/>
  <cols>
    <col min="1" max="1" width="7.28125" style="78" customWidth="1"/>
    <col min="2" max="2" width="14.140625" style="78" customWidth="1"/>
    <col min="3" max="3" width="15.421875" style="78" customWidth="1"/>
    <col min="4" max="4" width="14.8515625" style="78" customWidth="1"/>
    <col min="5" max="5" width="11.8515625" style="78" customWidth="1"/>
    <col min="6" max="6" width="9.8515625" style="78" customWidth="1"/>
    <col min="7" max="7" width="12.7109375" style="78" customWidth="1"/>
    <col min="8" max="9" width="11.00390625" style="78" customWidth="1"/>
    <col min="10" max="10" width="14.140625" style="78" customWidth="1"/>
    <col min="11" max="11" width="12.28125" style="78" customWidth="1"/>
    <col min="12" max="12" width="13.140625" style="78" customWidth="1"/>
    <col min="13" max="13" width="9.7109375" style="78" customWidth="1"/>
    <col min="14" max="14" width="9.57421875" style="78" customWidth="1"/>
    <col min="15" max="15" width="12.7109375" style="78" customWidth="1"/>
    <col min="16" max="16" width="13.28125" style="78" customWidth="1"/>
    <col min="17" max="17" width="11.28125" style="78" customWidth="1"/>
    <col min="18" max="18" width="9.28125" style="78" customWidth="1"/>
    <col min="19" max="19" width="9.140625" style="78" customWidth="1"/>
    <col min="20" max="20" width="12.28125" style="78" customWidth="1"/>
    <col min="21" max="16384" width="9.140625" style="78" customWidth="1"/>
  </cols>
  <sheetData>
    <row r="1" spans="3:18" s="17" customFormat="1" ht="15.75">
      <c r="C1" s="46"/>
      <c r="D1" s="46"/>
      <c r="E1" s="46"/>
      <c r="F1" s="46"/>
      <c r="G1" s="46"/>
      <c r="H1" s="46"/>
      <c r="I1" s="116" t="s">
        <v>0</v>
      </c>
      <c r="J1" s="46"/>
      <c r="Q1" s="698" t="s">
        <v>532</v>
      </c>
      <c r="R1" s="698"/>
    </row>
    <row r="2" spans="7:17" s="17" customFormat="1" ht="20.25">
      <c r="G2" s="570" t="s">
        <v>695</v>
      </c>
      <c r="H2" s="570"/>
      <c r="I2" s="570"/>
      <c r="J2" s="570"/>
      <c r="K2" s="570"/>
      <c r="L2" s="570"/>
      <c r="M2" s="570"/>
      <c r="N2" s="45"/>
      <c r="O2" s="45"/>
      <c r="P2" s="45"/>
      <c r="Q2" s="45"/>
    </row>
    <row r="3" spans="7:17" s="17" customFormat="1" ht="20.25">
      <c r="G3" s="137"/>
      <c r="H3" s="137"/>
      <c r="I3" s="137"/>
      <c r="J3" s="137"/>
      <c r="K3" s="137"/>
      <c r="L3" s="137"/>
      <c r="M3" s="137"/>
      <c r="N3" s="45"/>
      <c r="O3" s="45"/>
      <c r="P3" s="45"/>
      <c r="Q3" s="45"/>
    </row>
    <row r="4" spans="2:20" ht="18">
      <c r="B4" s="853" t="s">
        <v>708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</row>
    <row r="5" spans="3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ht="15">
      <c r="A6" s="91" t="s">
        <v>942</v>
      </c>
    </row>
    <row r="7" spans="2:17" ht="15">
      <c r="B7" s="81"/>
      <c r="Q7" s="124" t="s">
        <v>133</v>
      </c>
    </row>
    <row r="8" spans="1:19" s="82" customFormat="1" ht="32.25" customHeight="1">
      <c r="A8" s="563" t="s">
        <v>2</v>
      </c>
      <c r="B8" s="845" t="s">
        <v>3</v>
      </c>
      <c r="C8" s="850" t="s">
        <v>445</v>
      </c>
      <c r="D8" s="850"/>
      <c r="E8" s="850"/>
      <c r="F8" s="850"/>
      <c r="G8" s="850" t="s">
        <v>446</v>
      </c>
      <c r="H8" s="850"/>
      <c r="I8" s="850"/>
      <c r="J8" s="850"/>
      <c r="K8" s="850" t="s">
        <v>447</v>
      </c>
      <c r="L8" s="850"/>
      <c r="M8" s="850"/>
      <c r="N8" s="850"/>
      <c r="O8" s="850" t="s">
        <v>448</v>
      </c>
      <c r="P8" s="850"/>
      <c r="Q8" s="850"/>
      <c r="R8" s="845"/>
      <c r="S8" s="852" t="s">
        <v>156</v>
      </c>
    </row>
    <row r="9" spans="1:19" s="83" customFormat="1" ht="75" customHeight="1">
      <c r="A9" s="563"/>
      <c r="B9" s="846"/>
      <c r="C9" s="90" t="s">
        <v>153</v>
      </c>
      <c r="D9" s="142" t="s">
        <v>155</v>
      </c>
      <c r="E9" s="90" t="s">
        <v>132</v>
      </c>
      <c r="F9" s="142" t="s">
        <v>154</v>
      </c>
      <c r="G9" s="90" t="s">
        <v>234</v>
      </c>
      <c r="H9" s="142" t="s">
        <v>155</v>
      </c>
      <c r="I9" s="90" t="s">
        <v>132</v>
      </c>
      <c r="J9" s="142" t="s">
        <v>154</v>
      </c>
      <c r="K9" s="90" t="s">
        <v>234</v>
      </c>
      <c r="L9" s="142" t="s">
        <v>155</v>
      </c>
      <c r="M9" s="90" t="s">
        <v>132</v>
      </c>
      <c r="N9" s="142" t="s">
        <v>154</v>
      </c>
      <c r="O9" s="90" t="s">
        <v>234</v>
      </c>
      <c r="P9" s="142" t="s">
        <v>155</v>
      </c>
      <c r="Q9" s="90" t="s">
        <v>132</v>
      </c>
      <c r="R9" s="143" t="s">
        <v>154</v>
      </c>
      <c r="S9" s="852"/>
    </row>
    <row r="10" spans="1:19" s="83" customFormat="1" ht="15.75" customHeight="1">
      <c r="A10" s="5">
        <v>1</v>
      </c>
      <c r="B10" s="89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3">
        <v>18</v>
      </c>
      <c r="S10" s="141">
        <v>19</v>
      </c>
    </row>
    <row r="11" spans="1:19" s="83" customFormat="1" ht="15.75" customHeight="1">
      <c r="A11" s="5">
        <v>1</v>
      </c>
      <c r="B11" s="89" t="s">
        <v>881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33"/>
      <c r="S11" s="141"/>
    </row>
    <row r="12" spans="1:19" s="83" customFormat="1" ht="15.75" customHeight="1">
      <c r="A12" s="5">
        <v>2</v>
      </c>
      <c r="B12" s="8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33"/>
      <c r="S12" s="141"/>
    </row>
    <row r="13" spans="1:19" s="83" customFormat="1" ht="15.75" customHeight="1">
      <c r="A13" s="5">
        <v>3</v>
      </c>
      <c r="B13" s="89"/>
      <c r="C13" s="77"/>
      <c r="D13" s="77"/>
      <c r="E13" s="77"/>
      <c r="F13" s="77"/>
      <c r="G13" s="77"/>
      <c r="H13" s="77"/>
      <c r="I13" s="77"/>
      <c r="J13" s="77"/>
      <c r="K13" s="77" t="s">
        <v>876</v>
      </c>
      <c r="L13" s="77"/>
      <c r="M13" s="77"/>
      <c r="N13" s="77"/>
      <c r="O13" s="77"/>
      <c r="P13" s="77"/>
      <c r="Q13" s="77"/>
      <c r="R13" s="133"/>
      <c r="S13" s="141"/>
    </row>
    <row r="14" spans="1:19" s="83" customFormat="1" ht="15.75" customHeight="1">
      <c r="A14" s="5">
        <v>4</v>
      </c>
      <c r="B14" s="89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3"/>
      <c r="S14" s="141"/>
    </row>
    <row r="15" spans="1:19" ht="15">
      <c r="A15" s="125" t="s">
        <v>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5">
      <c r="A16" s="304" t="s">
        <v>17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5">
      <c r="A17" s="306" t="s">
        <v>482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s="17" customFormat="1" ht="12.75">
      <c r="A18" s="107" t="s">
        <v>944</v>
      </c>
      <c r="G18" s="16"/>
      <c r="H18" s="16"/>
      <c r="K18" s="16"/>
      <c r="L18" s="16"/>
      <c r="M18" s="16"/>
      <c r="N18" s="16"/>
      <c r="O18" s="16"/>
      <c r="P18" s="16"/>
      <c r="Q18" s="16"/>
      <c r="R18" s="587" t="s">
        <v>12</v>
      </c>
      <c r="S18" s="587"/>
    </row>
    <row r="19" spans="10:19" s="17" customFormat="1" ht="12.75" customHeight="1">
      <c r="J19" s="16"/>
      <c r="K19" s="694" t="s">
        <v>13</v>
      </c>
      <c r="L19" s="694"/>
      <c r="M19" s="694"/>
      <c r="N19" s="694"/>
      <c r="O19" s="694"/>
      <c r="P19" s="694"/>
      <c r="Q19" s="694"/>
      <c r="R19" s="694"/>
      <c r="S19" s="694"/>
    </row>
    <row r="20" spans="10:19" s="17" customFormat="1" ht="12.75" customHeight="1">
      <c r="J20" s="694" t="s">
        <v>957</v>
      </c>
      <c r="K20" s="694"/>
      <c r="L20" s="694"/>
      <c r="M20" s="694"/>
      <c r="N20" s="694"/>
      <c r="O20" s="694"/>
      <c r="P20" s="694"/>
      <c r="Q20" s="694"/>
      <c r="R20" s="694"/>
      <c r="S20" s="694"/>
    </row>
    <row r="21" spans="1:19" s="17" customFormat="1" ht="12.75">
      <c r="A21" s="16"/>
      <c r="B21" s="16"/>
      <c r="K21" s="16"/>
      <c r="L21" s="16"/>
      <c r="M21" s="16"/>
      <c r="N21" s="16"/>
      <c r="O21" s="16"/>
      <c r="P21" s="16"/>
      <c r="Q21" s="574" t="s">
        <v>81</v>
      </c>
      <c r="R21" s="574"/>
      <c r="S21" s="574"/>
    </row>
  </sheetData>
  <sheetProtection/>
  <mergeCells count="14">
    <mergeCell ref="Q1:R1"/>
    <mergeCell ref="B4:T4"/>
    <mergeCell ref="R18:S18"/>
    <mergeCell ref="K19:S19"/>
    <mergeCell ref="G2:M2"/>
    <mergeCell ref="A8:A9"/>
    <mergeCell ref="B8:B9"/>
    <mergeCell ref="C8:F8"/>
    <mergeCell ref="G8:J8"/>
    <mergeCell ref="K8:N8"/>
    <mergeCell ref="Q21:S21"/>
    <mergeCell ref="J20:S20"/>
    <mergeCell ref="S8:S9"/>
    <mergeCell ref="O8:R8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Normal="80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9.140625" style="78" customWidth="1"/>
    <col min="2" max="2" width="25.140625" style="78" customWidth="1"/>
    <col min="3" max="3" width="17.57421875" style="78" customWidth="1"/>
    <col min="4" max="4" width="19.7109375" style="78" customWidth="1"/>
    <col min="5" max="5" width="18.140625" style="78" customWidth="1"/>
    <col min="6" max="6" width="15.421875" style="78" customWidth="1"/>
    <col min="7" max="7" width="15.7109375" style="78" customWidth="1"/>
    <col min="8" max="8" width="12.28125" style="78" customWidth="1"/>
    <col min="9" max="16384" width="9.140625" style="78" customWidth="1"/>
  </cols>
  <sheetData>
    <row r="1" spans="3:7" s="17" customFormat="1" ht="15">
      <c r="C1" s="46"/>
      <c r="D1" s="46"/>
      <c r="E1" s="46"/>
      <c r="F1" s="698" t="s">
        <v>820</v>
      </c>
      <c r="G1" s="698"/>
    </row>
    <row r="2" spans="2:9" s="17" customFormat="1" ht="30.75" customHeight="1">
      <c r="B2" s="570" t="s">
        <v>695</v>
      </c>
      <c r="C2" s="570"/>
      <c r="D2" s="570"/>
      <c r="E2" s="570"/>
      <c r="F2" s="570"/>
      <c r="G2" s="45"/>
      <c r="H2" s="45"/>
      <c r="I2" s="45"/>
    </row>
    <row r="3" s="17" customFormat="1" ht="20.25">
      <c r="G3" s="137"/>
    </row>
    <row r="4" spans="2:8" ht="18">
      <c r="B4" s="844" t="s">
        <v>826</v>
      </c>
      <c r="C4" s="844"/>
      <c r="D4" s="844"/>
      <c r="E4" s="844"/>
      <c r="F4" s="844"/>
      <c r="G4" s="844"/>
      <c r="H4" s="844"/>
    </row>
    <row r="5" spans="3:8" ht="15.75">
      <c r="C5" s="79"/>
      <c r="D5" s="80"/>
      <c r="E5" s="79"/>
      <c r="F5" s="79"/>
      <c r="G5" s="79"/>
      <c r="H5" s="79"/>
    </row>
    <row r="6" ht="15">
      <c r="A6" s="91" t="s">
        <v>942</v>
      </c>
    </row>
    <row r="7" ht="15">
      <c r="B7" s="348"/>
    </row>
    <row r="8" spans="1:7" s="83" customFormat="1" ht="30.75" customHeight="1">
      <c r="A8" s="855" t="s">
        <v>2</v>
      </c>
      <c r="B8" s="854" t="s">
        <v>3</v>
      </c>
      <c r="C8" s="854" t="s">
        <v>846</v>
      </c>
      <c r="D8" s="856" t="s">
        <v>847</v>
      </c>
      <c r="E8" s="854" t="s">
        <v>819</v>
      </c>
      <c r="F8" s="854"/>
      <c r="G8" s="854"/>
    </row>
    <row r="9" spans="1:7" s="83" customFormat="1" ht="48.75" customHeight="1">
      <c r="A9" s="855"/>
      <c r="B9" s="854"/>
      <c r="C9" s="854"/>
      <c r="D9" s="857"/>
      <c r="E9" s="350" t="s">
        <v>827</v>
      </c>
      <c r="F9" s="350" t="s">
        <v>818</v>
      </c>
      <c r="G9" s="350" t="s">
        <v>17</v>
      </c>
    </row>
    <row r="10" spans="1:7" s="83" customFormat="1" ht="15.75" customHeight="1">
      <c r="A10" s="68">
        <v>1</v>
      </c>
      <c r="B10" s="363">
        <v>2</v>
      </c>
      <c r="C10" s="363">
        <v>3</v>
      </c>
      <c r="D10" s="363">
        <v>4</v>
      </c>
      <c r="E10" s="365">
        <v>5</v>
      </c>
      <c r="F10" s="365">
        <v>6</v>
      </c>
      <c r="G10" s="365">
        <v>7</v>
      </c>
    </row>
    <row r="11" spans="1:7" s="83" customFormat="1" ht="15.75" customHeight="1">
      <c r="A11" s="5">
        <v>1</v>
      </c>
      <c r="B11" s="90"/>
      <c r="C11" s="77"/>
      <c r="D11" s="77"/>
      <c r="E11" s="77"/>
      <c r="F11" s="77"/>
      <c r="G11" s="77"/>
    </row>
    <row r="12" spans="1:7" s="83" customFormat="1" ht="15.75" customHeight="1">
      <c r="A12" s="5">
        <v>2</v>
      </c>
      <c r="B12" s="90"/>
      <c r="C12" s="77"/>
      <c r="D12" s="77"/>
      <c r="E12" s="77" t="s">
        <v>876</v>
      </c>
      <c r="F12" s="77"/>
      <c r="G12" s="77"/>
    </row>
    <row r="13" spans="1:7" s="83" customFormat="1" ht="15.75" customHeight="1">
      <c r="A13" s="5">
        <v>3</v>
      </c>
      <c r="B13" s="90"/>
      <c r="C13" s="77"/>
      <c r="D13" s="77"/>
      <c r="E13" s="77"/>
      <c r="F13" s="77"/>
      <c r="G13" s="77"/>
    </row>
    <row r="14" spans="1:7" ht="15">
      <c r="A14" s="125" t="s">
        <v>7</v>
      </c>
      <c r="B14" s="84"/>
      <c r="C14" s="84"/>
      <c r="D14" s="84"/>
      <c r="E14" s="84"/>
      <c r="F14" s="84"/>
      <c r="G14" s="84"/>
    </row>
    <row r="15" spans="1:7" ht="15">
      <c r="A15" s="304" t="s">
        <v>17</v>
      </c>
      <c r="B15" s="84"/>
      <c r="C15" s="84"/>
      <c r="D15" s="84"/>
      <c r="E15" s="84"/>
      <c r="F15" s="84"/>
      <c r="G15" s="84"/>
    </row>
    <row r="16" spans="1:7" ht="15">
      <c r="A16" s="306"/>
      <c r="B16" s="86"/>
      <c r="C16" s="86"/>
      <c r="D16" s="86"/>
      <c r="E16" s="86"/>
      <c r="F16" s="86"/>
      <c r="G16" s="86"/>
    </row>
    <row r="17" spans="1:7" s="17" customFormat="1" ht="12.75" customHeight="1">
      <c r="A17" s="107" t="s">
        <v>944</v>
      </c>
      <c r="G17" s="16"/>
    </row>
    <row r="18" spans="1:2" s="17" customFormat="1" ht="12.75">
      <c r="A18" s="16"/>
      <c r="B18" s="16"/>
    </row>
    <row r="19" spans="6:7" ht="15">
      <c r="F19" s="587" t="s">
        <v>12</v>
      </c>
      <c r="G19" s="587"/>
    </row>
    <row r="20" spans="1:10" ht="15">
      <c r="A20" s="16"/>
      <c r="C20" s="37"/>
      <c r="D20" s="37"/>
      <c r="E20" s="37" t="s">
        <v>13</v>
      </c>
      <c r="F20" s="37"/>
      <c r="G20" s="37"/>
      <c r="H20" s="37"/>
      <c r="I20" s="37"/>
      <c r="J20" s="37"/>
    </row>
    <row r="21" spans="2:10" ht="15">
      <c r="B21" s="37"/>
      <c r="C21" s="37"/>
      <c r="D21" s="37"/>
      <c r="E21" s="37" t="s">
        <v>955</v>
      </c>
      <c r="F21" s="37"/>
      <c r="G21" s="37"/>
      <c r="H21" s="37"/>
      <c r="I21" s="37"/>
      <c r="J21" s="37"/>
    </row>
    <row r="22" spans="1:7" ht="15">
      <c r="A22" s="17"/>
      <c r="B22" s="16"/>
      <c r="C22" s="16"/>
      <c r="D22" s="16"/>
      <c r="E22" s="574" t="s">
        <v>81</v>
      </c>
      <c r="F22" s="574"/>
      <c r="G22" s="574"/>
    </row>
  </sheetData>
  <sheetProtection/>
  <mergeCells count="10">
    <mergeCell ref="B2:F2"/>
    <mergeCell ref="F1:G1"/>
    <mergeCell ref="E22:G22"/>
    <mergeCell ref="F19:G19"/>
    <mergeCell ref="E8:G8"/>
    <mergeCell ref="A8:A9"/>
    <mergeCell ref="B8:B9"/>
    <mergeCell ref="C8:C9"/>
    <mergeCell ref="D8:D9"/>
    <mergeCell ref="B4:H4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90" zoomScaleNormal="90" zoomScaleSheetLayoutView="90" zoomScalePageLayoutView="0" workbookViewId="0" topLeftCell="A1">
      <selection activeCell="J22" sqref="J22:V22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9.7109375" style="78" customWidth="1"/>
    <col min="4" max="4" width="8.140625" style="78" customWidth="1"/>
    <col min="5" max="5" width="7.421875" style="78" customWidth="1"/>
    <col min="6" max="6" width="9.140625" style="78" customWidth="1"/>
    <col min="7" max="7" width="9.57421875" style="78" customWidth="1"/>
    <col min="8" max="8" width="8.140625" style="78" customWidth="1"/>
    <col min="9" max="9" width="6.8515625" style="78" customWidth="1"/>
    <col min="10" max="10" width="9.28125" style="78" customWidth="1"/>
    <col min="11" max="11" width="10.57421875" style="78" customWidth="1"/>
    <col min="12" max="12" width="8.7109375" style="78" customWidth="1"/>
    <col min="13" max="13" width="7.421875" style="78" customWidth="1"/>
    <col min="14" max="14" width="8.57421875" style="78" customWidth="1"/>
    <col min="15" max="15" width="8.7109375" style="78" customWidth="1"/>
    <col min="16" max="16" width="8.57421875" style="78" customWidth="1"/>
    <col min="17" max="17" width="7.8515625" style="78" customWidth="1"/>
    <col min="18" max="18" width="8.57421875" style="78" customWidth="1"/>
    <col min="19" max="20" width="10.57421875" style="78" customWidth="1"/>
    <col min="21" max="21" width="11.140625" style="78" customWidth="1"/>
    <col min="22" max="22" width="10.7109375" style="78" bestFit="1" customWidth="1"/>
    <col min="23" max="16384" width="9.140625" style="78" customWidth="1"/>
  </cols>
  <sheetData>
    <row r="1" spans="3:24" s="17" customFormat="1" ht="15.75">
      <c r="C1" s="46"/>
      <c r="D1" s="46"/>
      <c r="E1" s="46"/>
      <c r="F1" s="46"/>
      <c r="G1" s="46"/>
      <c r="H1" s="46"/>
      <c r="I1" s="116" t="s">
        <v>0</v>
      </c>
      <c r="J1" s="116"/>
      <c r="S1" s="42"/>
      <c r="T1" s="42"/>
      <c r="U1" s="658" t="s">
        <v>533</v>
      </c>
      <c r="V1" s="658"/>
      <c r="W1" s="44"/>
      <c r="X1" s="44"/>
    </row>
    <row r="2" spans="5:16" s="17" customFormat="1" ht="20.25">
      <c r="E2" s="570" t="s">
        <v>695</v>
      </c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8:16" s="17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571" t="s">
        <v>808</v>
      </c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48"/>
      <c r="S4" s="122"/>
      <c r="T4" s="122"/>
      <c r="U4" s="122"/>
      <c r="V4" s="122"/>
      <c r="W4" s="116"/>
    </row>
    <row r="5" spans="3:23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" ht="15">
      <c r="A6" s="82" t="s">
        <v>923</v>
      </c>
      <c r="B6" s="91"/>
    </row>
    <row r="7" ht="15">
      <c r="B7" s="348"/>
    </row>
    <row r="8" spans="1:22" s="82" customFormat="1" ht="24.75" customHeight="1">
      <c r="A8" s="563" t="s">
        <v>2</v>
      </c>
      <c r="B8" s="850" t="s">
        <v>3</v>
      </c>
      <c r="C8" s="847" t="s">
        <v>809</v>
      </c>
      <c r="D8" s="848"/>
      <c r="E8" s="848"/>
      <c r="F8" s="848"/>
      <c r="G8" s="847" t="s">
        <v>813</v>
      </c>
      <c r="H8" s="848"/>
      <c r="I8" s="848"/>
      <c r="J8" s="848"/>
      <c r="K8" s="847" t="s">
        <v>814</v>
      </c>
      <c r="L8" s="848"/>
      <c r="M8" s="848"/>
      <c r="N8" s="848"/>
      <c r="O8" s="847" t="s">
        <v>815</v>
      </c>
      <c r="P8" s="848"/>
      <c r="Q8" s="848"/>
      <c r="R8" s="848"/>
      <c r="S8" s="863" t="s">
        <v>17</v>
      </c>
      <c r="T8" s="864"/>
      <c r="U8" s="864"/>
      <c r="V8" s="864"/>
    </row>
    <row r="9" spans="1:22" s="83" customFormat="1" ht="29.25" customHeight="1">
      <c r="A9" s="563"/>
      <c r="B9" s="850"/>
      <c r="C9" s="858" t="s">
        <v>810</v>
      </c>
      <c r="D9" s="860" t="s">
        <v>812</v>
      </c>
      <c r="E9" s="861"/>
      <c r="F9" s="862"/>
      <c r="G9" s="858" t="s">
        <v>810</v>
      </c>
      <c r="H9" s="860" t="s">
        <v>812</v>
      </c>
      <c r="I9" s="861"/>
      <c r="J9" s="862"/>
      <c r="K9" s="858" t="s">
        <v>810</v>
      </c>
      <c r="L9" s="860" t="s">
        <v>812</v>
      </c>
      <c r="M9" s="861"/>
      <c r="N9" s="862"/>
      <c r="O9" s="858" t="s">
        <v>810</v>
      </c>
      <c r="P9" s="860" t="s">
        <v>812</v>
      </c>
      <c r="Q9" s="861"/>
      <c r="R9" s="862"/>
      <c r="S9" s="858" t="s">
        <v>810</v>
      </c>
      <c r="T9" s="860" t="s">
        <v>812</v>
      </c>
      <c r="U9" s="861"/>
      <c r="V9" s="862"/>
    </row>
    <row r="10" spans="1:22" s="83" customFormat="1" ht="46.5" customHeight="1">
      <c r="A10" s="563"/>
      <c r="B10" s="850"/>
      <c r="C10" s="859"/>
      <c r="D10" s="77" t="s">
        <v>811</v>
      </c>
      <c r="E10" s="77" t="s">
        <v>197</v>
      </c>
      <c r="F10" s="77" t="s">
        <v>17</v>
      </c>
      <c r="G10" s="859"/>
      <c r="H10" s="77" t="s">
        <v>811</v>
      </c>
      <c r="I10" s="77" t="s">
        <v>197</v>
      </c>
      <c r="J10" s="77" t="s">
        <v>17</v>
      </c>
      <c r="K10" s="859"/>
      <c r="L10" s="77" t="s">
        <v>811</v>
      </c>
      <c r="M10" s="77" t="s">
        <v>197</v>
      </c>
      <c r="N10" s="77" t="s">
        <v>17</v>
      </c>
      <c r="O10" s="859"/>
      <c r="P10" s="77" t="s">
        <v>811</v>
      </c>
      <c r="Q10" s="77" t="s">
        <v>197</v>
      </c>
      <c r="R10" s="77" t="s">
        <v>17</v>
      </c>
      <c r="S10" s="859"/>
      <c r="T10" s="77" t="s">
        <v>811</v>
      </c>
      <c r="U10" s="77" t="s">
        <v>197</v>
      </c>
      <c r="V10" s="77" t="s">
        <v>17</v>
      </c>
    </row>
    <row r="11" spans="1:22" s="166" customFormat="1" ht="15.75" customHeight="1">
      <c r="A11" s="349">
        <v>1</v>
      </c>
      <c r="B11" s="165">
        <v>2</v>
      </c>
      <c r="C11" s="165">
        <v>3</v>
      </c>
      <c r="D11" s="349">
        <v>4</v>
      </c>
      <c r="E11" s="165">
        <v>5</v>
      </c>
      <c r="F11" s="165">
        <v>6</v>
      </c>
      <c r="G11" s="349">
        <v>7</v>
      </c>
      <c r="H11" s="165">
        <v>8</v>
      </c>
      <c r="I11" s="165">
        <v>9</v>
      </c>
      <c r="J11" s="349">
        <v>10</v>
      </c>
      <c r="K11" s="165">
        <v>11</v>
      </c>
      <c r="L11" s="165">
        <v>12</v>
      </c>
      <c r="M11" s="349">
        <v>13</v>
      </c>
      <c r="N11" s="165">
        <v>14</v>
      </c>
      <c r="O11" s="165">
        <v>15</v>
      </c>
      <c r="P11" s="349">
        <v>16</v>
      </c>
      <c r="Q11" s="165">
        <v>17</v>
      </c>
      <c r="R11" s="165">
        <v>18</v>
      </c>
      <c r="S11" s="349">
        <v>19</v>
      </c>
      <c r="T11" s="165">
        <v>20</v>
      </c>
      <c r="U11" s="165">
        <v>21</v>
      </c>
      <c r="V11" s="349">
        <v>22</v>
      </c>
    </row>
    <row r="12" spans="1:22" ht="15">
      <c r="A12" s="125">
        <v>1</v>
      </c>
      <c r="B12" s="407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ht="15">
      <c r="A13" s="125">
        <v>2</v>
      </c>
      <c r="B13" s="8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5">
      <c r="A14" s="125">
        <v>3</v>
      </c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408" t="s">
        <v>876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15">
      <c r="A15" s="125">
        <v>4</v>
      </c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5">
      <c r="A16" s="307" t="s">
        <v>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5">
      <c r="A17" s="307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5">
      <c r="A18" s="50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20" spans="1:22" s="17" customFormat="1" ht="12.75">
      <c r="A20" s="107" t="s">
        <v>944</v>
      </c>
      <c r="G20" s="16"/>
      <c r="H20" s="16"/>
      <c r="K20" s="16"/>
      <c r="L20" s="16"/>
      <c r="M20" s="16"/>
      <c r="N20" s="16"/>
      <c r="O20" s="16"/>
      <c r="P20" s="16"/>
      <c r="Q20" s="16"/>
      <c r="R20" s="16"/>
      <c r="S20" s="88"/>
      <c r="T20" s="587" t="s">
        <v>12</v>
      </c>
      <c r="U20" s="587"/>
      <c r="V20" s="88"/>
    </row>
    <row r="21" spans="11:22" s="17" customFormat="1" ht="12.75" customHeight="1">
      <c r="K21" s="694" t="s">
        <v>13</v>
      </c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</row>
    <row r="22" spans="10:22" s="17" customFormat="1" ht="12.75" customHeight="1">
      <c r="J22" s="694" t="s">
        <v>955</v>
      </c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</row>
    <row r="23" spans="1:22" s="17" customFormat="1" ht="12.75">
      <c r="A23" s="16"/>
      <c r="B23" s="16"/>
      <c r="K23" s="16"/>
      <c r="L23" s="16"/>
      <c r="M23" s="16"/>
      <c r="N23" s="16"/>
      <c r="O23" s="16"/>
      <c r="P23" s="16"/>
      <c r="Q23" s="572" t="s">
        <v>81</v>
      </c>
      <c r="R23" s="572"/>
      <c r="S23" s="572"/>
      <c r="T23" s="572"/>
      <c r="U23" s="572"/>
      <c r="V23" s="572"/>
    </row>
  </sheetData>
  <sheetProtection/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Q23:V23"/>
    <mergeCell ref="O9:O10"/>
    <mergeCell ref="P9:R9"/>
    <mergeCell ref="S9:S10"/>
    <mergeCell ref="T9:V9"/>
    <mergeCell ref="K21:V21"/>
    <mergeCell ref="T20:U20"/>
    <mergeCell ref="J22:V22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6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="90" zoomScaleNormal="90" zoomScaleSheetLayoutView="90" zoomScalePageLayoutView="0" workbookViewId="0" topLeftCell="A4">
      <selection activeCell="U12" sqref="U12"/>
    </sheetView>
  </sheetViews>
  <sheetFormatPr defaultColWidth="9.140625" defaultRowHeight="12.75"/>
  <cols>
    <col min="1" max="1" width="9.140625" style="78" customWidth="1"/>
    <col min="2" max="2" width="11.28125" style="78" customWidth="1"/>
    <col min="3" max="3" width="9.7109375" style="78" customWidth="1"/>
    <col min="4" max="4" width="8.140625" style="78" customWidth="1"/>
    <col min="5" max="5" width="7.421875" style="78" customWidth="1"/>
    <col min="6" max="6" width="9.140625" style="78" customWidth="1"/>
    <col min="7" max="7" width="9.57421875" style="78" customWidth="1"/>
    <col min="8" max="8" width="8.140625" style="78" customWidth="1"/>
    <col min="9" max="9" width="6.8515625" style="78" customWidth="1"/>
    <col min="10" max="10" width="9.28125" style="78" customWidth="1"/>
    <col min="11" max="11" width="10.57421875" style="78" customWidth="1"/>
    <col min="12" max="12" width="8.7109375" style="78" customWidth="1"/>
    <col min="13" max="13" width="7.421875" style="78" customWidth="1"/>
    <col min="14" max="14" width="8.57421875" style="78" customWidth="1"/>
    <col min="15" max="15" width="8.7109375" style="78" customWidth="1"/>
    <col min="16" max="16" width="8.57421875" style="78" customWidth="1"/>
    <col min="17" max="17" width="7.8515625" style="78" customWidth="1"/>
    <col min="18" max="18" width="8.57421875" style="78" customWidth="1"/>
    <col min="19" max="20" width="10.57421875" style="78" customWidth="1"/>
    <col min="21" max="21" width="11.140625" style="78" customWidth="1"/>
    <col min="22" max="22" width="10.7109375" style="78" bestFit="1" customWidth="1"/>
    <col min="23" max="16384" width="9.140625" style="78" customWidth="1"/>
  </cols>
  <sheetData>
    <row r="1" spans="3:24" s="17" customFormat="1" ht="15.75">
      <c r="C1" s="46"/>
      <c r="D1" s="46"/>
      <c r="E1" s="46"/>
      <c r="F1" s="46"/>
      <c r="G1" s="46"/>
      <c r="H1" s="46"/>
      <c r="I1" s="116" t="s">
        <v>0</v>
      </c>
      <c r="J1" s="116"/>
      <c r="S1" s="42"/>
      <c r="T1" s="42"/>
      <c r="U1" s="658" t="s">
        <v>817</v>
      </c>
      <c r="V1" s="658"/>
      <c r="W1" s="44"/>
      <c r="X1" s="44"/>
    </row>
    <row r="2" spans="5:16" s="17" customFormat="1" ht="20.25">
      <c r="E2" s="570" t="s">
        <v>695</v>
      </c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8:16" s="17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571" t="s">
        <v>816</v>
      </c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48"/>
      <c r="S4" s="122"/>
      <c r="T4" s="122"/>
      <c r="U4" s="122"/>
      <c r="V4" s="122"/>
      <c r="W4" s="116"/>
    </row>
    <row r="5" spans="3:23" ht="1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" ht="15">
      <c r="A6" s="82" t="s">
        <v>923</v>
      </c>
      <c r="B6" s="91"/>
    </row>
    <row r="7" ht="15">
      <c r="B7" s="348"/>
    </row>
    <row r="8" spans="1:22" s="82" customFormat="1" ht="24.75" customHeight="1">
      <c r="A8" s="563" t="s">
        <v>2</v>
      </c>
      <c r="B8" s="850" t="s">
        <v>3</v>
      </c>
      <c r="C8" s="847" t="s">
        <v>809</v>
      </c>
      <c r="D8" s="848"/>
      <c r="E8" s="848"/>
      <c r="F8" s="848"/>
      <c r="G8" s="847" t="s">
        <v>813</v>
      </c>
      <c r="H8" s="848"/>
      <c r="I8" s="848"/>
      <c r="J8" s="848"/>
      <c r="K8" s="847" t="s">
        <v>814</v>
      </c>
      <c r="L8" s="848"/>
      <c r="M8" s="848"/>
      <c r="N8" s="848"/>
      <c r="O8" s="847" t="s">
        <v>815</v>
      </c>
      <c r="P8" s="848"/>
      <c r="Q8" s="848"/>
      <c r="R8" s="848"/>
      <c r="S8" s="863" t="s">
        <v>17</v>
      </c>
      <c r="T8" s="864"/>
      <c r="U8" s="864"/>
      <c r="V8" s="864"/>
    </row>
    <row r="9" spans="1:22" s="83" customFormat="1" ht="29.25" customHeight="1">
      <c r="A9" s="563"/>
      <c r="B9" s="850"/>
      <c r="C9" s="858" t="s">
        <v>810</v>
      </c>
      <c r="D9" s="860" t="s">
        <v>812</v>
      </c>
      <c r="E9" s="861"/>
      <c r="F9" s="862"/>
      <c r="G9" s="858" t="s">
        <v>810</v>
      </c>
      <c r="H9" s="860" t="s">
        <v>812</v>
      </c>
      <c r="I9" s="861"/>
      <c r="J9" s="862"/>
      <c r="K9" s="858" t="s">
        <v>810</v>
      </c>
      <c r="L9" s="860" t="s">
        <v>812</v>
      </c>
      <c r="M9" s="861"/>
      <c r="N9" s="862"/>
      <c r="O9" s="858" t="s">
        <v>810</v>
      </c>
      <c r="P9" s="860" t="s">
        <v>812</v>
      </c>
      <c r="Q9" s="861"/>
      <c r="R9" s="862"/>
      <c r="S9" s="858" t="s">
        <v>810</v>
      </c>
      <c r="T9" s="860" t="s">
        <v>812</v>
      </c>
      <c r="U9" s="861"/>
      <c r="V9" s="862"/>
    </row>
    <row r="10" spans="1:22" s="83" customFormat="1" ht="46.5" customHeight="1">
      <c r="A10" s="563"/>
      <c r="B10" s="850"/>
      <c r="C10" s="859"/>
      <c r="D10" s="77" t="s">
        <v>811</v>
      </c>
      <c r="E10" s="77" t="s">
        <v>197</v>
      </c>
      <c r="F10" s="77" t="s">
        <v>17</v>
      </c>
      <c r="G10" s="859"/>
      <c r="H10" s="77" t="s">
        <v>811</v>
      </c>
      <c r="I10" s="77" t="s">
        <v>197</v>
      </c>
      <c r="J10" s="77" t="s">
        <v>17</v>
      </c>
      <c r="K10" s="859"/>
      <c r="L10" s="77" t="s">
        <v>811</v>
      </c>
      <c r="M10" s="77" t="s">
        <v>197</v>
      </c>
      <c r="N10" s="77" t="s">
        <v>17</v>
      </c>
      <c r="O10" s="859"/>
      <c r="P10" s="77" t="s">
        <v>811</v>
      </c>
      <c r="Q10" s="77" t="s">
        <v>197</v>
      </c>
      <c r="R10" s="77" t="s">
        <v>17</v>
      </c>
      <c r="S10" s="859"/>
      <c r="T10" s="77" t="s">
        <v>811</v>
      </c>
      <c r="U10" s="77" t="s">
        <v>197</v>
      </c>
      <c r="V10" s="77" t="s">
        <v>17</v>
      </c>
    </row>
    <row r="11" spans="1:22" s="166" customFormat="1" ht="15.75" customHeight="1">
      <c r="A11" s="349">
        <v>1</v>
      </c>
      <c r="B11" s="165">
        <v>2</v>
      </c>
      <c r="C11" s="165">
        <v>3</v>
      </c>
      <c r="D11" s="349">
        <v>4</v>
      </c>
      <c r="E11" s="165">
        <v>5</v>
      </c>
      <c r="F11" s="165">
        <v>6</v>
      </c>
      <c r="G11" s="349">
        <v>7</v>
      </c>
      <c r="H11" s="165">
        <v>8</v>
      </c>
      <c r="I11" s="165">
        <v>9</v>
      </c>
      <c r="J11" s="349">
        <v>10</v>
      </c>
      <c r="K11" s="165">
        <v>11</v>
      </c>
      <c r="L11" s="165">
        <v>12</v>
      </c>
      <c r="M11" s="349">
        <v>13</v>
      </c>
      <c r="N11" s="165">
        <v>14</v>
      </c>
      <c r="O11" s="165">
        <v>15</v>
      </c>
      <c r="P11" s="349">
        <v>16</v>
      </c>
      <c r="Q11" s="165">
        <v>17</v>
      </c>
      <c r="R11" s="165">
        <v>18</v>
      </c>
      <c r="S11" s="349">
        <v>19</v>
      </c>
      <c r="T11" s="165">
        <v>20</v>
      </c>
      <c r="U11" s="165">
        <v>21</v>
      </c>
      <c r="V11" s="349">
        <v>22</v>
      </c>
    </row>
    <row r="12" spans="1:22" ht="15">
      <c r="A12" s="125">
        <v>1</v>
      </c>
      <c r="B12" s="408" t="s">
        <v>959</v>
      </c>
      <c r="C12" s="17">
        <v>19</v>
      </c>
      <c r="D12" s="84">
        <f>F12</f>
        <v>1.9</v>
      </c>
      <c r="E12" s="84">
        <v>0</v>
      </c>
      <c r="F12" s="916">
        <f>C12*10000/100000</f>
        <v>1.9</v>
      </c>
      <c r="G12" s="17">
        <v>40</v>
      </c>
      <c r="H12" s="916">
        <f>J12</f>
        <v>6</v>
      </c>
      <c r="I12" s="84">
        <v>0</v>
      </c>
      <c r="J12" s="916">
        <f>G12*15000/100000</f>
        <v>6</v>
      </c>
      <c r="K12" s="17">
        <v>12</v>
      </c>
      <c r="L12" s="916">
        <f>N12</f>
        <v>2.4</v>
      </c>
      <c r="M12" s="84">
        <v>0</v>
      </c>
      <c r="N12" s="916">
        <f>K12*20000/100000</f>
        <v>2.4</v>
      </c>
      <c r="O12" s="17">
        <v>21</v>
      </c>
      <c r="P12" s="84">
        <f>R12</f>
        <v>5.25</v>
      </c>
      <c r="Q12" s="84">
        <v>0</v>
      </c>
      <c r="R12" s="84">
        <f>O12*25000/100000</f>
        <v>5.25</v>
      </c>
      <c r="S12" s="17">
        <f>C12+G12+K12+O12</f>
        <v>92</v>
      </c>
      <c r="T12" s="17">
        <f>D12+H12+L12+P12</f>
        <v>15.55</v>
      </c>
      <c r="U12" s="17">
        <f>E12+I12+M12+Q12</f>
        <v>0</v>
      </c>
      <c r="V12" s="17">
        <f>F12+J12+N12+R12</f>
        <v>15.55</v>
      </c>
    </row>
    <row r="13" spans="1:22" ht="15">
      <c r="A13" s="125">
        <v>2</v>
      </c>
      <c r="B13" s="84"/>
      <c r="C13" s="84"/>
      <c r="D13" s="84"/>
      <c r="E13" s="84"/>
      <c r="F13" s="84"/>
      <c r="G13" s="84"/>
      <c r="H13" s="84"/>
      <c r="I13" s="84"/>
      <c r="J13" s="84"/>
      <c r="K13" s="408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5">
      <c r="A14" s="125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408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15">
      <c r="A15" s="125">
        <v>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5">
      <c r="A16" s="307" t="s">
        <v>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5">
      <c r="A17" s="307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9" spans="1:22" s="17" customFormat="1" ht="12.75">
      <c r="A19" s="107" t="s">
        <v>944</v>
      </c>
      <c r="G19" s="16"/>
      <c r="H19" s="16"/>
      <c r="K19" s="16"/>
      <c r="L19" s="16"/>
      <c r="M19" s="16"/>
      <c r="N19" s="16"/>
      <c r="O19" s="16"/>
      <c r="P19" s="16"/>
      <c r="Q19" s="16"/>
      <c r="R19" s="16"/>
      <c r="S19" s="587"/>
      <c r="T19" s="587"/>
      <c r="U19" s="587"/>
      <c r="V19" s="587"/>
    </row>
    <row r="20" spans="11:22" s="17" customFormat="1" ht="12.75" customHeight="1">
      <c r="K20" s="37"/>
      <c r="L20" s="37"/>
      <c r="M20" s="37"/>
      <c r="N20" s="37"/>
      <c r="O20" s="37"/>
      <c r="P20" s="37"/>
      <c r="Q20" s="37"/>
      <c r="R20" s="78"/>
      <c r="S20" s="587" t="s">
        <v>12</v>
      </c>
      <c r="T20" s="587"/>
      <c r="U20" s="37"/>
      <c r="V20" s="37"/>
    </row>
    <row r="21" spans="11:22" s="17" customFormat="1" ht="12.75" customHeight="1">
      <c r="K21" s="37"/>
      <c r="L21" s="37"/>
      <c r="M21" s="37"/>
      <c r="N21" s="37"/>
      <c r="O21" s="37"/>
      <c r="P21" s="37"/>
      <c r="Q21" s="37"/>
      <c r="R21" s="37" t="s">
        <v>13</v>
      </c>
      <c r="S21" s="37"/>
      <c r="T21" s="37"/>
      <c r="U21" s="37"/>
      <c r="V21" s="37"/>
    </row>
    <row r="22" spans="1:22" s="17" customFormat="1" ht="12.75">
      <c r="A22" s="16"/>
      <c r="B22" s="16"/>
      <c r="K22" s="16"/>
      <c r="L22" s="16"/>
      <c r="M22" s="16"/>
      <c r="N22" s="16"/>
      <c r="O22" s="16"/>
      <c r="P22" s="16"/>
      <c r="Q22" s="37"/>
      <c r="R22" s="37" t="s">
        <v>955</v>
      </c>
      <c r="S22" s="37"/>
      <c r="T22" s="37"/>
      <c r="U22" s="37"/>
      <c r="V22" s="37"/>
    </row>
    <row r="23" spans="18:20" ht="15">
      <c r="R23" s="574" t="s">
        <v>81</v>
      </c>
      <c r="S23" s="574"/>
      <c r="T23" s="574"/>
    </row>
  </sheetData>
  <sheetProtection/>
  <mergeCells count="23">
    <mergeCell ref="S9:S10"/>
    <mergeCell ref="P9:R9"/>
    <mergeCell ref="H9:J9"/>
    <mergeCell ref="K9:K10"/>
    <mergeCell ref="S19:V19"/>
    <mergeCell ref="O9:O10"/>
    <mergeCell ref="R23:T23"/>
    <mergeCell ref="U1:V1"/>
    <mergeCell ref="C8:F8"/>
    <mergeCell ref="D9:F9"/>
    <mergeCell ref="C9:C10"/>
    <mergeCell ref="G9:G10"/>
    <mergeCell ref="S8:V8"/>
    <mergeCell ref="T9:V9"/>
    <mergeCell ref="E2:P2"/>
    <mergeCell ref="C4:Q4"/>
    <mergeCell ref="B8:B10"/>
    <mergeCell ref="A8:A10"/>
    <mergeCell ref="S20:T20"/>
    <mergeCell ref="O8:R8"/>
    <mergeCell ref="K8:N8"/>
    <mergeCell ref="G8:J8"/>
    <mergeCell ref="L9:N9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115" zoomScaleNormal="85" zoomScaleSheetLayoutView="115" zoomScalePageLayoutView="0" workbookViewId="0" topLeftCell="A4">
      <selection activeCell="J20" sqref="J20"/>
    </sheetView>
  </sheetViews>
  <sheetFormatPr defaultColWidth="8.8515625" defaultRowHeight="12.75"/>
  <cols>
    <col min="1" max="1" width="8.140625" style="76" customWidth="1"/>
    <col min="2" max="2" width="12.57421875" style="76" customWidth="1"/>
    <col min="3" max="3" width="12.140625" style="76" customWidth="1"/>
    <col min="4" max="4" width="11.7109375" style="76" customWidth="1"/>
    <col min="5" max="5" width="11.28125" style="76" customWidth="1"/>
    <col min="6" max="6" width="17.140625" style="76" customWidth="1"/>
    <col min="7" max="7" width="15.140625" style="76" customWidth="1"/>
    <col min="8" max="8" width="14.421875" style="76" customWidth="1"/>
    <col min="9" max="9" width="14.8515625" style="76" customWidth="1"/>
    <col min="10" max="10" width="18.421875" style="76" customWidth="1"/>
    <col min="11" max="11" width="17.28125" style="76" customWidth="1"/>
    <col min="12" max="12" width="16.28125" style="76" customWidth="1"/>
    <col min="13" max="16384" width="8.8515625" style="76" customWidth="1"/>
  </cols>
  <sheetData>
    <row r="1" spans="2:12" ht="15">
      <c r="B1" s="17"/>
      <c r="C1" s="17"/>
      <c r="D1" s="17"/>
      <c r="E1" s="17"/>
      <c r="F1" s="1"/>
      <c r="G1" s="1"/>
      <c r="H1" s="17"/>
      <c r="J1" s="42"/>
      <c r="K1" s="698" t="s">
        <v>534</v>
      </c>
      <c r="L1" s="698"/>
    </row>
    <row r="2" spans="2:10" ht="15.75">
      <c r="B2" s="569" t="s">
        <v>0</v>
      </c>
      <c r="C2" s="569"/>
      <c r="D2" s="569"/>
      <c r="E2" s="569"/>
      <c r="F2" s="569"/>
      <c r="G2" s="569"/>
      <c r="H2" s="569"/>
      <c r="I2" s="569"/>
      <c r="J2" s="569"/>
    </row>
    <row r="3" spans="2:10" ht="20.25">
      <c r="B3" s="570" t="s">
        <v>695</v>
      </c>
      <c r="C3" s="570"/>
      <c r="D3" s="570"/>
      <c r="E3" s="570"/>
      <c r="F3" s="570"/>
      <c r="G3" s="570"/>
      <c r="H3" s="570"/>
      <c r="I3" s="570"/>
      <c r="J3" s="570"/>
    </row>
    <row r="4" spans="2:10" ht="20.25">
      <c r="B4" s="137"/>
      <c r="C4" s="137"/>
      <c r="D4" s="137"/>
      <c r="E4" s="137"/>
      <c r="F4" s="137"/>
      <c r="G4" s="137"/>
      <c r="H4" s="137"/>
      <c r="I4" s="137"/>
      <c r="J4" s="137"/>
    </row>
    <row r="5" spans="2:12" ht="15" customHeight="1">
      <c r="B5" s="868" t="s">
        <v>825</v>
      </c>
      <c r="C5" s="868"/>
      <c r="D5" s="868"/>
      <c r="E5" s="868"/>
      <c r="F5" s="868"/>
      <c r="G5" s="868"/>
      <c r="H5" s="868"/>
      <c r="I5" s="868"/>
      <c r="J5" s="868"/>
      <c r="K5" s="868"/>
      <c r="L5" s="868"/>
    </row>
    <row r="6" spans="1:3" ht="14.25">
      <c r="A6" s="574" t="s">
        <v>923</v>
      </c>
      <c r="B6" s="574"/>
      <c r="C6" s="33"/>
    </row>
    <row r="7" spans="1:12" ht="15" customHeight="1">
      <c r="A7" s="872" t="s">
        <v>104</v>
      </c>
      <c r="B7" s="845" t="s">
        <v>3</v>
      </c>
      <c r="C7" s="879" t="s">
        <v>23</v>
      </c>
      <c r="D7" s="879"/>
      <c r="E7" s="879"/>
      <c r="F7" s="879"/>
      <c r="G7" s="865" t="s">
        <v>24</v>
      </c>
      <c r="H7" s="866"/>
      <c r="I7" s="866"/>
      <c r="J7" s="867"/>
      <c r="K7" s="845" t="s">
        <v>376</v>
      </c>
      <c r="L7" s="850" t="s">
        <v>666</v>
      </c>
    </row>
    <row r="8" spans="1:12" ht="30.75" customHeight="1">
      <c r="A8" s="873"/>
      <c r="B8" s="875"/>
      <c r="C8" s="850" t="s">
        <v>235</v>
      </c>
      <c r="D8" s="845" t="s">
        <v>431</v>
      </c>
      <c r="E8" s="878" t="s">
        <v>92</v>
      </c>
      <c r="F8" s="849"/>
      <c r="G8" s="846" t="s">
        <v>235</v>
      </c>
      <c r="H8" s="850" t="s">
        <v>431</v>
      </c>
      <c r="I8" s="876" t="s">
        <v>92</v>
      </c>
      <c r="J8" s="877"/>
      <c r="K8" s="875"/>
      <c r="L8" s="850"/>
    </row>
    <row r="9" spans="1:15" ht="69.75" customHeight="1">
      <c r="A9" s="874"/>
      <c r="B9" s="846"/>
      <c r="C9" s="850"/>
      <c r="D9" s="846"/>
      <c r="E9" s="90" t="s">
        <v>768</v>
      </c>
      <c r="F9" s="90" t="s">
        <v>432</v>
      </c>
      <c r="G9" s="850"/>
      <c r="H9" s="850"/>
      <c r="I9" s="90" t="s">
        <v>768</v>
      </c>
      <c r="J9" s="90" t="s">
        <v>432</v>
      </c>
      <c r="K9" s="846"/>
      <c r="L9" s="850"/>
      <c r="M9" s="119"/>
      <c r="N9" s="119"/>
      <c r="O9" s="119"/>
    </row>
    <row r="10" spans="1:15" ht="14.25">
      <c r="A10" s="168">
        <v>1</v>
      </c>
      <c r="B10" s="167">
        <v>2</v>
      </c>
      <c r="C10" s="168">
        <v>3</v>
      </c>
      <c r="D10" s="167">
        <v>4</v>
      </c>
      <c r="E10" s="168">
        <v>5</v>
      </c>
      <c r="F10" s="167">
        <v>6</v>
      </c>
      <c r="G10" s="168">
        <v>7</v>
      </c>
      <c r="H10" s="167">
        <v>8</v>
      </c>
      <c r="I10" s="168">
        <v>9</v>
      </c>
      <c r="J10" s="167">
        <v>10</v>
      </c>
      <c r="K10" s="168" t="s">
        <v>542</v>
      </c>
      <c r="L10" s="167">
        <v>12</v>
      </c>
      <c r="M10" s="119"/>
      <c r="N10" s="119"/>
      <c r="O10" s="119"/>
    </row>
    <row r="11" spans="1:19" s="117" customFormat="1" ht="15">
      <c r="A11" s="129">
        <v>1</v>
      </c>
      <c r="B11" s="409" t="s">
        <v>881</v>
      </c>
      <c r="C11" s="499">
        <v>9135</v>
      </c>
      <c r="D11" s="499">
        <v>127</v>
      </c>
      <c r="E11" s="499">
        <v>127</v>
      </c>
      <c r="F11" s="499">
        <v>0</v>
      </c>
      <c r="G11" s="499">
        <v>5578</v>
      </c>
      <c r="H11" s="499">
        <v>83</v>
      </c>
      <c r="I11" s="499">
        <v>83</v>
      </c>
      <c r="J11" s="499">
        <v>0</v>
      </c>
      <c r="K11" s="505">
        <f>E11+F11+I11+J11</f>
        <v>210</v>
      </c>
      <c r="L11" s="410" t="s">
        <v>876</v>
      </c>
      <c r="M11" s="119"/>
      <c r="N11" s="119"/>
      <c r="O11" s="119"/>
      <c r="P11" s="119"/>
      <c r="Q11" s="119"/>
      <c r="R11" s="119"/>
      <c r="S11" s="119"/>
    </row>
    <row r="12" spans="1:15" ht="15">
      <c r="A12" s="129">
        <v>2</v>
      </c>
      <c r="B12" s="504" t="s">
        <v>882</v>
      </c>
      <c r="C12" s="499">
        <v>2211</v>
      </c>
      <c r="D12" s="499">
        <v>66</v>
      </c>
      <c r="E12" s="499">
        <v>66</v>
      </c>
      <c r="F12" s="499">
        <v>0</v>
      </c>
      <c r="G12" s="499">
        <v>1889</v>
      </c>
      <c r="H12" s="499">
        <v>44</v>
      </c>
      <c r="I12" s="499">
        <v>44</v>
      </c>
      <c r="J12" s="499">
        <v>0</v>
      </c>
      <c r="K12" s="505">
        <f>E12+F12+I12+J12</f>
        <v>110</v>
      </c>
      <c r="L12" s="410" t="s">
        <v>876</v>
      </c>
      <c r="M12" s="119"/>
      <c r="N12" s="119"/>
      <c r="O12" s="119"/>
    </row>
    <row r="13" spans="1:15" ht="15">
      <c r="A13" s="129">
        <v>3</v>
      </c>
      <c r="B13" s="117"/>
      <c r="C13" s="506"/>
      <c r="D13" s="506"/>
      <c r="E13" s="506"/>
      <c r="F13" s="506"/>
      <c r="G13" s="506"/>
      <c r="H13" s="506"/>
      <c r="I13" s="506"/>
      <c r="J13" s="506"/>
      <c r="K13" s="506"/>
      <c r="L13" s="118"/>
      <c r="M13" s="119"/>
      <c r="N13" s="119"/>
      <c r="O13" s="119"/>
    </row>
    <row r="14" spans="1:12" ht="15">
      <c r="A14" s="129" t="s">
        <v>7</v>
      </c>
      <c r="B14" s="117"/>
      <c r="C14" s="506"/>
      <c r="D14" s="506"/>
      <c r="E14" s="506"/>
      <c r="F14" s="506"/>
      <c r="G14" s="506"/>
      <c r="H14" s="506"/>
      <c r="I14" s="506"/>
      <c r="J14" s="506"/>
      <c r="K14" s="506"/>
      <c r="L14" s="118"/>
    </row>
    <row r="15" spans="1:12" ht="15.75">
      <c r="A15" s="308" t="s">
        <v>17</v>
      </c>
      <c r="B15" s="117"/>
      <c r="C15" s="507">
        <f>SUM(C11:C14)</f>
        <v>11346</v>
      </c>
      <c r="D15" s="507">
        <f aca="true" t="shared" si="0" ref="D15:K15">SUM(D11:D14)</f>
        <v>193</v>
      </c>
      <c r="E15" s="507">
        <f t="shared" si="0"/>
        <v>193</v>
      </c>
      <c r="F15" s="507">
        <f t="shared" si="0"/>
        <v>0</v>
      </c>
      <c r="G15" s="507">
        <f t="shared" si="0"/>
        <v>7467</v>
      </c>
      <c r="H15" s="507">
        <f t="shared" si="0"/>
        <v>127</v>
      </c>
      <c r="I15" s="507">
        <f t="shared" si="0"/>
        <v>127</v>
      </c>
      <c r="J15" s="507">
        <f t="shared" si="0"/>
        <v>0</v>
      </c>
      <c r="K15" s="507">
        <f t="shared" si="0"/>
        <v>320</v>
      </c>
      <c r="L15" s="118"/>
    </row>
    <row r="16" spans="1:12" ht="17.25" customHeight="1">
      <c r="A16" s="869" t="s">
        <v>110</v>
      </c>
      <c r="B16" s="870"/>
      <c r="C16" s="870"/>
      <c r="D16" s="870"/>
      <c r="E16" s="870"/>
      <c r="F16" s="870"/>
      <c r="G16" s="870"/>
      <c r="H16" s="870"/>
      <c r="I16" s="870"/>
      <c r="J16" s="870"/>
      <c r="K16" s="871"/>
      <c r="L16" s="871"/>
    </row>
    <row r="18" spans="1:13" s="17" customFormat="1" ht="15.75" customHeight="1">
      <c r="A18" s="572" t="s">
        <v>944</v>
      </c>
      <c r="B18" s="572"/>
      <c r="C18" s="1"/>
      <c r="D18" s="16"/>
      <c r="E18" s="16"/>
      <c r="H18" s="87"/>
      <c r="I18" s="87"/>
      <c r="J18" s="78"/>
      <c r="K18" s="587" t="s">
        <v>12</v>
      </c>
      <c r="L18" s="587"/>
      <c r="M18" s="37"/>
    </row>
    <row r="19" spans="10:19" s="17" customFormat="1" ht="12.75" customHeight="1">
      <c r="J19" s="37" t="s">
        <v>13</v>
      </c>
      <c r="K19" s="37"/>
      <c r="L19" s="37"/>
      <c r="M19" s="37"/>
      <c r="N19" s="88"/>
      <c r="O19" s="88"/>
      <c r="P19" s="88"/>
      <c r="Q19" s="88"/>
      <c r="R19" s="88"/>
      <c r="S19" s="88"/>
    </row>
    <row r="20" spans="10:19" s="17" customFormat="1" ht="12.75">
      <c r="J20" s="37" t="s">
        <v>955</v>
      </c>
      <c r="K20" s="37"/>
      <c r="L20" s="37"/>
      <c r="M20" s="37"/>
      <c r="N20" s="88"/>
      <c r="O20" s="88"/>
      <c r="P20" s="88"/>
      <c r="Q20" s="88"/>
      <c r="R20" s="88"/>
      <c r="S20" s="88"/>
    </row>
    <row r="21" spans="2:13" s="17" customFormat="1" ht="15">
      <c r="B21" s="16"/>
      <c r="C21" s="16"/>
      <c r="D21" s="16"/>
      <c r="E21" s="16"/>
      <c r="J21" s="574" t="s">
        <v>81</v>
      </c>
      <c r="K21" s="574"/>
      <c r="L21" s="574"/>
      <c r="M21" s="78"/>
    </row>
  </sheetData>
  <sheetProtection/>
  <mergeCells count="21">
    <mergeCell ref="D8:D9"/>
    <mergeCell ref="K18:L18"/>
    <mergeCell ref="E8:F8"/>
    <mergeCell ref="C8:C9"/>
    <mergeCell ref="C7:F7"/>
    <mergeCell ref="J21:L21"/>
    <mergeCell ref="L7:L9"/>
    <mergeCell ref="A16:L16"/>
    <mergeCell ref="A7:A9"/>
    <mergeCell ref="B7:B9"/>
    <mergeCell ref="G8:G9"/>
    <mergeCell ref="A18:B18"/>
    <mergeCell ref="K7:K9"/>
    <mergeCell ref="H8:H9"/>
    <mergeCell ref="I8:J8"/>
    <mergeCell ref="K1:L1"/>
    <mergeCell ref="B2:J2"/>
    <mergeCell ref="B3:J3"/>
    <mergeCell ref="G7:J7"/>
    <mergeCell ref="A6:B6"/>
    <mergeCell ref="B5:L5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7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zoomScalePageLayoutView="0" workbookViewId="0" topLeftCell="A4">
      <selection activeCell="A35" sqref="A35:AA35"/>
    </sheetView>
  </sheetViews>
  <sheetFormatPr defaultColWidth="9.140625" defaultRowHeight="12.75"/>
  <cols>
    <col min="1" max="1" width="4.7109375" style="188" customWidth="1"/>
    <col min="2" max="2" width="36.140625" style="188" bestFit="1" customWidth="1"/>
    <col min="3" max="8" width="7.8515625" style="188" customWidth="1"/>
    <col min="9" max="9" width="8.7109375" style="188" customWidth="1"/>
    <col min="10" max="14" width="7.8515625" style="188" customWidth="1"/>
    <col min="15" max="30" width="8.00390625" style="188" customWidth="1"/>
    <col min="31" max="16384" width="9.140625" style="188" customWidth="1"/>
  </cols>
  <sheetData>
    <row r="1" spans="19:27" ht="15">
      <c r="S1" s="880" t="s">
        <v>547</v>
      </c>
      <c r="T1" s="880"/>
      <c r="U1" s="880"/>
      <c r="V1" s="880"/>
      <c r="W1" s="880"/>
      <c r="X1" s="880"/>
      <c r="Y1" s="880"/>
      <c r="Z1" s="880"/>
      <c r="AA1" s="880"/>
    </row>
    <row r="2" spans="8:27" ht="15.75">
      <c r="H2" s="189"/>
      <c r="I2" s="189"/>
      <c r="J2" s="189"/>
      <c r="K2" s="190"/>
      <c r="L2" s="189" t="s">
        <v>0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7:27" ht="15.75">
      <c r="G3" s="189"/>
      <c r="H3" s="189"/>
      <c r="I3" s="189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8">
      <c r="B4" s="881" t="s">
        <v>695</v>
      </c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</row>
    <row r="6" spans="2:27" ht="15.75">
      <c r="B6" s="882" t="s">
        <v>709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</row>
    <row r="8" spans="1:2" ht="12.75">
      <c r="A8" s="883" t="s">
        <v>923</v>
      </c>
      <c r="B8" s="883"/>
    </row>
    <row r="9" spans="1:30" ht="18">
      <c r="A9" s="191"/>
      <c r="B9" s="191"/>
      <c r="AB9" s="895" t="s">
        <v>243</v>
      </c>
      <c r="AC9" s="895"/>
      <c r="AD9" s="508"/>
    </row>
    <row r="10" spans="1:256" ht="12.75" customHeight="1">
      <c r="A10" s="896" t="s">
        <v>2</v>
      </c>
      <c r="B10" s="896" t="s">
        <v>105</v>
      </c>
      <c r="C10" s="899" t="s">
        <v>23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1"/>
      <c r="O10" s="889" t="s">
        <v>24</v>
      </c>
      <c r="P10" s="889"/>
      <c r="Q10" s="889"/>
      <c r="R10" s="889"/>
      <c r="S10" s="889"/>
      <c r="T10" s="889"/>
      <c r="U10" s="889"/>
      <c r="V10" s="889"/>
      <c r="W10" s="889"/>
      <c r="X10" s="889"/>
      <c r="Y10" s="889"/>
      <c r="Z10" s="889"/>
      <c r="AA10" s="898" t="s">
        <v>135</v>
      </c>
      <c r="AB10" s="898"/>
      <c r="AC10" s="898"/>
      <c r="AD10" s="898"/>
      <c r="AE10" s="193"/>
      <c r="AF10" s="193"/>
      <c r="AG10" s="193"/>
      <c r="AH10" s="193"/>
      <c r="AI10" s="193"/>
      <c r="AJ10" s="194"/>
      <c r="AK10" s="195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ht="12.75" customHeight="1">
      <c r="A11" s="897"/>
      <c r="B11" s="897"/>
      <c r="C11" s="884" t="s">
        <v>169</v>
      </c>
      <c r="D11" s="885"/>
      <c r="E11" s="885"/>
      <c r="F11" s="886"/>
      <c r="G11" s="884" t="s">
        <v>170</v>
      </c>
      <c r="H11" s="885"/>
      <c r="I11" s="885"/>
      <c r="J11" s="886"/>
      <c r="K11" s="884" t="s">
        <v>17</v>
      </c>
      <c r="L11" s="885"/>
      <c r="M11" s="885"/>
      <c r="N11" s="886"/>
      <c r="O11" s="884" t="s">
        <v>169</v>
      </c>
      <c r="P11" s="885"/>
      <c r="Q11" s="885"/>
      <c r="R11" s="886"/>
      <c r="S11" s="902" t="s">
        <v>170</v>
      </c>
      <c r="T11" s="903"/>
      <c r="U11" s="903"/>
      <c r="V11" s="904"/>
      <c r="W11" s="902" t="s">
        <v>17</v>
      </c>
      <c r="X11" s="903"/>
      <c r="Y11" s="903"/>
      <c r="Z11" s="904"/>
      <c r="AA11" s="898"/>
      <c r="AB11" s="898"/>
      <c r="AC11" s="898"/>
      <c r="AD11" s="898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ht="12.75">
      <c r="A12" s="192"/>
      <c r="B12" s="192"/>
      <c r="C12" s="192" t="s">
        <v>244</v>
      </c>
      <c r="D12" s="192" t="s">
        <v>40</v>
      </c>
      <c r="E12" s="192" t="s">
        <v>41</v>
      </c>
      <c r="F12" s="192" t="s">
        <v>17</v>
      </c>
      <c r="G12" s="192" t="s">
        <v>244</v>
      </c>
      <c r="H12" s="192" t="s">
        <v>40</v>
      </c>
      <c r="I12" s="192" t="s">
        <v>41</v>
      </c>
      <c r="J12" s="192" t="s">
        <v>17</v>
      </c>
      <c r="K12" s="192" t="s">
        <v>244</v>
      </c>
      <c r="L12" s="192" t="s">
        <v>40</v>
      </c>
      <c r="M12" s="192" t="s">
        <v>41</v>
      </c>
      <c r="N12" s="192" t="s">
        <v>17</v>
      </c>
      <c r="O12" s="192" t="s">
        <v>244</v>
      </c>
      <c r="P12" s="192" t="s">
        <v>40</v>
      </c>
      <c r="Q12" s="192" t="s">
        <v>41</v>
      </c>
      <c r="R12" s="192" t="s">
        <v>17</v>
      </c>
      <c r="S12" s="192" t="s">
        <v>244</v>
      </c>
      <c r="T12" s="192" t="s">
        <v>40</v>
      </c>
      <c r="U12" s="192" t="s">
        <v>41</v>
      </c>
      <c r="V12" s="192" t="s">
        <v>17</v>
      </c>
      <c r="W12" s="192" t="s">
        <v>244</v>
      </c>
      <c r="X12" s="192" t="s">
        <v>40</v>
      </c>
      <c r="Y12" s="192" t="s">
        <v>41</v>
      </c>
      <c r="Z12" s="192" t="s">
        <v>17</v>
      </c>
      <c r="AA12" s="192" t="s">
        <v>244</v>
      </c>
      <c r="AB12" s="192" t="s">
        <v>40</v>
      </c>
      <c r="AC12" s="192" t="s">
        <v>41</v>
      </c>
      <c r="AD12" s="192" t="s">
        <v>17</v>
      </c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ht="12.75">
      <c r="A13" s="192">
        <v>1</v>
      </c>
      <c r="B13" s="192">
        <v>2</v>
      </c>
      <c r="C13" s="192">
        <v>3</v>
      </c>
      <c r="D13" s="192">
        <v>4</v>
      </c>
      <c r="E13" s="192">
        <v>5</v>
      </c>
      <c r="F13" s="192">
        <v>6</v>
      </c>
      <c r="G13" s="192">
        <v>7</v>
      </c>
      <c r="H13" s="192">
        <v>8</v>
      </c>
      <c r="I13" s="192">
        <v>9</v>
      </c>
      <c r="J13" s="192">
        <v>10</v>
      </c>
      <c r="K13" s="192">
        <v>11</v>
      </c>
      <c r="L13" s="192">
        <v>12</v>
      </c>
      <c r="M13" s="192">
        <v>13</v>
      </c>
      <c r="N13" s="192">
        <v>14</v>
      </c>
      <c r="O13" s="192">
        <v>15</v>
      </c>
      <c r="P13" s="192">
        <v>16</v>
      </c>
      <c r="Q13" s="192">
        <v>17</v>
      </c>
      <c r="R13" s="192">
        <v>18</v>
      </c>
      <c r="S13" s="192">
        <v>19</v>
      </c>
      <c r="T13" s="192">
        <v>20</v>
      </c>
      <c r="U13" s="192">
        <v>21</v>
      </c>
      <c r="V13" s="192">
        <v>22</v>
      </c>
      <c r="W13" s="192">
        <v>23</v>
      </c>
      <c r="X13" s="192">
        <v>24</v>
      </c>
      <c r="Y13" s="192">
        <v>25</v>
      </c>
      <c r="Z13" s="192">
        <v>26</v>
      </c>
      <c r="AA13" s="192">
        <v>27</v>
      </c>
      <c r="AB13" s="192">
        <v>28</v>
      </c>
      <c r="AC13" s="192">
        <v>29</v>
      </c>
      <c r="AD13" s="192">
        <v>30</v>
      </c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pans="1:256" ht="12.75" customHeight="1">
      <c r="A14" s="887" t="s">
        <v>236</v>
      </c>
      <c r="B14" s="888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7"/>
      <c r="AB14" s="198"/>
      <c r="AC14" s="198"/>
      <c r="AD14" s="198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</row>
    <row r="15" spans="1:30" ht="12.75">
      <c r="A15" s="199">
        <v>1</v>
      </c>
      <c r="B15" s="200" t="s">
        <v>120</v>
      </c>
      <c r="C15" s="510">
        <f>F15*C38/F38</f>
        <v>5.648560846560847</v>
      </c>
      <c r="D15" s="510">
        <f>F15*D38/F38</f>
        <v>0.1517248677248677</v>
      </c>
      <c r="E15" s="510">
        <f>F15*E38/F38</f>
        <v>0.8997142857142858</v>
      </c>
      <c r="F15" s="511">
        <v>6.7</v>
      </c>
      <c r="G15" s="510">
        <v>0</v>
      </c>
      <c r="H15" s="510">
        <v>0</v>
      </c>
      <c r="I15" s="510">
        <v>0</v>
      </c>
      <c r="J15" s="511">
        <v>0</v>
      </c>
      <c r="K15" s="510">
        <f aca="true" t="shared" si="0" ref="K15:N19">C15+G15</f>
        <v>5.648560846560847</v>
      </c>
      <c r="L15" s="510">
        <f t="shared" si="0"/>
        <v>0.1517248677248677</v>
      </c>
      <c r="M15" s="510">
        <f t="shared" si="0"/>
        <v>0.8997142857142858</v>
      </c>
      <c r="N15" s="511">
        <f t="shared" si="0"/>
        <v>6.7</v>
      </c>
      <c r="O15" s="510">
        <f>R15*H38/K38</f>
        <v>5.743067175572518</v>
      </c>
      <c r="P15" s="510">
        <f>R15*I38/K38</f>
        <v>0.29582595419847324</v>
      </c>
      <c r="Q15" s="510">
        <f>R15*J38/K38</f>
        <v>0.9311068702290076</v>
      </c>
      <c r="R15" s="511">
        <v>6.97</v>
      </c>
      <c r="S15" s="510">
        <v>0</v>
      </c>
      <c r="T15" s="510">
        <v>0</v>
      </c>
      <c r="U15" s="510">
        <v>0</v>
      </c>
      <c r="V15" s="511">
        <v>0</v>
      </c>
      <c r="W15" s="510">
        <f aca="true" t="shared" si="1" ref="W15:Z19">O15+S15</f>
        <v>5.743067175572518</v>
      </c>
      <c r="X15" s="510">
        <f t="shared" si="1"/>
        <v>0.29582595419847324</v>
      </c>
      <c r="Y15" s="510">
        <f t="shared" si="1"/>
        <v>0.9311068702290076</v>
      </c>
      <c r="Z15" s="511">
        <f t="shared" si="1"/>
        <v>6.97</v>
      </c>
      <c r="AA15" s="510">
        <f aca="true" t="shared" si="2" ref="AA15:AD19">X15+K15</f>
        <v>5.94438680075932</v>
      </c>
      <c r="AB15" s="510">
        <f t="shared" si="2"/>
        <v>1.0828317379538754</v>
      </c>
      <c r="AC15" s="510">
        <f t="shared" si="2"/>
        <v>7.869714285714285</v>
      </c>
      <c r="AD15" s="511">
        <f t="shared" si="2"/>
        <v>12.644386800759321</v>
      </c>
    </row>
    <row r="16" spans="1:30" ht="12.75">
      <c r="A16" s="199">
        <v>2</v>
      </c>
      <c r="B16" s="201" t="s">
        <v>472</v>
      </c>
      <c r="C16" s="510">
        <f>F16*C38/F38</f>
        <v>81.09478624338624</v>
      </c>
      <c r="D16" s="510">
        <f>F16*D38/F38</f>
        <v>2.1782708994708995</v>
      </c>
      <c r="E16" s="510">
        <f>F16*E38/F38</f>
        <v>12.916942857142857</v>
      </c>
      <c r="F16" s="511">
        <v>96.19</v>
      </c>
      <c r="G16" s="510">
        <f>J16*C38/F38</f>
        <v>148.9533925925926</v>
      </c>
      <c r="H16" s="510">
        <f>J16*D38/F38</f>
        <v>4.001007407407408</v>
      </c>
      <c r="I16" s="510">
        <f>J16*E38/F38</f>
        <v>23.7256</v>
      </c>
      <c r="J16" s="511">
        <v>176.68</v>
      </c>
      <c r="K16" s="510">
        <f t="shared" si="0"/>
        <v>230.04817883597883</v>
      </c>
      <c r="L16" s="510">
        <f t="shared" si="0"/>
        <v>6.179278306878308</v>
      </c>
      <c r="M16" s="510">
        <f t="shared" si="0"/>
        <v>36.64254285714286</v>
      </c>
      <c r="N16" s="511">
        <f t="shared" si="0"/>
        <v>272.87</v>
      </c>
      <c r="O16" s="510">
        <f>R16*H38/K38</f>
        <v>82.21567328244275</v>
      </c>
      <c r="P16" s="510">
        <f>R16*I38/K38</f>
        <v>4.234937404580153</v>
      </c>
      <c r="Q16" s="510">
        <f>R16*J38/K38</f>
        <v>13.3293893129771</v>
      </c>
      <c r="R16" s="511">
        <v>99.78</v>
      </c>
      <c r="S16" s="510">
        <f>V16*H38/K38</f>
        <v>103.5564824427481</v>
      </c>
      <c r="T16" s="510">
        <f>V16*I38/K38</f>
        <v>5.334204580152672</v>
      </c>
      <c r="U16" s="510">
        <f>V16*J38/K38</f>
        <v>16.789312977099236</v>
      </c>
      <c r="V16" s="511">
        <v>125.68</v>
      </c>
      <c r="W16" s="510">
        <f t="shared" si="1"/>
        <v>185.77215572519086</v>
      </c>
      <c r="X16" s="510">
        <f t="shared" si="1"/>
        <v>9.569141984732825</v>
      </c>
      <c r="Y16" s="510">
        <f t="shared" si="1"/>
        <v>30.118702290076335</v>
      </c>
      <c r="Z16" s="511">
        <f t="shared" si="1"/>
        <v>225.46</v>
      </c>
      <c r="AA16" s="510">
        <f t="shared" si="2"/>
        <v>239.61732082071165</v>
      </c>
      <c r="AB16" s="510">
        <f t="shared" si="2"/>
        <v>36.297980596954645</v>
      </c>
      <c r="AC16" s="510">
        <f t="shared" si="2"/>
        <v>262.10254285714285</v>
      </c>
      <c r="AD16" s="511">
        <f t="shared" si="2"/>
        <v>512.4873208207116</v>
      </c>
    </row>
    <row r="17" spans="1:30" ht="15" customHeight="1">
      <c r="A17" s="199">
        <v>3</v>
      </c>
      <c r="B17" s="509" t="s">
        <v>124</v>
      </c>
      <c r="C17" s="510">
        <f>F17*C38/F38</f>
        <v>16.271227513227515</v>
      </c>
      <c r="D17" s="510">
        <f>F17*D38/F38</f>
        <v>0.43705820105820103</v>
      </c>
      <c r="E17" s="510">
        <f>F17*E38/F38</f>
        <v>2.5917142857142856</v>
      </c>
      <c r="F17" s="511">
        <v>19.3</v>
      </c>
      <c r="G17" s="510">
        <f>J17*C38/F38</f>
        <v>42.760448677248675</v>
      </c>
      <c r="H17" s="510">
        <f>J17*D38/F38</f>
        <v>1.1485798941798941</v>
      </c>
      <c r="I17" s="510">
        <f>J17*E38/F38</f>
        <v>6.8109714285714285</v>
      </c>
      <c r="J17" s="511">
        <v>50.72</v>
      </c>
      <c r="K17" s="510">
        <f t="shared" si="0"/>
        <v>59.03167619047619</v>
      </c>
      <c r="L17" s="510">
        <f t="shared" si="0"/>
        <v>1.585638095238095</v>
      </c>
      <c r="M17" s="510">
        <f t="shared" si="0"/>
        <v>9.402685714285713</v>
      </c>
      <c r="N17" s="511">
        <f t="shared" si="0"/>
        <v>70.02</v>
      </c>
      <c r="O17" s="510">
        <f>R17*H38/K38</f>
        <v>10.464412213740458</v>
      </c>
      <c r="P17" s="510">
        <f>R17*I38/K38</f>
        <v>0.5390229007633588</v>
      </c>
      <c r="Q17" s="510">
        <f>R17*J38/K38</f>
        <v>1.6965648854961832</v>
      </c>
      <c r="R17" s="511">
        <v>12.7</v>
      </c>
      <c r="S17" s="510">
        <f>V17*H38/K38</f>
        <v>27.50410076335878</v>
      </c>
      <c r="T17" s="510">
        <f>V17*I38/K38</f>
        <v>1.4167389312977101</v>
      </c>
      <c r="U17" s="510">
        <f>V17*J38/K38</f>
        <v>4.459160305343512</v>
      </c>
      <c r="V17" s="511">
        <v>33.38</v>
      </c>
      <c r="W17" s="510">
        <f t="shared" si="1"/>
        <v>37.96851297709924</v>
      </c>
      <c r="X17" s="510">
        <f t="shared" si="1"/>
        <v>1.9557618320610688</v>
      </c>
      <c r="Y17" s="510">
        <f t="shared" si="1"/>
        <v>6.1557251908396955</v>
      </c>
      <c r="Z17" s="511">
        <f t="shared" si="1"/>
        <v>46.08</v>
      </c>
      <c r="AA17" s="510">
        <f t="shared" si="2"/>
        <v>60.98743802253726</v>
      </c>
      <c r="AB17" s="510">
        <f t="shared" si="2"/>
        <v>7.741363286077791</v>
      </c>
      <c r="AC17" s="510">
        <f t="shared" si="2"/>
        <v>55.48268571428571</v>
      </c>
      <c r="AD17" s="511">
        <f t="shared" si="2"/>
        <v>131.00743802253726</v>
      </c>
    </row>
    <row r="18" spans="1:30" ht="12" customHeight="1">
      <c r="A18" s="199">
        <v>4</v>
      </c>
      <c r="B18" s="201" t="s">
        <v>122</v>
      </c>
      <c r="C18" s="510">
        <f>F18*C38/F38</f>
        <v>2.7989883597883596</v>
      </c>
      <c r="D18" s="510">
        <f>F18*D38/F38</f>
        <v>0.07518306878306878</v>
      </c>
      <c r="E18" s="510">
        <f>F18*E38/F38</f>
        <v>0.4458285714285714</v>
      </c>
      <c r="F18" s="511">
        <v>3.32</v>
      </c>
      <c r="G18" s="510">
        <v>0</v>
      </c>
      <c r="H18" s="510">
        <v>0</v>
      </c>
      <c r="I18" s="510">
        <v>0</v>
      </c>
      <c r="J18" s="511">
        <v>0</v>
      </c>
      <c r="K18" s="510">
        <f t="shared" si="0"/>
        <v>2.7989883597883596</v>
      </c>
      <c r="L18" s="510">
        <f t="shared" si="0"/>
        <v>0.07518306878306878</v>
      </c>
      <c r="M18" s="510">
        <f t="shared" si="0"/>
        <v>0.4458285714285714</v>
      </c>
      <c r="N18" s="511">
        <f t="shared" si="0"/>
        <v>3.32</v>
      </c>
      <c r="O18" s="510">
        <f>R18*H38/K38</f>
        <v>2.834454961832061</v>
      </c>
      <c r="P18" s="510">
        <f>R18*I38/K38</f>
        <v>0.1460030534351145</v>
      </c>
      <c r="Q18" s="510">
        <f>R18*J38/K38</f>
        <v>0.4595419847328244</v>
      </c>
      <c r="R18" s="511">
        <v>3.44</v>
      </c>
      <c r="S18" s="510">
        <v>0</v>
      </c>
      <c r="T18" s="510">
        <v>0</v>
      </c>
      <c r="U18" s="510">
        <v>0</v>
      </c>
      <c r="V18" s="511">
        <v>0</v>
      </c>
      <c r="W18" s="510">
        <f t="shared" si="1"/>
        <v>2.834454961832061</v>
      </c>
      <c r="X18" s="510">
        <f t="shared" si="1"/>
        <v>0.1460030534351145</v>
      </c>
      <c r="Y18" s="510">
        <f t="shared" si="1"/>
        <v>0.4595419847328244</v>
      </c>
      <c r="Z18" s="511">
        <f t="shared" si="1"/>
        <v>3.44</v>
      </c>
      <c r="AA18" s="510">
        <f t="shared" si="2"/>
        <v>2.944991413223474</v>
      </c>
      <c r="AB18" s="510">
        <f t="shared" si="2"/>
        <v>0.5347250535158932</v>
      </c>
      <c r="AC18" s="510">
        <f t="shared" si="2"/>
        <v>3.885828571428571</v>
      </c>
      <c r="AD18" s="511">
        <f t="shared" si="2"/>
        <v>6.264991413223473</v>
      </c>
    </row>
    <row r="19" spans="1:30" ht="12.75">
      <c r="A19" s="199">
        <v>5</v>
      </c>
      <c r="B19" s="200" t="s">
        <v>123</v>
      </c>
      <c r="C19" s="510">
        <f>F19*C38/F38</f>
        <v>25.29206349206349</v>
      </c>
      <c r="D19" s="510">
        <f>F19*D38/F38</f>
        <v>0.6793650793650794</v>
      </c>
      <c r="E19" s="510">
        <f>F19*E38/F38</f>
        <v>4.0285714285714285</v>
      </c>
      <c r="F19" s="511">
        <v>30</v>
      </c>
      <c r="G19" s="510">
        <v>0</v>
      </c>
      <c r="H19" s="510">
        <v>0</v>
      </c>
      <c r="I19" s="510">
        <v>0</v>
      </c>
      <c r="J19" s="511">
        <v>0</v>
      </c>
      <c r="K19" s="510">
        <f t="shared" si="0"/>
        <v>25.29206349206349</v>
      </c>
      <c r="L19" s="510">
        <f t="shared" si="0"/>
        <v>0.6793650793650794</v>
      </c>
      <c r="M19" s="510">
        <f t="shared" si="0"/>
        <v>4.0285714285714285</v>
      </c>
      <c r="N19" s="511">
        <f t="shared" si="0"/>
        <v>30</v>
      </c>
      <c r="O19" s="510">
        <v>0</v>
      </c>
      <c r="P19" s="510">
        <v>0</v>
      </c>
      <c r="Q19" s="510">
        <v>0</v>
      </c>
      <c r="R19" s="511">
        <v>0</v>
      </c>
      <c r="S19" s="510">
        <v>0</v>
      </c>
      <c r="T19" s="510">
        <v>0</v>
      </c>
      <c r="U19" s="510">
        <v>0</v>
      </c>
      <c r="V19" s="511">
        <v>0</v>
      </c>
      <c r="W19" s="510">
        <f t="shared" si="1"/>
        <v>0</v>
      </c>
      <c r="X19" s="510">
        <f t="shared" si="1"/>
        <v>0</v>
      </c>
      <c r="Y19" s="510">
        <f t="shared" si="1"/>
        <v>0</v>
      </c>
      <c r="Z19" s="511">
        <f t="shared" si="1"/>
        <v>0</v>
      </c>
      <c r="AA19" s="510">
        <f t="shared" si="2"/>
        <v>25.29206349206349</v>
      </c>
      <c r="AB19" s="510">
        <f t="shared" si="2"/>
        <v>0.6793650793650794</v>
      </c>
      <c r="AC19" s="510">
        <f t="shared" si="2"/>
        <v>4.0285714285714285</v>
      </c>
      <c r="AD19" s="511">
        <f t="shared" si="2"/>
        <v>55.29206349206349</v>
      </c>
    </row>
    <row r="20" spans="1:30" ht="12.75" customHeight="1">
      <c r="A20" s="887" t="s">
        <v>237</v>
      </c>
      <c r="B20" s="888"/>
      <c r="C20" s="529"/>
      <c r="D20" s="529"/>
      <c r="E20" s="529"/>
      <c r="F20" s="529"/>
      <c r="G20" s="529"/>
      <c r="H20" s="529"/>
      <c r="I20" s="529"/>
      <c r="J20" s="19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199"/>
      <c r="W20" s="529"/>
      <c r="X20" s="529"/>
      <c r="Y20" s="529"/>
      <c r="Z20" s="199"/>
      <c r="AA20" s="529"/>
      <c r="AB20" s="529"/>
      <c r="AC20" s="529"/>
      <c r="AD20" s="529"/>
    </row>
    <row r="21" spans="1:30" ht="12.75">
      <c r="A21" s="199">
        <v>6</v>
      </c>
      <c r="B21" s="200" t="s">
        <v>125</v>
      </c>
      <c r="C21" s="510">
        <v>0</v>
      </c>
      <c r="D21" s="510">
        <v>0</v>
      </c>
      <c r="E21" s="510">
        <v>0</v>
      </c>
      <c r="F21" s="511">
        <v>0</v>
      </c>
      <c r="G21" s="510">
        <v>0</v>
      </c>
      <c r="H21" s="510">
        <v>0</v>
      </c>
      <c r="I21" s="510">
        <v>0</v>
      </c>
      <c r="J21" s="511">
        <v>0</v>
      </c>
      <c r="K21" s="510">
        <v>0</v>
      </c>
      <c r="L21" s="510">
        <v>0</v>
      </c>
      <c r="M21" s="510">
        <v>0</v>
      </c>
      <c r="N21" s="511">
        <v>0</v>
      </c>
      <c r="O21" s="510">
        <v>0</v>
      </c>
      <c r="P21" s="510">
        <v>0</v>
      </c>
      <c r="Q21" s="510">
        <v>0</v>
      </c>
      <c r="R21" s="511">
        <v>0</v>
      </c>
      <c r="S21" s="510">
        <v>0</v>
      </c>
      <c r="T21" s="510">
        <v>0</v>
      </c>
      <c r="U21" s="510">
        <v>0</v>
      </c>
      <c r="V21" s="511">
        <v>0</v>
      </c>
      <c r="W21" s="510">
        <v>0</v>
      </c>
      <c r="X21" s="510">
        <v>0</v>
      </c>
      <c r="Y21" s="510">
        <v>0</v>
      </c>
      <c r="Z21" s="511">
        <v>0</v>
      </c>
      <c r="AA21" s="510">
        <v>0</v>
      </c>
      <c r="AB21" s="510">
        <v>0</v>
      </c>
      <c r="AC21" s="510">
        <v>0</v>
      </c>
      <c r="AD21" s="510">
        <v>0</v>
      </c>
    </row>
    <row r="22" spans="1:30" ht="12.75">
      <c r="A22" s="199">
        <v>7</v>
      </c>
      <c r="B22" s="200" t="s">
        <v>126</v>
      </c>
      <c r="C22" s="510">
        <f>F22*C38/F38</f>
        <v>6.913164021164021</v>
      </c>
      <c r="D22" s="510">
        <f>F22*D38/F38</f>
        <v>0.1856931216931217</v>
      </c>
      <c r="E22" s="510">
        <f>F22*C38/F38</f>
        <v>6.913164021164021</v>
      </c>
      <c r="F22" s="511">
        <v>8.2</v>
      </c>
      <c r="G22" s="510">
        <v>0</v>
      </c>
      <c r="H22" s="510">
        <v>0</v>
      </c>
      <c r="I22" s="510">
        <v>0</v>
      </c>
      <c r="J22" s="511">
        <v>0</v>
      </c>
      <c r="K22" s="510">
        <v>0</v>
      </c>
      <c r="L22" s="510">
        <v>0</v>
      </c>
      <c r="M22" s="510">
        <v>0</v>
      </c>
      <c r="N22" s="511">
        <v>0</v>
      </c>
      <c r="O22" s="510">
        <f>H38/K38</f>
        <v>0.823969465648855</v>
      </c>
      <c r="P22" s="510">
        <f>R22*I38/K38</f>
        <v>0.2992213740458015</v>
      </c>
      <c r="Q22" s="510">
        <f>R22*J38/K38</f>
        <v>0.941793893129771</v>
      </c>
      <c r="R22" s="511">
        <v>7.05</v>
      </c>
      <c r="S22" s="510">
        <v>0</v>
      </c>
      <c r="T22" s="510">
        <v>0</v>
      </c>
      <c r="U22" s="510">
        <v>0</v>
      </c>
      <c r="V22" s="511">
        <v>0</v>
      </c>
      <c r="W22" s="510">
        <v>0</v>
      </c>
      <c r="X22" s="510">
        <v>0</v>
      </c>
      <c r="Y22" s="510">
        <v>0</v>
      </c>
      <c r="Z22" s="511">
        <v>0</v>
      </c>
      <c r="AA22" s="510">
        <v>0</v>
      </c>
      <c r="AB22" s="510">
        <v>0</v>
      </c>
      <c r="AC22" s="510">
        <v>0</v>
      </c>
      <c r="AD22" s="510">
        <v>0</v>
      </c>
    </row>
    <row r="23" spans="1:30" ht="12.75">
      <c r="A23" s="199">
        <v>8</v>
      </c>
      <c r="B23" s="200" t="s">
        <v>831</v>
      </c>
      <c r="C23" s="510">
        <v>0</v>
      </c>
      <c r="D23" s="510">
        <v>0</v>
      </c>
      <c r="E23" s="510">
        <v>0</v>
      </c>
      <c r="F23" s="511">
        <v>0</v>
      </c>
      <c r="G23" s="510">
        <v>0</v>
      </c>
      <c r="H23" s="510">
        <v>0</v>
      </c>
      <c r="I23" s="510">
        <v>0</v>
      </c>
      <c r="J23" s="511">
        <v>0</v>
      </c>
      <c r="K23" s="510">
        <v>0</v>
      </c>
      <c r="L23" s="510">
        <v>0</v>
      </c>
      <c r="M23" s="510">
        <v>0</v>
      </c>
      <c r="N23" s="511">
        <v>0</v>
      </c>
      <c r="O23" s="510">
        <v>0</v>
      </c>
      <c r="P23" s="510">
        <v>0</v>
      </c>
      <c r="Q23" s="510">
        <v>0</v>
      </c>
      <c r="R23" s="511">
        <v>0</v>
      </c>
      <c r="S23" s="510">
        <v>0</v>
      </c>
      <c r="T23" s="510">
        <v>0</v>
      </c>
      <c r="U23" s="510">
        <v>0</v>
      </c>
      <c r="V23" s="511">
        <v>0</v>
      </c>
      <c r="W23" s="510">
        <v>0</v>
      </c>
      <c r="X23" s="510">
        <v>0</v>
      </c>
      <c r="Y23" s="510">
        <v>0</v>
      </c>
      <c r="Z23" s="511">
        <v>0</v>
      </c>
      <c r="AA23" s="510">
        <v>0</v>
      </c>
      <c r="AB23" s="510">
        <v>0</v>
      </c>
      <c r="AC23" s="510">
        <v>0</v>
      </c>
      <c r="AD23" s="510">
        <v>0</v>
      </c>
    </row>
    <row r="24" spans="1:30" ht="12.75">
      <c r="A24" s="199"/>
      <c r="B24" s="200"/>
      <c r="C24" s="510"/>
      <c r="D24" s="510"/>
      <c r="E24" s="510"/>
      <c r="F24" s="511"/>
      <c r="G24" s="510"/>
      <c r="H24" s="510"/>
      <c r="I24" s="510"/>
      <c r="J24" s="511"/>
      <c r="K24" s="510"/>
      <c r="L24" s="510"/>
      <c r="M24" s="510"/>
      <c r="N24" s="511"/>
      <c r="O24" s="510"/>
      <c r="P24" s="510"/>
      <c r="Q24" s="510"/>
      <c r="R24" s="511"/>
      <c r="S24" s="510"/>
      <c r="T24" s="510"/>
      <c r="U24" s="510"/>
      <c r="V24" s="511"/>
      <c r="W24" s="510"/>
      <c r="X24" s="510"/>
      <c r="Y24" s="510"/>
      <c r="Z24" s="511"/>
      <c r="AA24" s="510"/>
      <c r="AB24" s="510"/>
      <c r="AC24" s="510"/>
      <c r="AD24" s="510"/>
    </row>
    <row r="25" spans="1:30" ht="12.75">
      <c r="A25" s="352">
        <v>9</v>
      </c>
      <c r="B25" s="200" t="s">
        <v>850</v>
      </c>
      <c r="C25" s="510">
        <v>0</v>
      </c>
      <c r="D25" s="510">
        <v>0</v>
      </c>
      <c r="E25" s="510">
        <v>0</v>
      </c>
      <c r="F25" s="511">
        <v>0</v>
      </c>
      <c r="G25" s="510">
        <v>0</v>
      </c>
      <c r="H25" s="510">
        <v>0</v>
      </c>
      <c r="I25" s="510">
        <v>0</v>
      </c>
      <c r="J25" s="511">
        <v>0</v>
      </c>
      <c r="K25" s="510">
        <v>0</v>
      </c>
      <c r="L25" s="510">
        <v>0</v>
      </c>
      <c r="M25" s="510">
        <v>0</v>
      </c>
      <c r="N25" s="511">
        <v>0</v>
      </c>
      <c r="O25" s="510">
        <v>0</v>
      </c>
      <c r="P25" s="510">
        <v>0</v>
      </c>
      <c r="Q25" s="510">
        <v>0</v>
      </c>
      <c r="R25" s="511">
        <v>0</v>
      </c>
      <c r="S25" s="510">
        <v>0</v>
      </c>
      <c r="T25" s="510">
        <v>0</v>
      </c>
      <c r="U25" s="510">
        <v>0</v>
      </c>
      <c r="V25" s="511">
        <v>0</v>
      </c>
      <c r="W25" s="510">
        <v>0</v>
      </c>
      <c r="X25" s="510">
        <v>0</v>
      </c>
      <c r="Y25" s="510">
        <v>0</v>
      </c>
      <c r="Z25" s="511">
        <v>0</v>
      </c>
      <c r="AA25" s="510">
        <v>0</v>
      </c>
      <c r="AB25" s="510">
        <v>0</v>
      </c>
      <c r="AC25" s="510">
        <v>0</v>
      </c>
      <c r="AD25" s="510">
        <v>0</v>
      </c>
    </row>
    <row r="26" spans="1:30" ht="12.75">
      <c r="A26" s="893" t="s">
        <v>17</v>
      </c>
      <c r="B26" s="894"/>
      <c r="C26" s="511">
        <f>SUM(C15:C25)</f>
        <v>138.01879047619045</v>
      </c>
      <c r="D26" s="511">
        <f aca="true" t="shared" si="3" ref="D26:AD26">SUM(D15:D25)</f>
        <v>3.707295238095238</v>
      </c>
      <c r="E26" s="511">
        <f t="shared" si="3"/>
        <v>27.79593544973545</v>
      </c>
      <c r="F26" s="511">
        <f t="shared" si="3"/>
        <v>163.70999999999998</v>
      </c>
      <c r="G26" s="511">
        <f t="shared" si="3"/>
        <v>191.71384126984128</v>
      </c>
      <c r="H26" s="511">
        <f t="shared" si="3"/>
        <v>5.149587301587302</v>
      </c>
      <c r="I26" s="511">
        <f t="shared" si="3"/>
        <v>30.536571428571428</v>
      </c>
      <c r="J26" s="511">
        <f t="shared" si="3"/>
        <v>227.4</v>
      </c>
      <c r="K26" s="511">
        <f t="shared" si="3"/>
        <v>322.81946772486776</v>
      </c>
      <c r="L26" s="511">
        <f t="shared" si="3"/>
        <v>8.67118941798942</v>
      </c>
      <c r="M26" s="511">
        <f t="shared" si="3"/>
        <v>51.419342857142865</v>
      </c>
      <c r="N26" s="511">
        <f t="shared" si="3"/>
        <v>382.90999999999997</v>
      </c>
      <c r="O26" s="511">
        <f t="shared" si="3"/>
        <v>102.08157709923665</v>
      </c>
      <c r="P26" s="511">
        <f t="shared" si="3"/>
        <v>5.515010687022901</v>
      </c>
      <c r="Q26" s="511">
        <f t="shared" si="3"/>
        <v>17.358396946564884</v>
      </c>
      <c r="R26" s="511">
        <f t="shared" si="3"/>
        <v>129.94</v>
      </c>
      <c r="S26" s="511">
        <f t="shared" si="3"/>
        <v>131.06058320610688</v>
      </c>
      <c r="T26" s="511">
        <f t="shared" si="3"/>
        <v>6.750943511450382</v>
      </c>
      <c r="U26" s="511">
        <f t="shared" si="3"/>
        <v>21.24847328244275</v>
      </c>
      <c r="V26" s="511">
        <f t="shared" si="3"/>
        <v>159.06</v>
      </c>
      <c r="W26" s="511">
        <f t="shared" si="3"/>
        <v>232.31819083969467</v>
      </c>
      <c r="X26" s="511">
        <f t="shared" si="3"/>
        <v>11.966732824427483</v>
      </c>
      <c r="Y26" s="511">
        <f t="shared" si="3"/>
        <v>37.66507633587786</v>
      </c>
      <c r="Z26" s="511">
        <f t="shared" si="3"/>
        <v>281.95</v>
      </c>
      <c r="AA26" s="511">
        <f t="shared" si="3"/>
        <v>334.78620054929524</v>
      </c>
      <c r="AB26" s="511">
        <f t="shared" si="3"/>
        <v>46.33626575386728</v>
      </c>
      <c r="AC26" s="511">
        <f t="shared" si="3"/>
        <v>333.36934285714284</v>
      </c>
      <c r="AD26" s="511">
        <f t="shared" si="3"/>
        <v>717.6962005492951</v>
      </c>
    </row>
    <row r="27" spans="1:2" ht="12.75">
      <c r="A27" s="202"/>
      <c r="B27" s="202"/>
    </row>
    <row r="29" ht="12.75">
      <c r="B29" s="188" t="s">
        <v>11</v>
      </c>
    </row>
    <row r="31" spans="1:27" ht="12.75">
      <c r="A31" s="890"/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203"/>
      <c r="M31" s="203"/>
      <c r="N31" s="203"/>
      <c r="O31" s="203"/>
      <c r="P31" s="203"/>
      <c r="Q31" s="203"/>
      <c r="R31" s="203"/>
      <c r="S31" s="890"/>
      <c r="T31" s="890"/>
      <c r="U31" s="890"/>
      <c r="V31" s="890"/>
      <c r="W31" s="890"/>
      <c r="X31" s="890"/>
      <c r="Y31" s="890"/>
      <c r="Z31" s="890"/>
      <c r="AA31" s="890"/>
    </row>
    <row r="33" spans="1:27" ht="15.75">
      <c r="A33" s="107" t="s">
        <v>944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W33" s="892" t="s">
        <v>12</v>
      </c>
      <c r="X33" s="892"/>
      <c r="Y33" s="892"/>
      <c r="Z33" s="892"/>
      <c r="AA33" s="892"/>
    </row>
    <row r="34" spans="1:27" ht="15.75">
      <c r="A34" s="891" t="s">
        <v>13</v>
      </c>
      <c r="B34" s="891"/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</row>
    <row r="35" spans="1:27" ht="15.75">
      <c r="A35" s="891" t="s">
        <v>952</v>
      </c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</row>
    <row r="36" spans="3:30" ht="12.75">
      <c r="C36" s="514"/>
      <c r="D36" s="514" t="s">
        <v>921</v>
      </c>
      <c r="E36" s="514"/>
      <c r="F36" s="514"/>
      <c r="G36" s="514"/>
      <c r="H36" s="514" t="s">
        <v>922</v>
      </c>
      <c r="I36" s="514"/>
      <c r="J36" s="514"/>
      <c r="K36" s="514"/>
      <c r="W36" s="883" t="s">
        <v>81</v>
      </c>
      <c r="X36" s="883"/>
      <c r="Y36" s="883"/>
      <c r="Z36" s="883"/>
      <c r="AA36" s="883"/>
      <c r="AB36" s="883"/>
      <c r="AC36" s="883"/>
      <c r="AD36" s="414"/>
    </row>
    <row r="37" spans="3:11" ht="12.75">
      <c r="C37" s="514" t="s">
        <v>244</v>
      </c>
      <c r="D37" s="514" t="s">
        <v>40</v>
      </c>
      <c r="E37" s="514" t="s">
        <v>41</v>
      </c>
      <c r="F37" s="514" t="s">
        <v>17</v>
      </c>
      <c r="G37" s="514"/>
      <c r="H37" s="514" t="s">
        <v>244</v>
      </c>
      <c r="I37" s="514" t="s">
        <v>40</v>
      </c>
      <c r="J37" s="514" t="s">
        <v>41</v>
      </c>
      <c r="K37" s="514" t="s">
        <v>17</v>
      </c>
    </row>
    <row r="38" spans="3:12" ht="12.75">
      <c r="C38" s="514">
        <v>7967</v>
      </c>
      <c r="D38" s="514">
        <v>214</v>
      </c>
      <c r="E38" s="514">
        <v>1269</v>
      </c>
      <c r="F38" s="514">
        <f>SUM(C38:E38)</f>
        <v>9450</v>
      </c>
      <c r="G38" s="514"/>
      <c r="H38" s="514">
        <v>5397</v>
      </c>
      <c r="I38" s="514">
        <v>278</v>
      </c>
      <c r="J38" s="514">
        <v>875</v>
      </c>
      <c r="K38" s="514">
        <f>SUM(H38:J38)</f>
        <v>6550</v>
      </c>
      <c r="L38" s="514"/>
    </row>
    <row r="39" spans="3:12" ht="12.75">
      <c r="C39" s="514"/>
      <c r="D39" s="514"/>
      <c r="E39" s="514"/>
      <c r="F39" s="514"/>
      <c r="G39" s="514"/>
      <c r="H39" s="514"/>
      <c r="I39" s="514"/>
      <c r="J39" s="514"/>
      <c r="K39" s="514"/>
      <c r="L39" s="514"/>
    </row>
    <row r="40" spans="3:12" ht="12.75">
      <c r="C40" s="514"/>
      <c r="D40" s="514"/>
      <c r="E40" s="514"/>
      <c r="F40" s="514"/>
      <c r="G40" s="514">
        <f>F38+K38</f>
        <v>16000</v>
      </c>
      <c r="H40" s="514"/>
      <c r="I40" s="514"/>
      <c r="J40" s="514"/>
      <c r="K40" s="514"/>
      <c r="L40" s="514"/>
    </row>
    <row r="41" spans="3:12" ht="12.75">
      <c r="C41" s="514"/>
      <c r="D41" s="514"/>
      <c r="E41" s="514"/>
      <c r="F41" s="514"/>
      <c r="G41" s="514"/>
      <c r="H41" s="514"/>
      <c r="I41" s="514"/>
      <c r="J41" s="514"/>
      <c r="K41" s="514"/>
      <c r="L41" s="514"/>
    </row>
    <row r="42" spans="3:12" ht="12.75">
      <c r="C42" s="514"/>
      <c r="D42" s="528"/>
      <c r="E42" s="528"/>
      <c r="F42" s="528"/>
      <c r="G42" s="528"/>
      <c r="H42" s="528"/>
      <c r="I42" s="528"/>
      <c r="J42" s="528"/>
      <c r="K42" s="528"/>
      <c r="L42" s="528"/>
    </row>
    <row r="43" spans="4:12" ht="12.75">
      <c r="D43" s="528"/>
      <c r="E43" s="528"/>
      <c r="F43" s="528"/>
      <c r="G43" s="528"/>
      <c r="H43" s="528"/>
      <c r="I43" s="528"/>
      <c r="J43" s="528"/>
      <c r="K43" s="528"/>
      <c r="L43" s="528"/>
    </row>
  </sheetData>
  <sheetProtection/>
  <mergeCells count="25">
    <mergeCell ref="AB9:AC9"/>
    <mergeCell ref="A10:A11"/>
    <mergeCell ref="B10:B11"/>
    <mergeCell ref="AA10:AD11"/>
    <mergeCell ref="O11:R11"/>
    <mergeCell ref="C10:N10"/>
    <mergeCell ref="G11:J11"/>
    <mergeCell ref="S11:V11"/>
    <mergeCell ref="K11:N11"/>
    <mergeCell ref="W11:Z11"/>
    <mergeCell ref="W36:AC36"/>
    <mergeCell ref="A31:K31"/>
    <mergeCell ref="S31:AA31"/>
    <mergeCell ref="A34:AA34"/>
    <mergeCell ref="W33:AA33"/>
    <mergeCell ref="A26:B26"/>
    <mergeCell ref="A35:AA35"/>
    <mergeCell ref="S1:AA1"/>
    <mergeCell ref="B4:AA4"/>
    <mergeCell ref="B6:AA6"/>
    <mergeCell ref="A8:B8"/>
    <mergeCell ref="C11:F11"/>
    <mergeCell ref="A20:B20"/>
    <mergeCell ref="A14:B14"/>
    <mergeCell ref="O10:Z10"/>
  </mergeCells>
  <printOptions horizontalCentered="1" verticalCentered="1"/>
  <pageMargins left="0.33" right="0.17" top="0.236220472440945" bottom="0" header="0.31496062992126" footer="0.31496062992126"/>
  <pageSetup horizontalDpi="600" verticalDpi="600" orientation="landscape" paperSize="9" scale="55" r:id="rId1"/>
  <colBreaks count="1" manualBreakCount="1">
    <brk id="30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8" zoomScaleSheetLayoutView="78" zoomScalePageLayoutView="0" workbookViewId="0" topLeftCell="A1">
      <selection activeCell="H23" sqref="H23:K23"/>
    </sheetView>
  </sheetViews>
  <sheetFormatPr defaultColWidth="9.140625" defaultRowHeight="12.75"/>
  <cols>
    <col min="1" max="1" width="7.421875" style="179" customWidth="1"/>
    <col min="2" max="2" width="17.140625" style="179" customWidth="1"/>
    <col min="3" max="3" width="11.00390625" style="179" customWidth="1"/>
    <col min="4" max="4" width="10.00390625" style="179" customWidth="1"/>
    <col min="5" max="5" width="11.8515625" style="179" customWidth="1"/>
    <col min="6" max="6" width="12.140625" style="179" customWidth="1"/>
    <col min="7" max="7" width="13.28125" style="179" customWidth="1"/>
    <col min="8" max="8" width="14.57421875" style="179" customWidth="1"/>
    <col min="9" max="9" width="12.7109375" style="179" customWidth="1"/>
    <col min="10" max="10" width="14.00390625" style="179" customWidth="1"/>
    <col min="11" max="11" width="10.8515625" style="179" customWidth="1"/>
    <col min="12" max="12" width="11.57421875" style="179" customWidth="1"/>
    <col min="13" max="16384" width="9.140625" style="179" customWidth="1"/>
  </cols>
  <sheetData>
    <row r="1" spans="5:10" s="92" customFormat="1" ht="12.75">
      <c r="E1" s="910"/>
      <c r="F1" s="910"/>
      <c r="G1" s="910"/>
      <c r="H1" s="910"/>
      <c r="I1" s="910"/>
      <c r="J1" s="336" t="s">
        <v>667</v>
      </c>
    </row>
    <row r="2" spans="1:10" s="92" customFormat="1" ht="15">
      <c r="A2" s="911" t="s">
        <v>0</v>
      </c>
      <c r="B2" s="911"/>
      <c r="C2" s="911"/>
      <c r="D2" s="911"/>
      <c r="E2" s="911"/>
      <c r="F2" s="911"/>
      <c r="G2" s="911"/>
      <c r="H2" s="911"/>
      <c r="I2" s="911"/>
      <c r="J2" s="911"/>
    </row>
    <row r="3" spans="1:10" s="92" customFormat="1" ht="20.25">
      <c r="A3" s="644" t="s">
        <v>695</v>
      </c>
      <c r="B3" s="644"/>
      <c r="C3" s="644"/>
      <c r="D3" s="644"/>
      <c r="E3" s="644"/>
      <c r="F3" s="644"/>
      <c r="G3" s="644"/>
      <c r="H3" s="644"/>
      <c r="I3" s="644"/>
      <c r="J3" s="644"/>
    </row>
    <row r="4" s="92" customFormat="1" ht="14.25" customHeight="1"/>
    <row r="5" spans="1:12" ht="19.5" customHeight="1">
      <c r="A5" s="912" t="s">
        <v>769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spans="1:10" ht="13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ht="0.75" customHeight="1"/>
    <row r="8" spans="1:12" ht="12.75">
      <c r="A8" s="909" t="s">
        <v>942</v>
      </c>
      <c r="B8" s="909"/>
      <c r="C8" s="338"/>
      <c r="H8" s="913" t="s">
        <v>772</v>
      </c>
      <c r="I8" s="913"/>
      <c r="J8" s="913"/>
      <c r="K8" s="913"/>
      <c r="L8" s="913"/>
    </row>
    <row r="9" spans="1:16" ht="18" customHeight="1">
      <c r="A9" s="773" t="s">
        <v>2</v>
      </c>
      <c r="B9" s="773" t="s">
        <v>33</v>
      </c>
      <c r="C9" s="907" t="s">
        <v>668</v>
      </c>
      <c r="D9" s="907"/>
      <c r="E9" s="907" t="s">
        <v>121</v>
      </c>
      <c r="F9" s="907"/>
      <c r="G9" s="907" t="s">
        <v>669</v>
      </c>
      <c r="H9" s="907"/>
      <c r="I9" s="907" t="s">
        <v>122</v>
      </c>
      <c r="J9" s="907"/>
      <c r="K9" s="907" t="s">
        <v>123</v>
      </c>
      <c r="L9" s="907"/>
      <c r="O9" s="339"/>
      <c r="P9" s="340"/>
    </row>
    <row r="10" spans="1:12" ht="44.25" customHeight="1">
      <c r="A10" s="773"/>
      <c r="B10" s="773"/>
      <c r="C10" s="97" t="s">
        <v>670</v>
      </c>
      <c r="D10" s="97" t="s">
        <v>671</v>
      </c>
      <c r="E10" s="97" t="s">
        <v>672</v>
      </c>
      <c r="F10" s="97" t="s">
        <v>673</v>
      </c>
      <c r="G10" s="97" t="s">
        <v>672</v>
      </c>
      <c r="H10" s="97" t="s">
        <v>673</v>
      </c>
      <c r="I10" s="97" t="s">
        <v>670</v>
      </c>
      <c r="J10" s="97" t="s">
        <v>671</v>
      </c>
      <c r="K10" s="97" t="s">
        <v>670</v>
      </c>
      <c r="L10" s="97" t="s">
        <v>671</v>
      </c>
    </row>
    <row r="11" spans="1:12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2.75">
      <c r="A12" s="341">
        <v>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</row>
    <row r="13" spans="1:12" ht="12.75">
      <c r="A13" s="341">
        <v>2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</row>
    <row r="14" spans="1:12" ht="12.75">
      <c r="A14" s="341">
        <v>3</v>
      </c>
      <c r="B14" s="339"/>
      <c r="C14" s="339"/>
      <c r="D14" s="339"/>
      <c r="E14" s="339" t="s">
        <v>11</v>
      </c>
      <c r="F14" s="339"/>
      <c r="G14" s="411" t="s">
        <v>876</v>
      </c>
      <c r="H14" s="339"/>
      <c r="I14" s="339"/>
      <c r="J14" s="339"/>
      <c r="K14" s="339"/>
      <c r="L14" s="339"/>
    </row>
    <row r="15" spans="1:12" ht="12.75">
      <c r="A15" s="341">
        <v>4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2" ht="12.75">
      <c r="A16" s="342" t="s">
        <v>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</row>
    <row r="17" spans="1:12" ht="12.75">
      <c r="A17" s="96" t="s">
        <v>17</v>
      </c>
      <c r="B17" s="343"/>
      <c r="C17" s="343"/>
      <c r="D17" s="339"/>
      <c r="E17" s="339"/>
      <c r="F17" s="339"/>
      <c r="G17" s="339"/>
      <c r="H17" s="339"/>
      <c r="I17" s="339"/>
      <c r="J17" s="339"/>
      <c r="K17" s="339"/>
      <c r="L17" s="339"/>
    </row>
    <row r="18" spans="1:10" ht="12.75">
      <c r="A18" s="104"/>
      <c r="B18" s="130"/>
      <c r="C18" s="130"/>
      <c r="D18" s="340"/>
      <c r="E18" s="340"/>
      <c r="F18" s="340"/>
      <c r="G18" s="340"/>
      <c r="H18" s="340"/>
      <c r="I18" s="340"/>
      <c r="J18" s="340"/>
    </row>
    <row r="19" spans="1:10" ht="12.75">
      <c r="A19" s="104"/>
      <c r="B19" s="130"/>
      <c r="C19" s="130"/>
      <c r="D19" s="340"/>
      <c r="E19" s="340"/>
      <c r="F19" s="340"/>
      <c r="G19" s="340"/>
      <c r="H19" s="340"/>
      <c r="I19" s="340"/>
      <c r="J19" s="340"/>
    </row>
    <row r="20" spans="1:10" ht="12.75">
      <c r="A20" s="104"/>
      <c r="B20" s="130"/>
      <c r="C20" s="130"/>
      <c r="D20" s="340"/>
      <c r="E20" s="340"/>
      <c r="F20" s="340"/>
      <c r="G20" s="340"/>
      <c r="H20" s="340"/>
      <c r="I20" s="340"/>
      <c r="J20" s="340"/>
    </row>
    <row r="21" spans="1:10" ht="15.75" customHeight="1">
      <c r="A21" s="107" t="s">
        <v>944</v>
      </c>
      <c r="B21" s="107"/>
      <c r="C21" s="107"/>
      <c r="D21" s="107"/>
      <c r="E21" s="107"/>
      <c r="F21" s="107"/>
      <c r="G21" s="107"/>
      <c r="I21" s="906" t="s">
        <v>12</v>
      </c>
      <c r="J21" s="906"/>
    </row>
    <row r="22" spans="1:10" ht="12.75" customHeight="1">
      <c r="A22" s="908" t="s">
        <v>675</v>
      </c>
      <c r="B22" s="908"/>
      <c r="C22" s="908"/>
      <c r="D22" s="908"/>
      <c r="E22" s="908"/>
      <c r="F22" s="908"/>
      <c r="G22" s="908"/>
      <c r="H22" s="908"/>
      <c r="I22" s="908"/>
      <c r="J22" s="908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906" t="s">
        <v>956</v>
      </c>
      <c r="I23" s="906"/>
      <c r="J23" s="906"/>
      <c r="K23" s="906"/>
    </row>
    <row r="24" spans="1:10" ht="12.75">
      <c r="A24" s="107"/>
      <c r="B24" s="107"/>
      <c r="C24" s="107"/>
      <c r="E24" s="107"/>
      <c r="H24" s="909" t="s">
        <v>81</v>
      </c>
      <c r="I24" s="909"/>
      <c r="J24" s="909"/>
    </row>
    <row r="28" spans="1:10" ht="12.75">
      <c r="A28" s="905"/>
      <c r="B28" s="905"/>
      <c r="C28" s="905"/>
      <c r="D28" s="905"/>
      <c r="E28" s="905"/>
      <c r="F28" s="905"/>
      <c r="G28" s="905"/>
      <c r="H28" s="905"/>
      <c r="I28" s="905"/>
      <c r="J28" s="905"/>
    </row>
    <row r="30" spans="1:10" ht="12.75">
      <c r="A30" s="905"/>
      <c r="B30" s="905"/>
      <c r="C30" s="905"/>
      <c r="D30" s="905"/>
      <c r="E30" s="905"/>
      <c r="F30" s="905"/>
      <c r="G30" s="905"/>
      <c r="H30" s="905"/>
      <c r="I30" s="905"/>
      <c r="J30" s="905"/>
    </row>
  </sheetData>
  <sheetProtection/>
  <mergeCells count="19">
    <mergeCell ref="A22:J22"/>
    <mergeCell ref="H24:J24"/>
    <mergeCell ref="A28:J28"/>
    <mergeCell ref="E1:I1"/>
    <mergeCell ref="A2:J2"/>
    <mergeCell ref="A3:J3"/>
    <mergeCell ref="A8:B8"/>
    <mergeCell ref="A5:L5"/>
    <mergeCell ref="H8:L8"/>
    <mergeCell ref="A30:J30"/>
    <mergeCell ref="H23:K23"/>
    <mergeCell ref="A9:A10"/>
    <mergeCell ref="B9:B10"/>
    <mergeCell ref="C9:D9"/>
    <mergeCell ref="E9:F9"/>
    <mergeCell ref="G9:H9"/>
    <mergeCell ref="I9:J9"/>
    <mergeCell ref="K9:L9"/>
    <mergeCell ref="I21:J2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3.00390625" style="0" customWidth="1"/>
  </cols>
  <sheetData>
    <row r="1" spans="1:8" ht="18">
      <c r="A1" s="651" t="s">
        <v>0</v>
      </c>
      <c r="B1" s="651"/>
      <c r="C1" s="651"/>
      <c r="D1" s="651"/>
      <c r="E1" s="651"/>
      <c r="F1" s="651"/>
      <c r="G1" s="651"/>
      <c r="H1" s="214" t="s">
        <v>247</v>
      </c>
    </row>
    <row r="2" spans="1:8" ht="21">
      <c r="A2" s="652" t="s">
        <v>695</v>
      </c>
      <c r="B2" s="652"/>
      <c r="C2" s="652"/>
      <c r="D2" s="652"/>
      <c r="E2" s="652"/>
      <c r="F2" s="652"/>
      <c r="G2" s="652"/>
      <c r="H2" s="652"/>
    </row>
    <row r="3" spans="1:2" ht="15">
      <c r="A3" s="216"/>
      <c r="B3" s="216"/>
    </row>
    <row r="4" spans="1:8" ht="18" customHeight="1">
      <c r="A4" s="653" t="s">
        <v>736</v>
      </c>
      <c r="B4" s="653"/>
      <c r="C4" s="653"/>
      <c r="D4" s="653"/>
      <c r="E4" s="653"/>
      <c r="F4" s="653"/>
      <c r="G4" s="653"/>
      <c r="H4" s="653"/>
    </row>
    <row r="5" spans="1:3" ht="12.75">
      <c r="A5" s="621" t="s">
        <v>923</v>
      </c>
      <c r="B5" s="621"/>
      <c r="C5" s="621"/>
    </row>
    <row r="6" spans="1:8" ht="15">
      <c r="A6" s="217"/>
      <c r="B6" s="217"/>
      <c r="G6" s="654" t="s">
        <v>774</v>
      </c>
      <c r="H6" s="654"/>
    </row>
    <row r="7" spans="1:8" ht="59.25" customHeight="1">
      <c r="A7" s="354" t="s">
        <v>2</v>
      </c>
      <c r="B7" s="354" t="s">
        <v>3</v>
      </c>
      <c r="C7" s="219" t="s">
        <v>248</v>
      </c>
      <c r="D7" s="219" t="s">
        <v>249</v>
      </c>
      <c r="E7" s="219" t="s">
        <v>250</v>
      </c>
      <c r="F7" s="219" t="s">
        <v>251</v>
      </c>
      <c r="G7" s="219" t="s">
        <v>252</v>
      </c>
      <c r="H7" s="219" t="s">
        <v>253</v>
      </c>
    </row>
    <row r="8" spans="1:8" s="214" customFormat="1" ht="15">
      <c r="A8" s="220" t="s">
        <v>254</v>
      </c>
      <c r="B8" s="220" t="s">
        <v>255</v>
      </c>
      <c r="C8" s="220" t="s">
        <v>256</v>
      </c>
      <c r="D8" s="220" t="s">
        <v>257</v>
      </c>
      <c r="E8" s="220" t="s">
        <v>258</v>
      </c>
      <c r="F8" s="220" t="s">
        <v>259</v>
      </c>
      <c r="G8" s="220" t="s">
        <v>260</v>
      </c>
      <c r="H8" s="220" t="s">
        <v>261</v>
      </c>
    </row>
    <row r="9" spans="1:8" ht="15">
      <c r="A9" s="8">
        <v>1</v>
      </c>
      <c r="B9" s="380" t="s">
        <v>881</v>
      </c>
      <c r="C9" s="381">
        <v>33</v>
      </c>
      <c r="D9" s="381">
        <v>30</v>
      </c>
      <c r="E9" s="381">
        <v>0</v>
      </c>
      <c r="F9" s="381">
        <f>E9+D9+C9</f>
        <v>63</v>
      </c>
      <c r="G9" s="381">
        <v>63</v>
      </c>
      <c r="H9" s="380" t="s">
        <v>883</v>
      </c>
    </row>
    <row r="10" spans="1:8" ht="15">
      <c r="A10" s="8">
        <v>2</v>
      </c>
      <c r="B10" s="380" t="s">
        <v>882</v>
      </c>
      <c r="C10" s="381">
        <v>18</v>
      </c>
      <c r="D10" s="381">
        <v>13</v>
      </c>
      <c r="E10" s="381">
        <v>0</v>
      </c>
      <c r="F10" s="381">
        <v>31</v>
      </c>
      <c r="G10" s="381">
        <v>31</v>
      </c>
      <c r="H10" s="9"/>
    </row>
    <row r="11" spans="1:8" ht="12.75">
      <c r="A11" s="8">
        <v>3</v>
      </c>
      <c r="B11" s="170"/>
      <c r="C11" s="221"/>
      <c r="D11" s="221"/>
      <c r="E11" s="221"/>
      <c r="F11" s="221"/>
      <c r="G11" s="221"/>
      <c r="H11" s="9"/>
    </row>
    <row r="12" spans="1:8" ht="12.75">
      <c r="A12" s="11" t="s">
        <v>7</v>
      </c>
      <c r="B12" s="9"/>
      <c r="C12" s="221"/>
      <c r="D12" s="221"/>
      <c r="E12" s="221"/>
      <c r="F12" s="221"/>
      <c r="G12" s="221"/>
      <c r="H12" s="9"/>
    </row>
    <row r="13" spans="1:8" ht="15.75">
      <c r="A13" s="3" t="s">
        <v>17</v>
      </c>
      <c r="B13" s="9"/>
      <c r="C13" s="417">
        <f>SUM(C9:C12)</f>
        <v>51</v>
      </c>
      <c r="D13" s="417">
        <f>SUM(D9:D12)</f>
        <v>43</v>
      </c>
      <c r="E13" s="417">
        <f>SUM(E9:E12)</f>
        <v>0</v>
      </c>
      <c r="F13" s="417">
        <f>SUM(F9:F12)</f>
        <v>94</v>
      </c>
      <c r="G13" s="417">
        <f>SUM(G9:G12)</f>
        <v>94</v>
      </c>
      <c r="H13" s="9"/>
    </row>
    <row r="15" ht="12.75">
      <c r="A15" s="222" t="s">
        <v>262</v>
      </c>
    </row>
    <row r="18" spans="1:8" ht="15" customHeight="1">
      <c r="A18" s="223"/>
      <c r="B18" s="223"/>
      <c r="C18" s="223"/>
      <c r="D18" s="223"/>
      <c r="E18" s="223"/>
      <c r="F18" s="649" t="s">
        <v>12</v>
      </c>
      <c r="G18" s="649"/>
      <c r="H18" s="224"/>
    </row>
    <row r="19" spans="1:8" ht="15" customHeight="1">
      <c r="A19" s="223"/>
      <c r="B19" s="223"/>
      <c r="C19" s="223"/>
      <c r="D19" s="223"/>
      <c r="E19" s="223"/>
      <c r="F19" s="649" t="s">
        <v>13</v>
      </c>
      <c r="G19" s="649"/>
      <c r="H19" s="649"/>
    </row>
    <row r="20" spans="1:8" ht="15" customHeight="1">
      <c r="A20" s="223"/>
      <c r="B20" s="223"/>
      <c r="C20" s="223"/>
      <c r="D20" s="223"/>
      <c r="E20" s="223"/>
      <c r="F20" s="649" t="s">
        <v>947</v>
      </c>
      <c r="G20" s="649"/>
      <c r="H20" s="649"/>
    </row>
    <row r="21" spans="1:8" ht="12.75">
      <c r="A21" s="107" t="s">
        <v>944</v>
      </c>
      <c r="C21" s="223"/>
      <c r="D21" s="223"/>
      <c r="E21" s="223"/>
      <c r="F21" s="650" t="s">
        <v>81</v>
      </c>
      <c r="G21" s="650"/>
      <c r="H21" s="225"/>
    </row>
    <row r="22" spans="1:11" ht="12.75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</row>
  </sheetData>
  <sheetProtection/>
  <mergeCells count="9">
    <mergeCell ref="F20:H20"/>
    <mergeCell ref="F21:G21"/>
    <mergeCell ref="A1:G1"/>
    <mergeCell ref="A2:H2"/>
    <mergeCell ref="A4:H4"/>
    <mergeCell ref="G6:H6"/>
    <mergeCell ref="F18:G18"/>
    <mergeCell ref="F19:H19"/>
    <mergeCell ref="A5:C5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8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SheetLayoutView="100" zoomScalePageLayoutView="0" workbookViewId="0" topLeftCell="A1">
      <selection activeCell="L28" sqref="L28"/>
    </sheetView>
  </sheetViews>
  <sheetFormatPr defaultColWidth="9.140625" defaultRowHeight="12.75"/>
  <cols>
    <col min="1" max="1" width="7.421875" style="179" customWidth="1"/>
    <col min="2" max="2" width="17.140625" style="179" customWidth="1"/>
    <col min="3" max="3" width="11.00390625" style="179" customWidth="1"/>
    <col min="4" max="4" width="10.00390625" style="179" customWidth="1"/>
    <col min="5" max="5" width="11.8515625" style="179" customWidth="1"/>
    <col min="6" max="6" width="12.140625" style="179" customWidth="1"/>
    <col min="7" max="7" width="13.28125" style="179" customWidth="1"/>
    <col min="8" max="8" width="14.57421875" style="179" customWidth="1"/>
    <col min="9" max="9" width="12.00390625" style="179" customWidth="1"/>
    <col min="10" max="10" width="13.140625" style="179" customWidth="1"/>
    <col min="11" max="11" width="12.140625" style="179" customWidth="1"/>
    <col min="12" max="12" width="12.00390625" style="179" customWidth="1"/>
    <col min="13" max="16384" width="9.140625" style="179" customWidth="1"/>
  </cols>
  <sheetData>
    <row r="1" spans="5:10" s="92" customFormat="1" ht="12.75">
      <c r="E1" s="910"/>
      <c r="F1" s="910"/>
      <c r="G1" s="910"/>
      <c r="H1" s="910"/>
      <c r="I1" s="910"/>
      <c r="J1" s="336" t="s">
        <v>674</v>
      </c>
    </row>
    <row r="2" spans="1:10" s="92" customFormat="1" ht="15">
      <c r="A2" s="911" t="s">
        <v>0</v>
      </c>
      <c r="B2" s="911"/>
      <c r="C2" s="911"/>
      <c r="D2" s="911"/>
      <c r="E2" s="911"/>
      <c r="F2" s="911"/>
      <c r="G2" s="911"/>
      <c r="H2" s="911"/>
      <c r="I2" s="911"/>
      <c r="J2" s="911"/>
    </row>
    <row r="3" spans="1:10" s="92" customFormat="1" ht="20.25">
      <c r="A3" s="644" t="s">
        <v>695</v>
      </c>
      <c r="B3" s="644"/>
      <c r="C3" s="644"/>
      <c r="D3" s="644"/>
      <c r="E3" s="644"/>
      <c r="F3" s="644"/>
      <c r="G3" s="644"/>
      <c r="H3" s="644"/>
      <c r="I3" s="644"/>
      <c r="J3" s="644"/>
    </row>
    <row r="4" s="92" customFormat="1" ht="14.25" customHeight="1"/>
    <row r="5" spans="1:12" ht="16.5" customHeight="1">
      <c r="A5" s="912" t="s">
        <v>770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spans="1:10" ht="13.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ht="0.75" customHeight="1"/>
    <row r="8" spans="1:12" ht="12.75">
      <c r="A8" s="909" t="s">
        <v>943</v>
      </c>
      <c r="B8" s="909"/>
      <c r="C8" s="338"/>
      <c r="H8" s="913" t="s">
        <v>772</v>
      </c>
      <c r="I8" s="913"/>
      <c r="J8" s="913"/>
      <c r="K8" s="913"/>
      <c r="L8" s="913"/>
    </row>
    <row r="9" spans="1:16" ht="21" customHeight="1">
      <c r="A9" s="773" t="s">
        <v>2</v>
      </c>
      <c r="B9" s="773" t="s">
        <v>33</v>
      </c>
      <c r="C9" s="907" t="s">
        <v>668</v>
      </c>
      <c r="D9" s="907"/>
      <c r="E9" s="907" t="s">
        <v>121</v>
      </c>
      <c r="F9" s="907"/>
      <c r="G9" s="907" t="s">
        <v>669</v>
      </c>
      <c r="H9" s="907"/>
      <c r="I9" s="907" t="s">
        <v>122</v>
      </c>
      <c r="J9" s="907"/>
      <c r="K9" s="907" t="s">
        <v>123</v>
      </c>
      <c r="L9" s="907"/>
      <c r="O9" s="339"/>
      <c r="P9" s="340"/>
    </row>
    <row r="10" spans="1:12" ht="45" customHeight="1">
      <c r="A10" s="773"/>
      <c r="B10" s="773"/>
      <c r="C10" s="97" t="s">
        <v>670</v>
      </c>
      <c r="D10" s="97" t="s">
        <v>671</v>
      </c>
      <c r="E10" s="97" t="s">
        <v>672</v>
      </c>
      <c r="F10" s="97" t="s">
        <v>673</v>
      </c>
      <c r="G10" s="97" t="s">
        <v>672</v>
      </c>
      <c r="H10" s="97" t="s">
        <v>673</v>
      </c>
      <c r="I10" s="97" t="s">
        <v>670</v>
      </c>
      <c r="J10" s="97" t="s">
        <v>671</v>
      </c>
      <c r="K10" s="97" t="s">
        <v>670</v>
      </c>
      <c r="L10" s="97" t="s">
        <v>671</v>
      </c>
    </row>
    <row r="11" spans="1:12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ht="12.75">
      <c r="A12" s="341">
        <v>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</row>
    <row r="13" spans="1:12" ht="12.75">
      <c r="A13" s="341">
        <v>2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</row>
    <row r="14" spans="1:12" ht="12.75">
      <c r="A14" s="341">
        <v>3</v>
      </c>
      <c r="B14" s="339"/>
      <c r="C14" s="339"/>
      <c r="D14" s="339"/>
      <c r="E14" s="339" t="s">
        <v>11</v>
      </c>
      <c r="F14" s="339"/>
      <c r="G14" s="411" t="s">
        <v>876</v>
      </c>
      <c r="H14" s="339"/>
      <c r="I14" s="339"/>
      <c r="J14" s="339"/>
      <c r="K14" s="339"/>
      <c r="L14" s="339"/>
    </row>
    <row r="15" spans="1:12" ht="12.75">
      <c r="A15" s="341">
        <v>4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2" ht="12.75">
      <c r="A16" s="342" t="s">
        <v>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</row>
    <row r="17" spans="1:12" ht="12.75">
      <c r="A17" s="96" t="s">
        <v>17</v>
      </c>
      <c r="B17" s="343"/>
      <c r="C17" s="343"/>
      <c r="D17" s="339"/>
      <c r="E17" s="339"/>
      <c r="F17" s="339"/>
      <c r="G17" s="339"/>
      <c r="H17" s="339"/>
      <c r="I17" s="339"/>
      <c r="J17" s="339"/>
      <c r="K17" s="339"/>
      <c r="L17" s="339"/>
    </row>
    <row r="18" spans="1:10" ht="12.75">
      <c r="A18" s="104"/>
      <c r="B18" s="130"/>
      <c r="C18" s="130"/>
      <c r="D18" s="340"/>
      <c r="E18" s="340"/>
      <c r="F18" s="340"/>
      <c r="G18" s="340"/>
      <c r="H18" s="340"/>
      <c r="I18" s="340"/>
      <c r="J18" s="340"/>
    </row>
    <row r="19" spans="1:10" ht="12.75">
      <c r="A19" s="104"/>
      <c r="B19" s="130"/>
      <c r="C19" s="130"/>
      <c r="D19" s="340"/>
      <c r="E19" s="340"/>
      <c r="F19" s="340"/>
      <c r="G19" s="340"/>
      <c r="H19" s="340"/>
      <c r="I19" s="340"/>
      <c r="J19" s="340"/>
    </row>
    <row r="20" spans="1:10" ht="12.75">
      <c r="A20" s="104"/>
      <c r="B20" s="130"/>
      <c r="C20" s="130"/>
      <c r="D20" s="340"/>
      <c r="E20" s="340"/>
      <c r="F20" s="340"/>
      <c r="G20" s="340"/>
      <c r="H20" s="340"/>
      <c r="I20" s="340"/>
      <c r="J20" s="340"/>
    </row>
    <row r="21" spans="1:10" ht="15.75" customHeight="1">
      <c r="A21" s="107" t="s">
        <v>944</v>
      </c>
      <c r="B21" s="107"/>
      <c r="C21" s="107"/>
      <c r="D21" s="107"/>
      <c r="E21" s="107"/>
      <c r="F21" s="107"/>
      <c r="G21" s="107"/>
      <c r="I21" s="906" t="s">
        <v>12</v>
      </c>
      <c r="J21" s="906"/>
    </row>
    <row r="22" spans="1:10" ht="12.75" customHeight="1">
      <c r="A22" s="908" t="s">
        <v>675</v>
      </c>
      <c r="B22" s="908"/>
      <c r="C22" s="908"/>
      <c r="D22" s="908"/>
      <c r="E22" s="908"/>
      <c r="F22" s="908"/>
      <c r="G22" s="908"/>
      <c r="H22" s="908"/>
      <c r="I22" s="908"/>
      <c r="J22" s="908"/>
    </row>
    <row r="23" spans="1:11" ht="12.75" customHeight="1">
      <c r="A23" s="344"/>
      <c r="B23" s="344"/>
      <c r="C23" s="344"/>
      <c r="D23" s="344"/>
      <c r="E23" s="344"/>
      <c r="F23" s="344"/>
      <c r="G23" s="344"/>
      <c r="H23" s="906" t="s">
        <v>955</v>
      </c>
      <c r="I23" s="906"/>
      <c r="J23" s="906"/>
      <c r="K23" s="906"/>
    </row>
    <row r="24" spans="1:10" ht="12.75">
      <c r="A24" s="107"/>
      <c r="B24" s="107"/>
      <c r="C24" s="107"/>
      <c r="E24" s="107"/>
      <c r="H24" s="909" t="s">
        <v>81</v>
      </c>
      <c r="I24" s="909"/>
      <c r="J24" s="909"/>
    </row>
    <row r="28" spans="1:10" ht="12.75">
      <c r="A28" s="905"/>
      <c r="B28" s="905"/>
      <c r="C28" s="905"/>
      <c r="D28" s="905"/>
      <c r="E28" s="905"/>
      <c r="F28" s="905"/>
      <c r="G28" s="905"/>
      <c r="H28" s="905"/>
      <c r="I28" s="905"/>
      <c r="J28" s="905"/>
    </row>
    <row r="30" spans="1:10" ht="12.75">
      <c r="A30" s="905"/>
      <c r="B30" s="905"/>
      <c r="C30" s="905"/>
      <c r="D30" s="905"/>
      <c r="E30" s="905"/>
      <c r="F30" s="905"/>
      <c r="G30" s="905"/>
      <c r="H30" s="905"/>
      <c r="I30" s="905"/>
      <c r="J30" s="905"/>
    </row>
  </sheetData>
  <sheetProtection/>
  <mergeCells count="19">
    <mergeCell ref="A22:J22"/>
    <mergeCell ref="H24:J24"/>
    <mergeCell ref="A28:J28"/>
    <mergeCell ref="E1:I1"/>
    <mergeCell ref="A2:J2"/>
    <mergeCell ref="A3:J3"/>
    <mergeCell ref="A8:B8"/>
    <mergeCell ref="A5:L5"/>
    <mergeCell ref="H8:L8"/>
    <mergeCell ref="A30:J30"/>
    <mergeCell ref="H23:K23"/>
    <mergeCell ref="A9:A10"/>
    <mergeCell ref="B9:B10"/>
    <mergeCell ref="C9:D9"/>
    <mergeCell ref="E9:F9"/>
    <mergeCell ref="G9:H9"/>
    <mergeCell ref="I9:J9"/>
    <mergeCell ref="K9:L9"/>
    <mergeCell ref="I21:J21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85" zoomScaleSheetLayoutView="85" zoomScalePageLayoutView="0" workbookViewId="0" topLeftCell="A1">
      <selection activeCell="A26" sqref="A26:N26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72"/>
      <c r="E1" s="572"/>
      <c r="F1" s="572"/>
      <c r="G1" s="572"/>
      <c r="H1" s="572"/>
      <c r="I1" s="572"/>
      <c r="L1" s="658" t="s">
        <v>85</v>
      </c>
      <c r="M1" s="658"/>
    </row>
    <row r="2" spans="1:13" ht="15.75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1:13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</row>
    <row r="4" ht="11.25" customHeight="1"/>
    <row r="5" spans="1:13" ht="15.75">
      <c r="A5" s="569" t="s">
        <v>737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</row>
    <row r="7" spans="1:11" ht="12.75">
      <c r="A7" s="513" t="s">
        <v>923</v>
      </c>
      <c r="B7" s="513"/>
      <c r="C7" s="513"/>
      <c r="K7" s="121"/>
    </row>
    <row r="8" spans="1:14" ht="12.75">
      <c r="A8" s="33"/>
      <c r="B8" s="33"/>
      <c r="K8" s="109"/>
      <c r="L8" s="655" t="s">
        <v>774</v>
      </c>
      <c r="M8" s="655"/>
      <c r="N8" s="655"/>
    </row>
    <row r="9" spans="1:14" ht="15.75" customHeight="1">
      <c r="A9" s="656" t="s">
        <v>2</v>
      </c>
      <c r="B9" s="656" t="s">
        <v>3</v>
      </c>
      <c r="C9" s="539" t="s">
        <v>4</v>
      </c>
      <c r="D9" s="539"/>
      <c r="E9" s="539"/>
      <c r="F9" s="541"/>
      <c r="G9" s="663"/>
      <c r="H9" s="542" t="s">
        <v>98</v>
      </c>
      <c r="I9" s="542"/>
      <c r="J9" s="542"/>
      <c r="K9" s="542"/>
      <c r="L9" s="542"/>
      <c r="M9" s="656" t="s">
        <v>128</v>
      </c>
      <c r="N9" s="563" t="s">
        <v>129</v>
      </c>
    </row>
    <row r="10" spans="1:19" ht="38.25">
      <c r="A10" s="657"/>
      <c r="B10" s="657"/>
      <c r="C10" s="5" t="s">
        <v>5</v>
      </c>
      <c r="D10" s="5" t="s">
        <v>6</v>
      </c>
      <c r="E10" s="5" t="s">
        <v>351</v>
      </c>
      <c r="F10" s="7" t="s">
        <v>96</v>
      </c>
      <c r="G10" s="6" t="s">
        <v>352</v>
      </c>
      <c r="H10" s="5" t="s">
        <v>5</v>
      </c>
      <c r="I10" s="5" t="s">
        <v>6</v>
      </c>
      <c r="J10" s="5" t="s">
        <v>351</v>
      </c>
      <c r="K10" s="7" t="s">
        <v>96</v>
      </c>
      <c r="L10" s="7" t="s">
        <v>353</v>
      </c>
      <c r="M10" s="657"/>
      <c r="N10" s="563"/>
      <c r="R10" s="14"/>
      <c r="S10" s="14"/>
    </row>
    <row r="11" spans="1:14" s="1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5">
      <c r="A12" s="8">
        <v>1</v>
      </c>
      <c r="B12" s="380" t="s">
        <v>881</v>
      </c>
      <c r="C12" s="380">
        <v>30</v>
      </c>
      <c r="D12" s="380">
        <v>3</v>
      </c>
      <c r="E12" s="380">
        <v>0</v>
      </c>
      <c r="F12" s="382">
        <v>0</v>
      </c>
      <c r="G12" s="383">
        <f>C12+D12+E12+F12</f>
        <v>33</v>
      </c>
      <c r="H12" s="380">
        <v>30</v>
      </c>
      <c r="I12" s="380">
        <v>3</v>
      </c>
      <c r="J12" s="380">
        <v>0</v>
      </c>
      <c r="K12" s="380">
        <v>0</v>
      </c>
      <c r="L12" s="380">
        <f>K12+J12+I12+H12</f>
        <v>33</v>
      </c>
      <c r="M12" s="380">
        <f>G12-L12</f>
        <v>0</v>
      </c>
      <c r="N12" s="9"/>
    </row>
    <row r="13" spans="1:14" ht="15">
      <c r="A13" s="8">
        <v>2</v>
      </c>
      <c r="B13" s="380" t="s">
        <v>882</v>
      </c>
      <c r="C13" s="380">
        <v>18</v>
      </c>
      <c r="D13" s="380">
        <v>0</v>
      </c>
      <c r="E13" s="380">
        <v>0</v>
      </c>
      <c r="F13" s="382">
        <v>0</v>
      </c>
      <c r="G13" s="380">
        <v>18</v>
      </c>
      <c r="H13" s="380">
        <v>18</v>
      </c>
      <c r="I13" s="380">
        <v>0</v>
      </c>
      <c r="J13" s="382">
        <v>0</v>
      </c>
      <c r="K13" s="380">
        <v>0</v>
      </c>
      <c r="L13" s="380">
        <v>18</v>
      </c>
      <c r="M13" s="380">
        <v>0</v>
      </c>
      <c r="N13" s="380"/>
    </row>
    <row r="14" spans="1:14" ht="12.75">
      <c r="A14" s="8">
        <v>3</v>
      </c>
      <c r="B14" s="9"/>
      <c r="C14" s="9"/>
      <c r="D14" s="9"/>
      <c r="E14" s="9"/>
      <c r="F14" s="72"/>
      <c r="G14" s="10"/>
      <c r="H14" s="9"/>
      <c r="I14" s="9"/>
      <c r="J14" s="9"/>
      <c r="K14" s="9"/>
      <c r="L14" s="9"/>
      <c r="M14" s="9"/>
      <c r="N14" s="9"/>
    </row>
    <row r="15" spans="1:14" ht="12.75">
      <c r="A15" s="11" t="s">
        <v>7</v>
      </c>
      <c r="B15" s="9"/>
      <c r="C15" s="9"/>
      <c r="D15" s="9"/>
      <c r="E15" s="9"/>
      <c r="F15" s="72"/>
      <c r="G15" s="10"/>
      <c r="H15" s="9"/>
      <c r="I15" s="9"/>
      <c r="J15" s="9"/>
      <c r="K15" s="9"/>
      <c r="L15" s="9"/>
      <c r="M15" s="9"/>
      <c r="N15" s="9"/>
    </row>
    <row r="16" spans="1:14" ht="15.75">
      <c r="A16" s="3" t="s">
        <v>17</v>
      </c>
      <c r="B16" s="9"/>
      <c r="C16" s="419">
        <f>SUM(C12:C15)</f>
        <v>48</v>
      </c>
      <c r="D16" s="419">
        <f aca="true" t="shared" si="0" ref="D16:M16">SUM(D12:D15)</f>
        <v>3</v>
      </c>
      <c r="E16" s="419">
        <f t="shared" si="0"/>
        <v>0</v>
      </c>
      <c r="F16" s="419">
        <f t="shared" si="0"/>
        <v>0</v>
      </c>
      <c r="G16" s="419">
        <f t="shared" si="0"/>
        <v>51</v>
      </c>
      <c r="H16" s="419">
        <f t="shared" si="0"/>
        <v>48</v>
      </c>
      <c r="I16" s="419">
        <f t="shared" si="0"/>
        <v>3</v>
      </c>
      <c r="J16" s="419">
        <f t="shared" si="0"/>
        <v>0</v>
      </c>
      <c r="K16" s="419">
        <f t="shared" si="0"/>
        <v>0</v>
      </c>
      <c r="L16" s="419">
        <f t="shared" si="0"/>
        <v>51</v>
      </c>
      <c r="M16" s="419">
        <f t="shared" si="0"/>
        <v>0</v>
      </c>
      <c r="N16" s="9"/>
    </row>
    <row r="17" spans="1:13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12.75">
      <c r="A18" s="12" t="s">
        <v>8</v>
      </c>
    </row>
    <row r="19" ht="12.75">
      <c r="A19" t="s">
        <v>9</v>
      </c>
    </row>
    <row r="20" spans="1:12" ht="12.75">
      <c r="A20" t="s">
        <v>10</v>
      </c>
      <c r="J20" s="13" t="s">
        <v>11</v>
      </c>
      <c r="K20" s="13"/>
      <c r="L20" s="13" t="s">
        <v>11</v>
      </c>
    </row>
    <row r="21" spans="1:12" ht="12.75">
      <c r="A21" s="17" t="s">
        <v>422</v>
      </c>
      <c r="J21" s="13"/>
      <c r="K21" s="13"/>
      <c r="L21" s="13"/>
    </row>
    <row r="22" spans="3:13" ht="12.75">
      <c r="C22" s="17" t="s">
        <v>423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3:13" ht="12.75">
      <c r="C23" s="17"/>
      <c r="E23" s="14"/>
      <c r="F23" s="14"/>
      <c r="G23" s="14"/>
      <c r="H23" s="14"/>
      <c r="I23" s="14"/>
      <c r="J23" s="14"/>
      <c r="K23" s="14"/>
      <c r="L23" s="14"/>
      <c r="M23" s="14"/>
    </row>
    <row r="24" spans="1:15" ht="15" customHeight="1">
      <c r="A24" s="107" t="s">
        <v>944</v>
      </c>
      <c r="B24" s="15"/>
      <c r="C24" s="15"/>
      <c r="D24" s="15"/>
      <c r="E24" s="15"/>
      <c r="F24" s="15"/>
      <c r="G24" s="15"/>
      <c r="J24" s="16"/>
      <c r="K24" s="660"/>
      <c r="L24" s="661"/>
      <c r="M24" s="662" t="s">
        <v>12</v>
      </c>
      <c r="N24" s="662"/>
      <c r="O24" s="662"/>
    </row>
    <row r="25" spans="1:14" ht="15" customHeight="1">
      <c r="A25" s="660" t="s">
        <v>13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</row>
    <row r="26" spans="1:14" ht="15.75">
      <c r="A26" s="660" t="s">
        <v>946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</row>
    <row r="27" spans="11:14" ht="12.75">
      <c r="K27" s="574" t="s">
        <v>81</v>
      </c>
      <c r="L27" s="574"/>
      <c r="M27" s="574"/>
      <c r="N27" s="574"/>
    </row>
    <row r="28" spans="1:13" ht="12.75">
      <c r="A28" s="65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</row>
  </sheetData>
  <sheetProtection/>
  <mergeCells count="18">
    <mergeCell ref="A28:M28"/>
    <mergeCell ref="K24:L24"/>
    <mergeCell ref="A26:N26"/>
    <mergeCell ref="A25:N25"/>
    <mergeCell ref="H9:L9"/>
    <mergeCell ref="M24:O24"/>
    <mergeCell ref="C9:G9"/>
    <mergeCell ref="K27:N27"/>
    <mergeCell ref="N9:N10"/>
    <mergeCell ref="L8:N8"/>
    <mergeCell ref="M9:M10"/>
    <mergeCell ref="D1:I1"/>
    <mergeCell ref="A5:M5"/>
    <mergeCell ref="A3:M3"/>
    <mergeCell ref="A2:M2"/>
    <mergeCell ref="L1:M1"/>
    <mergeCell ref="B9:B10"/>
    <mergeCell ref="A9:A10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A26" sqref="A26:N26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72"/>
      <c r="E1" s="572"/>
      <c r="F1" s="572"/>
      <c r="G1" s="572"/>
      <c r="H1" s="572"/>
      <c r="I1" s="572"/>
      <c r="J1" s="572"/>
      <c r="K1" s="1"/>
      <c r="M1" s="112" t="s">
        <v>86</v>
      </c>
    </row>
    <row r="2" spans="1:14" ht="15">
      <c r="A2" s="664" t="s">
        <v>0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</row>
    <row r="3" spans="1:14" ht="20.25">
      <c r="A3" s="570" t="s">
        <v>695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</row>
    <row r="4" ht="11.25" customHeight="1"/>
    <row r="5" spans="1:14" ht="15.75">
      <c r="A5" s="571" t="s">
        <v>738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</row>
    <row r="7" spans="1:14" ht="12.75">
      <c r="A7" s="513" t="s">
        <v>923</v>
      </c>
      <c r="B7" s="513"/>
      <c r="C7" s="513"/>
      <c r="L7" s="655" t="s">
        <v>774</v>
      </c>
      <c r="M7" s="655"/>
      <c r="N7" s="655"/>
    </row>
    <row r="8" spans="1:14" ht="15.75" customHeight="1">
      <c r="A8" s="656" t="s">
        <v>2</v>
      </c>
      <c r="B8" s="656" t="s">
        <v>3</v>
      </c>
      <c r="C8" s="539" t="s">
        <v>4</v>
      </c>
      <c r="D8" s="539"/>
      <c r="E8" s="539"/>
      <c r="F8" s="539"/>
      <c r="G8" s="539"/>
      <c r="H8" s="539" t="s">
        <v>98</v>
      </c>
      <c r="I8" s="539"/>
      <c r="J8" s="539"/>
      <c r="K8" s="539"/>
      <c r="L8" s="539"/>
      <c r="M8" s="656" t="s">
        <v>128</v>
      </c>
      <c r="N8" s="563" t="s">
        <v>129</v>
      </c>
    </row>
    <row r="9" spans="1:19" ht="51">
      <c r="A9" s="657"/>
      <c r="B9" s="657"/>
      <c r="C9" s="5" t="s">
        <v>5</v>
      </c>
      <c r="D9" s="5" t="s">
        <v>6</v>
      </c>
      <c r="E9" s="5" t="s">
        <v>351</v>
      </c>
      <c r="F9" s="5" t="s">
        <v>96</v>
      </c>
      <c r="G9" s="5" t="s">
        <v>200</v>
      </c>
      <c r="H9" s="5" t="s">
        <v>5</v>
      </c>
      <c r="I9" s="5" t="s">
        <v>6</v>
      </c>
      <c r="J9" s="5" t="s">
        <v>351</v>
      </c>
      <c r="K9" s="5" t="s">
        <v>96</v>
      </c>
      <c r="L9" s="5" t="s">
        <v>199</v>
      </c>
      <c r="M9" s="657"/>
      <c r="N9" s="563"/>
      <c r="R9" s="9"/>
      <c r="S9" s="14"/>
    </row>
    <row r="10" spans="1:14" s="1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5">
      <c r="A11" s="8">
        <v>1</v>
      </c>
      <c r="B11" s="170" t="s">
        <v>881</v>
      </c>
      <c r="C11" s="380">
        <v>0</v>
      </c>
      <c r="D11" s="380">
        <v>0</v>
      </c>
      <c r="E11" s="380">
        <v>0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  <c r="K11" s="380">
        <v>0</v>
      </c>
      <c r="L11" s="380">
        <v>0</v>
      </c>
      <c r="M11" s="380">
        <v>0</v>
      </c>
      <c r="N11" s="9"/>
    </row>
    <row r="12" spans="1:14" ht="15">
      <c r="A12" s="8">
        <v>2</v>
      </c>
      <c r="B12" s="170" t="s">
        <v>882</v>
      </c>
      <c r="C12" s="380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  <c r="K12" s="380">
        <v>0</v>
      </c>
      <c r="L12" s="380">
        <v>0</v>
      </c>
      <c r="M12" s="380">
        <v>0</v>
      </c>
      <c r="N12" s="9"/>
    </row>
    <row r="13" spans="1:14" ht="12.7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>
      <c r="A15" s="421" t="s">
        <v>17</v>
      </c>
      <c r="B15" s="9"/>
      <c r="C15" s="419">
        <f>SUM(C11:C14)</f>
        <v>0</v>
      </c>
      <c r="D15" s="419">
        <f aca="true" t="shared" si="0" ref="D15:M15">SUM(D11:D14)</f>
        <v>0</v>
      </c>
      <c r="E15" s="419">
        <f t="shared" si="0"/>
        <v>0</v>
      </c>
      <c r="F15" s="419">
        <f t="shared" si="0"/>
        <v>0</v>
      </c>
      <c r="G15" s="419">
        <f t="shared" si="0"/>
        <v>0</v>
      </c>
      <c r="H15" s="419">
        <f t="shared" si="0"/>
        <v>0</v>
      </c>
      <c r="I15" s="419">
        <f t="shared" si="0"/>
        <v>0</v>
      </c>
      <c r="J15" s="419">
        <f t="shared" si="0"/>
        <v>0</v>
      </c>
      <c r="K15" s="419">
        <f t="shared" si="0"/>
        <v>0</v>
      </c>
      <c r="L15" s="419">
        <f t="shared" si="0"/>
        <v>0</v>
      </c>
      <c r="M15" s="419">
        <f t="shared" si="0"/>
        <v>0</v>
      </c>
      <c r="N15" s="9"/>
    </row>
    <row r="16" spans="1:14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12.75">
      <c r="A17" s="12" t="s">
        <v>8</v>
      </c>
    </row>
    <row r="18" ht="12.75">
      <c r="A18" t="s">
        <v>9</v>
      </c>
    </row>
    <row r="19" spans="1:14" ht="12.75">
      <c r="A19" t="s">
        <v>10</v>
      </c>
      <c r="L19" s="13" t="s">
        <v>11</v>
      </c>
      <c r="M19" s="13"/>
      <c r="N19" s="13" t="s">
        <v>11</v>
      </c>
    </row>
    <row r="20" spans="1:12" ht="12.75">
      <c r="A20" s="17" t="s">
        <v>422</v>
      </c>
      <c r="J20" s="13"/>
      <c r="K20" s="13"/>
      <c r="L20" s="13"/>
    </row>
    <row r="21" spans="3:13" ht="12.75">
      <c r="C21" s="17" t="s">
        <v>423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5:14" ht="12.75"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5:14" ht="12.75"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customHeight="1">
      <c r="A24" s="107" t="s">
        <v>944</v>
      </c>
      <c r="B24" s="15"/>
      <c r="C24" s="15"/>
      <c r="D24" s="15"/>
      <c r="E24" s="15"/>
      <c r="F24" s="15"/>
      <c r="G24" s="15"/>
      <c r="H24" s="15"/>
      <c r="L24" s="660" t="s">
        <v>12</v>
      </c>
      <c r="M24" s="660"/>
      <c r="N24" s="660"/>
    </row>
    <row r="25" spans="1:14" ht="15.75" customHeight="1">
      <c r="A25" s="660" t="s">
        <v>13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</row>
    <row r="26" spans="1:14" ht="15.75">
      <c r="A26" s="660" t="s">
        <v>946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</row>
    <row r="27" spans="12:14" ht="12.75">
      <c r="L27" s="574"/>
      <c r="M27" s="574"/>
      <c r="N27" s="574"/>
    </row>
    <row r="28" spans="1:14" ht="12.75">
      <c r="A28" s="65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</row>
  </sheetData>
  <sheetProtection/>
  <mergeCells count="16">
    <mergeCell ref="A28:N28"/>
    <mergeCell ref="L24:N24"/>
    <mergeCell ref="A25:N25"/>
    <mergeCell ref="M8:M9"/>
    <mergeCell ref="N8:N9"/>
    <mergeCell ref="L27:N27"/>
    <mergeCell ref="A26:N26"/>
    <mergeCell ref="A8:A9"/>
    <mergeCell ref="B8:B9"/>
    <mergeCell ref="C8:G8"/>
    <mergeCell ref="H8:L8"/>
    <mergeCell ref="D1:J1"/>
    <mergeCell ref="A2:N2"/>
    <mergeCell ref="A3:N3"/>
    <mergeCell ref="A5:N5"/>
    <mergeCell ref="L7:N7"/>
  </mergeCells>
  <printOptions horizontalCentered="1" verticalCentered="1"/>
  <pageMargins left="0.708661417322835" right="0.708661417322835" top="0.236220472440945" bottom="0" header="0.31496062992126" footer="0.31496062992126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2019-04-27T13:04:24Z</cp:lastPrinted>
  <dcterms:created xsi:type="dcterms:W3CDTF">1996-10-14T23:33:28Z</dcterms:created>
  <dcterms:modified xsi:type="dcterms:W3CDTF">2019-06-21T10:47:31Z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