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 tabRatio="935" firstSheet="26" activeTab="37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" sheetId="155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-28B_Kitchen repair" sheetId="152" r:id="rId64"/>
    <sheet name="AT29_Replacement KD " sheetId="154" r:id="rId65"/>
    <sheet name="AT29_A_Replacement KD" sheetId="153" r:id="rId66"/>
    <sheet name="AT-30_Coook-cum-Helper" sheetId="65" r:id="rId67"/>
    <sheet name="AT_31_Budget_provision " sheetId="98" r:id="rId68"/>
    <sheet name="AT32_Drought Pry Util" sheetId="148" r:id="rId69"/>
    <sheet name="AT-32A Drought UPry Util" sheetId="149" r:id="rId70"/>
  </sheets>
  <definedNames>
    <definedName name="_xlnm.Print_Area" localSheetId="43">'AT_17_Coverage-RBSK '!$A$1:$L$28</definedName>
    <definedName name="_xlnm.Print_Area" localSheetId="45">AT_19_Impl_Agency!$A$1:$J$31</definedName>
    <definedName name="_xlnm.Print_Area" localSheetId="46">'AT_20_CentralCookingagency '!$A$1:$M$28</definedName>
    <definedName name="_xlnm.Print_Area" localSheetId="61">AT_28_RqmtKitchen!$A$1:$R$21</definedName>
    <definedName name="_xlnm.Print_Area" localSheetId="5">AT_2A_fundflow!$A$1:$W$32</definedName>
    <definedName name="_xlnm.Print_Area" localSheetId="67">'AT_31_Budget_provision '!$A$1:$W$35</definedName>
    <definedName name="_xlnm.Print_Area" localSheetId="29">'AT-10 B'!$A$1:$I$23</definedName>
    <definedName name="_xlnm.Print_Area" localSheetId="30">'AT-10 C'!$A$1:$J$21</definedName>
    <definedName name="_xlnm.Print_Area" localSheetId="32">'AT-10 E'!$A$1:$H$22</definedName>
    <definedName name="_xlnm.Print_Area" localSheetId="33">'AT-10 F'!$A$1:$H$22</definedName>
    <definedName name="_xlnm.Print_Area" localSheetId="27">AT10_MME!$A$1:$H$32</definedName>
    <definedName name="_xlnm.Print_Area" localSheetId="28">AT10A_!$A$1:$E$25</definedName>
    <definedName name="_xlnm.Print_Area" localSheetId="31">'AT-10D'!$A$1:$H$37</definedName>
    <definedName name="_xlnm.Print_Area" localSheetId="34">'AT11_KS Year wise'!$A$1:$K$33</definedName>
    <definedName name="_xlnm.Print_Area" localSheetId="35">'AT11A_KS-District wise'!$A$1:$K$27</definedName>
    <definedName name="_xlnm.Print_Area" localSheetId="36">'AT12_KD-New'!$A$1:$K$26</definedName>
    <definedName name="_xlnm.Print_Area" localSheetId="37">'AT12A_KD-Replacement'!$A$1:$K$26</definedName>
    <definedName name="_xlnm.Print_Area" localSheetId="39">'AT-14'!$A$1:$N$21</definedName>
    <definedName name="_xlnm.Print_Area" localSheetId="40">'AT-14 A'!$A$1:$H$29</definedName>
    <definedName name="_xlnm.Print_Area" localSheetId="41">'AT-15'!$A$1:$L$22</definedName>
    <definedName name="_xlnm.Print_Area" localSheetId="42">'AT-16'!$A$1:$K$22</definedName>
    <definedName name="_xlnm.Print_Area" localSheetId="44">'AT18_Details_Community '!$A$1:$F$24</definedName>
    <definedName name="_xlnm.Print_Area" localSheetId="3">'AT-1-Gen_Info '!$A$1:$T$58</definedName>
    <definedName name="_xlnm.Print_Area" localSheetId="51">'AT-24'!$A$1:$M$22</definedName>
    <definedName name="_xlnm.Print_Area" localSheetId="54">AT26_NoWD!$A$1:$L$31</definedName>
    <definedName name="_xlnm.Print_Area" localSheetId="55">AT26A_NoWD!$A$1:$K$32</definedName>
    <definedName name="_xlnm.Print_Area" localSheetId="56">AT27_Req_FG_CA_Pry!$A$1:$X$27</definedName>
    <definedName name="_xlnm.Print_Area" localSheetId="57">'AT27A_Req_FG_CA_U Pry '!#REF!</definedName>
    <definedName name="_xlnm.Print_Area" localSheetId="58">'AT27B_Req_FG_CA_N CLP'!$A$1:$P$27</definedName>
    <definedName name="_xlnm.Print_Area" localSheetId="59">'AT27C_Req_FG_Drought -Pry '!$A$1:$P$27</definedName>
    <definedName name="_xlnm.Print_Area" localSheetId="60">'AT27D_Req_FG_Drought -UPry '!$A$1:$P$27</definedName>
    <definedName name="_xlnm.Print_Area" localSheetId="62">'AT-28A_RqmtPlinthArea'!$A$1:$S$20</definedName>
    <definedName name="_xlnm.Print_Area" localSheetId="63">'AT-28B_Kitchen repair'!$A$1:$G$23</definedName>
    <definedName name="_xlnm.Print_Area" localSheetId="65">'AT29_A_Replacement KD'!$A$1:$V$24</definedName>
    <definedName name="_xlnm.Print_Area" localSheetId="64">'AT29_Replacement KD '!$A$1:$V$22</definedName>
    <definedName name="_xlnm.Print_Area" localSheetId="4">'AT-2-S1 BUDGET'!$A$1:$R$38</definedName>
    <definedName name="_xlnm.Print_Area" localSheetId="66">'AT-30_Coook-cum-Helper'!$A$1:$L$23</definedName>
    <definedName name="_xlnm.Print_Area" localSheetId="68">'AT32_Drought Pry Util'!$A$1:$L$24</definedName>
    <definedName name="_xlnm.Print_Area" localSheetId="69">'AT-32A Drought UPry Util'!$A$1:$L$25</definedName>
    <definedName name="_xlnm.Print_Area" localSheetId="7">'AT3A_cvrg(Insti)_PY'!$A$1:$N$29</definedName>
    <definedName name="_xlnm.Print_Area" localSheetId="8">'AT3B_cvrg(Insti)_UPY '!$A$1:$N$29</definedName>
    <definedName name="_xlnm.Print_Area" localSheetId="9">'AT3C_cvrg(Insti)_UPY '!$A$1:$N$29</definedName>
    <definedName name="_xlnm.Print_Area" localSheetId="24">'AT-8_Hon_CCH_Pry'!$A$1:$V$28</definedName>
    <definedName name="_xlnm.Print_Area" localSheetId="25">'AT-8A_Hon_CCH_UPry'!$A$1:$V$27</definedName>
    <definedName name="_xlnm.Print_Area" localSheetId="26">AT9_TA!$A$1:$I$24</definedName>
    <definedName name="_xlnm.Print_Area" localSheetId="1">Contents!$A$1:$C$68</definedName>
    <definedName name="_xlnm.Print_Area" localSheetId="10">'enrolment vs availed_PY'!$A$1:$Q$27</definedName>
    <definedName name="_xlnm.Print_Area" localSheetId="11">'enrolment vs availed_UPY'!$A$1:$Q$28</definedName>
    <definedName name="_xlnm.Print_Area" localSheetId="38">'Mode of cooking'!$A$1:$H$22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T5_PLAN_vs_PRFM!$A$1:$J$25</definedName>
    <definedName name="_xlnm.Print_Area" localSheetId="14">'T5A_PLAN_vs_PRFM '!$A$1:$J$25</definedName>
    <definedName name="_xlnm.Print_Area" localSheetId="15">'T5B_PLAN_vs_PRFM  (2)'!$A$1:$J$25</definedName>
    <definedName name="_xlnm.Print_Area" localSheetId="16">'T5C_Drought_PLAN_vs_PRFM '!$A$1:$J$25</definedName>
    <definedName name="_xlnm.Print_Area" localSheetId="17">'T5D_Drought_PLAN_vs_PRFM  '!$A$1:$J$25</definedName>
    <definedName name="_xlnm.Print_Area" localSheetId="18">T6_FG_py_Utlsn!$A$1:$L$25</definedName>
    <definedName name="_xlnm.Print_Area" localSheetId="19">'T6A_FG_Upy_Utlsn '!$A$1:$L$26</definedName>
    <definedName name="_xlnm.Print_Area" localSheetId="20">T6B_Pay_FG_FCI_Pry!$A$1:$M$28</definedName>
    <definedName name="_xlnm.Print_Area" localSheetId="21">T6C_Coarse_Grain!$A$1:$L$27</definedName>
    <definedName name="_xlnm.Print_Area" localSheetId="22">T7_CC_PY_Utlsn!$A$1:$Q$27</definedName>
    <definedName name="_xlnm.Print_Area" localSheetId="23">'T7ACC_UPY_Utlsn '!$A$1:$Q$26</definedName>
  </definedNames>
  <calcPr calcId="145621"/>
</workbook>
</file>

<file path=xl/calcChain.xml><?xml version="1.0" encoding="utf-8"?>
<calcChain xmlns="http://schemas.openxmlformats.org/spreadsheetml/2006/main">
  <c r="E19" i="86" l="1"/>
  <c r="D18" i="101" l="1"/>
  <c r="E18" i="101"/>
  <c r="F18" i="101"/>
  <c r="G18" i="101"/>
  <c r="H18" i="101"/>
  <c r="I18" i="101"/>
  <c r="J18" i="101"/>
  <c r="K18" i="101"/>
  <c r="L18" i="101"/>
  <c r="M18" i="101"/>
  <c r="N18" i="101"/>
  <c r="O18" i="101"/>
  <c r="P18" i="101"/>
  <c r="C18" i="101" l="1"/>
  <c r="I15" i="108"/>
  <c r="H15" i="108"/>
  <c r="H18" i="119"/>
  <c r="I18" i="119"/>
  <c r="J18" i="119"/>
  <c r="K18" i="119"/>
  <c r="L18" i="119"/>
  <c r="M18" i="119"/>
  <c r="C18" i="119"/>
  <c r="D18" i="119"/>
  <c r="E18" i="119"/>
  <c r="G18" i="119"/>
  <c r="J17" i="84"/>
  <c r="J16" i="84"/>
  <c r="J15" i="84"/>
  <c r="J14" i="84"/>
  <c r="J13" i="84"/>
  <c r="J12" i="84"/>
  <c r="J11" i="84"/>
  <c r="D17" i="84"/>
  <c r="G17" i="84"/>
  <c r="H17" i="84"/>
  <c r="I17" i="84"/>
  <c r="G15" i="155" l="1"/>
  <c r="D15" i="155"/>
  <c r="E15" i="155"/>
  <c r="C15" i="155"/>
  <c r="D21" i="102"/>
  <c r="E21" i="102"/>
  <c r="F21" i="102"/>
  <c r="G17" i="102"/>
  <c r="L17" i="74"/>
  <c r="L16" i="74"/>
  <c r="L12" i="74"/>
  <c r="K18" i="74"/>
  <c r="G17" i="74"/>
  <c r="G16" i="74"/>
  <c r="G12" i="74"/>
  <c r="F18" i="74"/>
  <c r="L17" i="5"/>
  <c r="L16" i="5"/>
  <c r="L15" i="5"/>
  <c r="L14" i="5"/>
  <c r="L13" i="5"/>
  <c r="L12" i="5"/>
  <c r="K18" i="5"/>
  <c r="G17" i="5"/>
  <c r="G16" i="5"/>
  <c r="G15" i="5"/>
  <c r="G14" i="5"/>
  <c r="G13" i="5"/>
  <c r="G12" i="5"/>
  <c r="F18" i="5"/>
  <c r="D15" i="141"/>
  <c r="F15" i="141"/>
  <c r="F10" i="141"/>
  <c r="D31" i="102" l="1"/>
  <c r="E31" i="102"/>
  <c r="F31" i="102"/>
  <c r="H18" i="4"/>
  <c r="K16" i="47"/>
  <c r="J16" i="47"/>
  <c r="I16" i="47"/>
  <c r="H16" i="47"/>
  <c r="H17" i="47" s="1"/>
  <c r="K15" i="47"/>
  <c r="J15" i="47"/>
  <c r="I15" i="47"/>
  <c r="I17" i="47" s="1"/>
  <c r="H15" i="47"/>
  <c r="K11" i="47"/>
  <c r="K17" i="47" s="1"/>
  <c r="J11" i="47"/>
  <c r="J17" i="47" s="1"/>
  <c r="I11" i="47"/>
  <c r="H11" i="47"/>
  <c r="L14" i="47"/>
  <c r="L13" i="47"/>
  <c r="L12" i="47"/>
  <c r="I16" i="60"/>
  <c r="K15" i="60"/>
  <c r="J15" i="60"/>
  <c r="I15" i="60"/>
  <c r="H15" i="60"/>
  <c r="K14" i="60"/>
  <c r="J14" i="60"/>
  <c r="J17" i="60" s="1"/>
  <c r="I14" i="60"/>
  <c r="H14" i="60"/>
  <c r="K13" i="60"/>
  <c r="J13" i="60"/>
  <c r="I13" i="60"/>
  <c r="H13" i="60"/>
  <c r="K12" i="60"/>
  <c r="J12" i="60"/>
  <c r="I12" i="60"/>
  <c r="H12" i="60"/>
  <c r="K11" i="60"/>
  <c r="K17" i="60" s="1"/>
  <c r="J11" i="60"/>
  <c r="I11" i="60"/>
  <c r="I17" i="60" s="1"/>
  <c r="H11" i="60"/>
  <c r="H17" i="60" s="1"/>
  <c r="H18" i="111"/>
  <c r="M17" i="47"/>
  <c r="N17" i="47"/>
  <c r="O17" i="47"/>
  <c r="P17" i="47"/>
  <c r="Q15" i="47"/>
  <c r="L15" i="47" s="1"/>
  <c r="M17" i="60"/>
  <c r="N17" i="60"/>
  <c r="O17" i="60"/>
  <c r="P17" i="60"/>
  <c r="Q15" i="60"/>
  <c r="L15" i="60" s="1"/>
  <c r="Q14" i="60"/>
  <c r="L14" i="60" s="1"/>
  <c r="G18" i="93"/>
  <c r="I18" i="93"/>
  <c r="K18" i="93"/>
  <c r="L18" i="93"/>
  <c r="K15" i="93"/>
  <c r="J15" i="93"/>
  <c r="J18" i="93" s="1"/>
  <c r="H15" i="93"/>
  <c r="H18" i="93" s="1"/>
  <c r="F15" i="93"/>
  <c r="E12" i="141"/>
  <c r="F15" i="4"/>
  <c r="J15" i="4"/>
  <c r="E9" i="141"/>
  <c r="E15" i="141" s="1"/>
  <c r="Q13" i="60" l="1"/>
  <c r="L13" i="60" s="1"/>
  <c r="M19" i="86"/>
  <c r="K18" i="86"/>
  <c r="K17" i="86"/>
  <c r="K16" i="86"/>
  <c r="K15" i="86"/>
  <c r="K14" i="86"/>
  <c r="K13" i="86"/>
  <c r="F19" i="86"/>
  <c r="G19" i="86"/>
  <c r="H19" i="86"/>
  <c r="I19" i="86"/>
  <c r="K19" i="86" s="1"/>
  <c r="C15" i="105"/>
  <c r="L19" i="86"/>
  <c r="J17" i="4"/>
  <c r="J16" i="4"/>
  <c r="J14" i="4"/>
  <c r="J13" i="4"/>
  <c r="J12" i="4"/>
  <c r="J17" i="111"/>
  <c r="J12" i="111"/>
  <c r="J18" i="4" l="1"/>
  <c r="J16" i="111"/>
  <c r="J18" i="111" s="1"/>
  <c r="C15" i="141"/>
  <c r="Q16" i="47"/>
  <c r="L16" i="47" s="1"/>
  <c r="Q16" i="60"/>
  <c r="L16" i="60" s="1"/>
  <c r="Q12" i="60"/>
  <c r="L12" i="60" s="1"/>
  <c r="Q11" i="47" l="1"/>
  <c r="Q11" i="60"/>
  <c r="J18" i="74"/>
  <c r="E18" i="74"/>
  <c r="H18" i="74"/>
  <c r="I18" i="74"/>
  <c r="C18" i="74"/>
  <c r="D18" i="74"/>
  <c r="G18" i="74" s="1"/>
  <c r="J18" i="5"/>
  <c r="E18" i="5"/>
  <c r="I18" i="5"/>
  <c r="D18" i="5"/>
  <c r="G18" i="5" s="1"/>
  <c r="H18" i="5"/>
  <c r="C18" i="5"/>
  <c r="Q25" i="98"/>
  <c r="N25" i="98"/>
  <c r="H25" i="98"/>
  <c r="E25" i="98"/>
  <c r="K19" i="98"/>
  <c r="M19" i="98"/>
  <c r="L19" i="98"/>
  <c r="C19" i="98"/>
  <c r="D19" i="98" s="1"/>
  <c r="J19" i="98" s="1"/>
  <c r="V19" i="98" s="1"/>
  <c r="R18" i="98"/>
  <c r="R25" i="98" s="1"/>
  <c r="O16" i="98"/>
  <c r="P16" i="98" s="1"/>
  <c r="P25" i="98" s="1"/>
  <c r="L18" i="98"/>
  <c r="M18" i="98" s="1"/>
  <c r="L16" i="98"/>
  <c r="M16" i="98" s="1"/>
  <c r="M25" i="98" s="1"/>
  <c r="L15" i="98"/>
  <c r="M15" i="98" s="1"/>
  <c r="F17" i="98"/>
  <c r="G17" i="98" s="1"/>
  <c r="F16" i="98"/>
  <c r="G16" i="98" s="1"/>
  <c r="G25" i="98" s="1"/>
  <c r="C18" i="98"/>
  <c r="D18" i="98" s="1"/>
  <c r="C17" i="98"/>
  <c r="D17" i="98" s="1"/>
  <c r="C16" i="98"/>
  <c r="D16" i="98" s="1"/>
  <c r="C15" i="98"/>
  <c r="D15" i="98" s="1"/>
  <c r="D25" i="98" s="1"/>
  <c r="T18" i="98"/>
  <c r="K18" i="98"/>
  <c r="I18" i="98" s="1"/>
  <c r="W17" i="98"/>
  <c r="U17" i="98" s="1"/>
  <c r="K17" i="98"/>
  <c r="T16" i="98"/>
  <c r="R16" i="98" s="1"/>
  <c r="S16" i="98" s="1"/>
  <c r="K16" i="98"/>
  <c r="I16" i="98" s="1"/>
  <c r="W15" i="98"/>
  <c r="U15" i="98" s="1"/>
  <c r="V15" i="98" s="1"/>
  <c r="L17" i="65"/>
  <c r="E17" i="65"/>
  <c r="D17" i="65"/>
  <c r="C17" i="65"/>
  <c r="K17" i="144"/>
  <c r="I15" i="144"/>
  <c r="I12" i="144"/>
  <c r="J12" i="144" s="1"/>
  <c r="N12" i="144" s="1"/>
  <c r="O17" i="144"/>
  <c r="F17" i="144"/>
  <c r="E17" i="144"/>
  <c r="D17" i="144"/>
  <c r="C17" i="144"/>
  <c r="O16" i="144"/>
  <c r="G16" i="144"/>
  <c r="S16" i="144" s="1"/>
  <c r="X15" i="144"/>
  <c r="O15" i="144"/>
  <c r="G15" i="144"/>
  <c r="S15" i="144" s="1"/>
  <c r="Q15" i="144" s="1"/>
  <c r="O14" i="144"/>
  <c r="G14" i="144"/>
  <c r="S14" i="144" s="1"/>
  <c r="O13" i="144"/>
  <c r="G13" i="144"/>
  <c r="S13" i="144" s="1"/>
  <c r="X12" i="144"/>
  <c r="O12" i="144"/>
  <c r="G12" i="144"/>
  <c r="S12" i="144" s="1"/>
  <c r="O11" i="144"/>
  <c r="G11" i="144"/>
  <c r="I11" i="144" s="1"/>
  <c r="X15" i="29"/>
  <c r="X12" i="29"/>
  <c r="X11" i="29"/>
  <c r="O17" i="29"/>
  <c r="O16" i="29"/>
  <c r="O15" i="29"/>
  <c r="O14" i="29"/>
  <c r="O13" i="29"/>
  <c r="O12" i="29"/>
  <c r="O11" i="29"/>
  <c r="N15" i="29"/>
  <c r="M15" i="29" s="1"/>
  <c r="J11" i="29"/>
  <c r="N11" i="29" s="1"/>
  <c r="M11" i="29" s="1"/>
  <c r="J15" i="29"/>
  <c r="J12" i="29"/>
  <c r="N12" i="29" s="1"/>
  <c r="M12" i="29" s="1"/>
  <c r="G11" i="29"/>
  <c r="S11" i="29" s="1"/>
  <c r="Q11" i="29" s="1"/>
  <c r="G12" i="29"/>
  <c r="S12" i="29" s="1"/>
  <c r="G13" i="29"/>
  <c r="I13" i="29" s="1"/>
  <c r="G14" i="29"/>
  <c r="S14" i="29" s="1"/>
  <c r="Q14" i="29" s="1"/>
  <c r="R14" i="29" s="1"/>
  <c r="G15" i="29"/>
  <c r="S15" i="29" s="1"/>
  <c r="G16" i="29"/>
  <c r="S16" i="29" s="1"/>
  <c r="C17" i="29"/>
  <c r="D17" i="29"/>
  <c r="E17" i="29"/>
  <c r="F17" i="29"/>
  <c r="D22" i="139"/>
  <c r="C22" i="139"/>
  <c r="K15" i="108"/>
  <c r="J15" i="108"/>
  <c r="O15" i="108"/>
  <c r="N15" i="108"/>
  <c r="M15" i="108"/>
  <c r="L15" i="108"/>
  <c r="I15" i="105"/>
  <c r="J15" i="105"/>
  <c r="K15" i="105"/>
  <c r="F15" i="105"/>
  <c r="F14" i="105"/>
  <c r="F13" i="105"/>
  <c r="F12" i="105"/>
  <c r="F11" i="105"/>
  <c r="F10" i="105"/>
  <c r="F9" i="105"/>
  <c r="H15" i="105"/>
  <c r="E15" i="105"/>
  <c r="D15" i="105"/>
  <c r="F18" i="66"/>
  <c r="D18" i="66"/>
  <c r="C18" i="66"/>
  <c r="E18" i="66"/>
  <c r="F18" i="93"/>
  <c r="E18" i="93"/>
  <c r="D18" i="93"/>
  <c r="C18" i="93"/>
  <c r="D18" i="117"/>
  <c r="C18" i="117"/>
  <c r="D18" i="26"/>
  <c r="C18" i="26"/>
  <c r="J11" i="144" l="1"/>
  <c r="X11" i="144"/>
  <c r="I14" i="144"/>
  <c r="Q17" i="47"/>
  <c r="L11" i="47"/>
  <c r="L17" i="47" s="1"/>
  <c r="S11" i="144"/>
  <c r="S18" i="98"/>
  <c r="S25" i="98" s="1"/>
  <c r="F25" i="98"/>
  <c r="I16" i="144"/>
  <c r="C25" i="98"/>
  <c r="K25" i="98"/>
  <c r="O25" i="98"/>
  <c r="W25" i="98"/>
  <c r="L18" i="5"/>
  <c r="G17" i="29"/>
  <c r="S17" i="29" s="1"/>
  <c r="I13" i="144"/>
  <c r="I17" i="144" s="1"/>
  <c r="J17" i="144" s="1"/>
  <c r="J15" i="144"/>
  <c r="N15" i="144" s="1"/>
  <c r="M15" i="144" s="1"/>
  <c r="L25" i="98"/>
  <c r="T25" i="98"/>
  <c r="L18" i="74"/>
  <c r="L11" i="60"/>
  <c r="L17" i="60" s="1"/>
  <c r="Q17" i="60"/>
  <c r="W16" i="98"/>
  <c r="U16" i="98" s="1"/>
  <c r="I17" i="98"/>
  <c r="I25" i="98" s="1"/>
  <c r="I19" i="98"/>
  <c r="U19" i="98" s="1"/>
  <c r="W19" i="98" s="1"/>
  <c r="J16" i="98"/>
  <c r="V17" i="98"/>
  <c r="J18" i="98"/>
  <c r="W18" i="98"/>
  <c r="M12" i="144"/>
  <c r="N11" i="144"/>
  <c r="M11" i="144" s="1"/>
  <c r="X14" i="144"/>
  <c r="G17" i="144"/>
  <c r="X13" i="144"/>
  <c r="Q14" i="144"/>
  <c r="R14" i="144" s="1"/>
  <c r="Q11" i="144"/>
  <c r="R11" i="144" s="1"/>
  <c r="Q13" i="144"/>
  <c r="R13" i="144" s="1"/>
  <c r="Q12" i="144"/>
  <c r="R12" i="144" s="1"/>
  <c r="Q16" i="144"/>
  <c r="R16" i="144" s="1"/>
  <c r="J14" i="144"/>
  <c r="N14" i="144" s="1"/>
  <c r="M14" i="144" s="1"/>
  <c r="R15" i="144"/>
  <c r="J13" i="29"/>
  <c r="N13" i="29" s="1"/>
  <c r="M13" i="29" s="1"/>
  <c r="X13" i="29"/>
  <c r="S13" i="29"/>
  <c r="I14" i="29"/>
  <c r="R15" i="29"/>
  <c r="Q15" i="29"/>
  <c r="Q16" i="29"/>
  <c r="R16" i="29" s="1"/>
  <c r="Q17" i="29"/>
  <c r="R17" i="29" s="1"/>
  <c r="Q13" i="29"/>
  <c r="R13" i="29" s="1"/>
  <c r="Q12" i="29"/>
  <c r="R12" i="29" s="1"/>
  <c r="R11" i="29"/>
  <c r="I16" i="29"/>
  <c r="X16" i="29" s="1"/>
  <c r="X16" i="144" l="1"/>
  <c r="J16" i="144"/>
  <c r="N16" i="144" s="1"/>
  <c r="M16" i="144" s="1"/>
  <c r="S17" i="144"/>
  <c r="Q17" i="144" s="1"/>
  <c r="R17" i="144" s="1"/>
  <c r="V16" i="98"/>
  <c r="J17" i="98"/>
  <c r="J25" i="98" s="1"/>
  <c r="U18" i="98"/>
  <c r="V18" i="98" s="1"/>
  <c r="J13" i="144"/>
  <c r="N13" i="144" s="1"/>
  <c r="M13" i="144" s="1"/>
  <c r="N17" i="144"/>
  <c r="M17" i="144" s="1"/>
  <c r="J14" i="29"/>
  <c r="N14" i="29" s="1"/>
  <c r="M14" i="29" s="1"/>
  <c r="X14" i="29"/>
  <c r="I17" i="29"/>
  <c r="J16" i="29"/>
  <c r="N16" i="29" s="1"/>
  <c r="M16" i="29" s="1"/>
  <c r="U25" i="98" l="1"/>
  <c r="V25" i="98"/>
  <c r="X17" i="144"/>
  <c r="J17" i="29"/>
  <c r="N17" i="29" s="1"/>
  <c r="M17" i="29" s="1"/>
  <c r="X17" i="29"/>
  <c r="G25" i="102" l="1"/>
  <c r="G31" i="102" s="1"/>
  <c r="G15" i="102"/>
  <c r="G21" i="102" s="1"/>
  <c r="M19" i="75" l="1"/>
  <c r="L19" i="75"/>
  <c r="J19" i="75"/>
  <c r="I19" i="75"/>
  <c r="H19" i="75"/>
  <c r="G19" i="75"/>
  <c r="F19" i="75"/>
  <c r="E19" i="75"/>
  <c r="P18" i="75"/>
  <c r="O18" i="75"/>
  <c r="Q18" i="75" s="1"/>
  <c r="K18" i="75"/>
  <c r="E18" i="75"/>
  <c r="P17" i="75"/>
  <c r="O17" i="75"/>
  <c r="Q17" i="75" s="1"/>
  <c r="K17" i="75"/>
  <c r="E17" i="75"/>
  <c r="P16" i="75"/>
  <c r="O16" i="75"/>
  <c r="Q16" i="75" s="1"/>
  <c r="N16" i="75"/>
  <c r="K16" i="75"/>
  <c r="E16" i="75"/>
  <c r="P15" i="75"/>
  <c r="O15" i="75"/>
  <c r="N15" i="75"/>
  <c r="K15" i="75"/>
  <c r="E15" i="75"/>
  <c r="P14" i="75"/>
  <c r="O14" i="75"/>
  <c r="Q14" i="75" s="1"/>
  <c r="N14" i="75"/>
  <c r="K14" i="75"/>
  <c r="E14" i="75"/>
  <c r="P13" i="75"/>
  <c r="P19" i="75" s="1"/>
  <c r="O13" i="75"/>
  <c r="N13" i="75"/>
  <c r="K13" i="75"/>
  <c r="E13" i="75"/>
  <c r="M20" i="7"/>
  <c r="L20" i="7"/>
  <c r="N20" i="7" s="1"/>
  <c r="J20" i="7"/>
  <c r="P20" i="7" s="1"/>
  <c r="I20" i="7"/>
  <c r="H20" i="7"/>
  <c r="G20" i="7"/>
  <c r="F20" i="7"/>
  <c r="O20" i="7" s="1"/>
  <c r="Q20" i="7" s="1"/>
  <c r="E20" i="7"/>
  <c r="P19" i="7"/>
  <c r="O19" i="7"/>
  <c r="Q19" i="7" s="1"/>
  <c r="K19" i="7"/>
  <c r="E19" i="7"/>
  <c r="P18" i="7"/>
  <c r="O18" i="7"/>
  <c r="Q18" i="7" s="1"/>
  <c r="K18" i="7"/>
  <c r="E18" i="7"/>
  <c r="P17" i="7"/>
  <c r="Q17" i="7" s="1"/>
  <c r="O17" i="7"/>
  <c r="K17" i="7"/>
  <c r="E17" i="7"/>
  <c r="Q16" i="7"/>
  <c r="P16" i="7"/>
  <c r="O16" i="7"/>
  <c r="K16" i="7"/>
  <c r="E16" i="7"/>
  <c r="P15" i="7"/>
  <c r="O15" i="7"/>
  <c r="Q15" i="7" s="1"/>
  <c r="K15" i="7"/>
  <c r="E15" i="7"/>
  <c r="P14" i="7"/>
  <c r="O14" i="7"/>
  <c r="Q14" i="7" s="1"/>
  <c r="N14" i="7"/>
  <c r="K14" i="7"/>
  <c r="E14" i="7"/>
  <c r="K20" i="7" l="1"/>
  <c r="Q13" i="75"/>
  <c r="Q15" i="75"/>
  <c r="N19" i="75"/>
  <c r="K19" i="75"/>
  <c r="O19" i="75"/>
  <c r="Q19" i="75" s="1"/>
  <c r="I15" i="99" l="1"/>
  <c r="H15" i="99"/>
  <c r="I23" i="28" l="1"/>
  <c r="F23" i="28"/>
  <c r="E23" i="28"/>
  <c r="G23" i="28" s="1"/>
  <c r="D23" i="28"/>
  <c r="G22" i="28"/>
  <c r="H22" i="28" s="1"/>
  <c r="J22" i="28" s="1"/>
  <c r="G21" i="28"/>
  <c r="H21" i="28" s="1"/>
  <c r="J21" i="28" s="1"/>
  <c r="G20" i="28"/>
  <c r="H20" i="28" s="1"/>
  <c r="J20" i="28" s="1"/>
  <c r="H19" i="28"/>
  <c r="J19" i="28" s="1"/>
  <c r="G19" i="28"/>
  <c r="G18" i="28"/>
  <c r="H18" i="28" s="1"/>
  <c r="J18" i="28" s="1"/>
  <c r="G17" i="28"/>
  <c r="H17" i="28" s="1"/>
  <c r="J17" i="28" s="1"/>
  <c r="G16" i="28"/>
  <c r="H16" i="28" s="1"/>
  <c r="J16" i="28" s="1"/>
  <c r="H15" i="28"/>
  <c r="J15" i="28" s="1"/>
  <c r="G15" i="28"/>
  <c r="G14" i="28"/>
  <c r="H14" i="28" s="1"/>
  <c r="J14" i="28" s="1"/>
  <c r="H13" i="28"/>
  <c r="J13" i="28" s="1"/>
  <c r="G13" i="28"/>
  <c r="G12" i="28"/>
  <c r="H12" i="28" s="1"/>
  <c r="J12" i="28" s="1"/>
  <c r="G11" i="28"/>
  <c r="H11" i="28" s="1"/>
  <c r="J11" i="28" s="1"/>
  <c r="J20" i="27"/>
  <c r="J16" i="27"/>
  <c r="J12" i="27"/>
  <c r="I23" i="27"/>
  <c r="H20" i="27"/>
  <c r="H19" i="27"/>
  <c r="J19" i="27" s="1"/>
  <c r="H16" i="27"/>
  <c r="H15" i="27"/>
  <c r="J15" i="27" s="1"/>
  <c r="H12" i="27"/>
  <c r="H11" i="27"/>
  <c r="J11" i="27" s="1"/>
  <c r="G11" i="27"/>
  <c r="G12" i="27"/>
  <c r="G13" i="27"/>
  <c r="H13" i="27" s="1"/>
  <c r="J13" i="27" s="1"/>
  <c r="G14" i="27"/>
  <c r="H14" i="27" s="1"/>
  <c r="J14" i="27" s="1"/>
  <c r="G15" i="27"/>
  <c r="G16" i="27"/>
  <c r="G17" i="27"/>
  <c r="H17" i="27" s="1"/>
  <c r="J17" i="27" s="1"/>
  <c r="G18" i="27"/>
  <c r="H18" i="27" s="1"/>
  <c r="J18" i="27" s="1"/>
  <c r="G19" i="27"/>
  <c r="G20" i="27"/>
  <c r="G21" i="27"/>
  <c r="H21" i="27" s="1"/>
  <c r="J21" i="27" s="1"/>
  <c r="G22" i="27"/>
  <c r="H22" i="27" s="1"/>
  <c r="J22" i="27" s="1"/>
  <c r="F23" i="27"/>
  <c r="E23" i="27"/>
  <c r="G23" i="27" s="1"/>
  <c r="D23" i="27"/>
  <c r="E19" i="138"/>
  <c r="H26" i="14"/>
  <c r="H25" i="14"/>
  <c r="R14" i="88"/>
  <c r="R20" i="88" s="1"/>
  <c r="Q14" i="88"/>
  <c r="Q20" i="88" s="1"/>
  <c r="I17" i="13"/>
  <c r="I16" i="13"/>
  <c r="I15" i="13"/>
  <c r="I14" i="13"/>
  <c r="I13" i="13"/>
  <c r="I12" i="13"/>
  <c r="H18" i="13"/>
  <c r="E18" i="13"/>
  <c r="I18" i="13" s="1"/>
  <c r="S14" i="88" l="1"/>
  <c r="S20" i="88" s="1"/>
  <c r="H23" i="28"/>
  <c r="J23" i="28" s="1"/>
  <c r="H23" i="27"/>
  <c r="J23" i="27" s="1"/>
  <c r="O20" i="88"/>
  <c r="N20" i="88"/>
  <c r="P19" i="88"/>
  <c r="P18" i="88"/>
  <c r="P17" i="88"/>
  <c r="P16" i="88"/>
  <c r="P15" i="88"/>
  <c r="P14" i="88"/>
  <c r="M19" i="88"/>
  <c r="M18" i="88"/>
  <c r="M17" i="88"/>
  <c r="M16" i="88"/>
  <c r="M1048576" i="88"/>
  <c r="M15" i="88"/>
  <c r="M14" i="88"/>
  <c r="L20" i="88"/>
  <c r="K20" i="88"/>
  <c r="F19" i="88"/>
  <c r="F18" i="88"/>
  <c r="F17" i="88"/>
  <c r="F1048576" i="88"/>
  <c r="F16" i="88"/>
  <c r="F15" i="88"/>
  <c r="F14" i="88"/>
  <c r="E19" i="88"/>
  <c r="E18" i="88"/>
  <c r="E17" i="88"/>
  <c r="E16" i="88"/>
  <c r="E15" i="88"/>
  <c r="E14" i="88"/>
  <c r="G20" i="88"/>
  <c r="F20" i="88" s="1"/>
  <c r="D20" i="88"/>
  <c r="C20" i="88"/>
  <c r="G18" i="111"/>
  <c r="F18" i="111"/>
  <c r="F17" i="111"/>
  <c r="F16" i="111"/>
  <c r="F12" i="111"/>
  <c r="C18" i="111"/>
  <c r="G18" i="4"/>
  <c r="F17" i="4"/>
  <c r="F16" i="4"/>
  <c r="F14" i="4"/>
  <c r="F13" i="4"/>
  <c r="F12" i="4"/>
  <c r="D18" i="111"/>
  <c r="D18" i="4"/>
  <c r="F18" i="4" s="1"/>
  <c r="C18" i="4"/>
  <c r="G11" i="47"/>
  <c r="G12" i="47"/>
  <c r="G13" i="47"/>
  <c r="G14" i="47"/>
  <c r="G15" i="47"/>
  <c r="G16" i="47"/>
  <c r="C17" i="47"/>
  <c r="D17" i="47"/>
  <c r="E17" i="47"/>
  <c r="F17" i="47"/>
  <c r="G17" i="47" s="1"/>
  <c r="G11" i="60"/>
  <c r="G12" i="60"/>
  <c r="G13" i="60"/>
  <c r="G14" i="60"/>
  <c r="G15" i="60"/>
  <c r="G16" i="60"/>
  <c r="C17" i="60"/>
  <c r="G17" i="60" s="1"/>
  <c r="D17" i="60"/>
  <c r="E17" i="60"/>
  <c r="F17" i="60"/>
  <c r="C17" i="59"/>
  <c r="D17" i="59"/>
  <c r="E17" i="59"/>
  <c r="F17" i="59"/>
  <c r="G11" i="59"/>
  <c r="G11" i="58"/>
  <c r="G12" i="58"/>
  <c r="G13" i="58"/>
  <c r="G14" i="58"/>
  <c r="G15" i="58"/>
  <c r="G16" i="58"/>
  <c r="C17" i="58"/>
  <c r="D17" i="58"/>
  <c r="E17" i="58"/>
  <c r="F17" i="58"/>
  <c r="G12" i="1"/>
  <c r="G13" i="1"/>
  <c r="G14" i="1"/>
  <c r="G15" i="1"/>
  <c r="G16" i="1"/>
  <c r="G17" i="1"/>
  <c r="C18" i="1"/>
  <c r="D18" i="1"/>
  <c r="E18" i="1"/>
  <c r="F18" i="1"/>
  <c r="G18" i="1" s="1"/>
  <c r="F14" i="100"/>
  <c r="F13" i="100"/>
  <c r="F12" i="100"/>
  <c r="F11" i="100"/>
  <c r="F10" i="100"/>
  <c r="F9" i="100"/>
  <c r="C15" i="100"/>
  <c r="D15" i="100"/>
  <c r="F15" i="100" s="1"/>
  <c r="E15" i="100"/>
  <c r="I17" i="99"/>
  <c r="I16" i="99"/>
  <c r="H18" i="99"/>
  <c r="I18" i="99" s="1"/>
  <c r="H17" i="99"/>
  <c r="H16" i="99"/>
  <c r="C37" i="96"/>
  <c r="D37" i="96"/>
  <c r="M20" i="88" l="1"/>
  <c r="G17" i="58"/>
  <c r="E20" i="88"/>
  <c r="P20" i="88"/>
  <c r="J20" i="96"/>
  <c r="J17" i="96"/>
  <c r="I20" i="96"/>
  <c r="I17" i="96"/>
  <c r="K21" i="96"/>
  <c r="G20" i="96"/>
  <c r="G19" i="96"/>
  <c r="M19" i="96" s="1"/>
  <c r="G1048576" i="96"/>
  <c r="G18" i="96"/>
  <c r="M18" i="96" s="1"/>
  <c r="G17" i="96"/>
  <c r="M17" i="96" s="1"/>
  <c r="G16" i="96"/>
  <c r="M16" i="96" s="1"/>
  <c r="F20" i="96"/>
  <c r="L20" i="96" s="1"/>
  <c r="F19" i="96"/>
  <c r="L19" i="96" s="1"/>
  <c r="F18" i="96"/>
  <c r="L18" i="96" s="1"/>
  <c r="F17" i="96"/>
  <c r="F16" i="96"/>
  <c r="H21" i="96"/>
  <c r="D20" i="96"/>
  <c r="D19" i="96"/>
  <c r="P19" i="96" s="1"/>
  <c r="D18" i="96"/>
  <c r="D17" i="96"/>
  <c r="P17" i="96" s="1"/>
  <c r="D16" i="96"/>
  <c r="C20" i="96"/>
  <c r="C19" i="96"/>
  <c r="C18" i="96"/>
  <c r="O18" i="96" s="1"/>
  <c r="C17" i="96"/>
  <c r="C16" i="96"/>
  <c r="E21" i="96"/>
  <c r="S32" i="56"/>
  <c r="Q32" i="56"/>
  <c r="K32" i="56"/>
  <c r="I32" i="56"/>
  <c r="B13" i="56"/>
  <c r="D13" i="56"/>
  <c r="F13" i="56"/>
  <c r="H13" i="56"/>
  <c r="J13" i="56"/>
  <c r="L11" i="56"/>
  <c r="L12" i="56"/>
  <c r="D21" i="96" l="1"/>
  <c r="E26" i="96"/>
  <c r="O19" i="96"/>
  <c r="Q19" i="96" s="1"/>
  <c r="P18" i="96"/>
  <c r="Q18" i="96" s="1"/>
  <c r="L16" i="96"/>
  <c r="L21" i="96" s="1"/>
  <c r="O16" i="96"/>
  <c r="Q16" i="96" s="1"/>
  <c r="O20" i="96"/>
  <c r="L17" i="96"/>
  <c r="L13" i="56"/>
  <c r="O17" i="96"/>
  <c r="Q17" i="96" s="1"/>
  <c r="P16" i="96"/>
  <c r="M20" i="96"/>
  <c r="M21" i="96" s="1"/>
  <c r="I21" i="96"/>
  <c r="I26" i="96" s="1"/>
  <c r="K26" i="96"/>
  <c r="G21" i="96"/>
  <c r="G26" i="96" s="1"/>
  <c r="H26" i="96"/>
  <c r="N18" i="96"/>
  <c r="N19" i="96"/>
  <c r="J21" i="96"/>
  <c r="J26" i="96" s="1"/>
  <c r="F21" i="96"/>
  <c r="C21" i="96"/>
  <c r="P20" i="96" l="1"/>
  <c r="Q20" i="96" s="1"/>
  <c r="N16" i="96"/>
  <c r="N21" i="96" s="1"/>
  <c r="P21" i="96"/>
  <c r="D26" i="96"/>
  <c r="O21" i="96"/>
  <c r="Q21" i="96" s="1"/>
  <c r="C26" i="96"/>
  <c r="M26" i="96"/>
  <c r="L26" i="96"/>
  <c r="F26" i="96"/>
  <c r="N17" i="96"/>
  <c r="N20" i="96"/>
  <c r="N26" i="96" l="1"/>
  <c r="P26" i="96"/>
  <c r="O26" i="96"/>
  <c r="Q26" i="96" l="1"/>
</calcChain>
</file>

<file path=xl/sharedStrings.xml><?xml version="1.0" encoding="utf-8"?>
<sst xmlns="http://schemas.openxmlformats.org/spreadsheetml/2006/main" count="2719" uniqueCount="961">
  <si>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</si>
  <si>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</si>
  <si>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</si>
  <si>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</si>
  <si>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</si>
  <si>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</si>
  <si>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</si>
  <si>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</si>
  <si>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</si>
  <si>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</si>
  <si>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</si>
  <si>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</si>
  <si>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</si>
  <si>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</si>
  <si>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</si>
  <si>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</si>
  <si>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</si>
  <si>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</si>
  <si>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</si>
  <si>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</si>
  <si>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</si>
  <si>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</si>
  <si>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</si>
  <si>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</si>
  <si>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</si>
  <si>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</si>
  <si>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</si>
  <si>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</si>
  <si>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</si>
  <si>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</si>
  <si>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</si>
  <si>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</si>
  <si>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</si>
  <si>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</si>
  <si>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</si>
  <si>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</si>
  <si>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</si>
  <si>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</si>
  <si>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</si>
  <si>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</si>
  <si>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</si>
  <si>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</si>
  <si>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</si>
  <si>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</si>
  <si>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</si>
  <si>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</si>
  <si>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</si>
  <si>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</si>
  <si>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</si>
  <si>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</si>
  <si>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</si>
  <si>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</si>
  <si>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</si>
  <si>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</si>
  <si>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</si>
  <si>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</si>
  <si>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</si>
  <si>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</si>
  <si>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</si>
  <si>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</si>
  <si>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</si>
  <si>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</si>
  <si>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</si>
  <si>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</si>
  <si>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</si>
  <si>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</si>
  <si>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</si>
  <si>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</si>
  <si>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</si>
  <si>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</si>
  <si>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</si>
  <si>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</si>
  <si>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</si>
  <si>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</si>
  <si>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</si>
  <si>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</si>
  <si>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</si>
  <si>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</si>
  <si>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</si>
  <si>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</si>
  <si>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</si>
  <si>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</si>
  <si>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</si>
  <si>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</si>
  <si>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</si>
  <si>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</si>
  <si>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</si>
  <si>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</si>
  <si>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</si>
  <si>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</si>
  <si>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</si>
  <si>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</si>
  <si>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</si>
  <si>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</si>
  <si>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</si>
  <si>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</si>
  <si>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</si>
  <si>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</si>
  <si>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</si>
  <si>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</si>
  <si>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</si>
  <si>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</si>
  <si>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</si>
  <si>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</si>
  <si>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</si>
  <si>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</si>
  <si>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</si>
  <si>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</si>
  <si>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</si>
  <si>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</si>
  <si>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</si>
  <si>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</si>
  <si>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</si>
  <si>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</si>
  <si>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</si>
  <si>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</si>
  <si>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</si>
  <si>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</si>
  <si>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</si>
  <si>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</si>
  <si>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</si>
  <si>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</si>
  <si>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</si>
  <si>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</si>
  <si>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</si>
  <si>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</si>
  <si>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</si>
  <si>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</si>
  <si>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</si>
  <si>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</si>
  <si>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</si>
  <si>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</si>
  <si>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</si>
  <si>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</si>
  <si>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</si>
  <si>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</si>
  <si>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</si>
  <si>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</si>
  <si>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</si>
  <si>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</si>
  <si>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</si>
  <si>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</si>
  <si>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</si>
  <si>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</si>
  <si>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</si>
  <si>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</si>
  <si>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</si>
  <si>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</si>
  <si>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</si>
  <si>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</si>
  <si>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</si>
  <si>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</si>
  <si>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</si>
  <si>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</si>
  <si>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</si>
  <si>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</si>
  <si>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</si>
  <si>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</si>
  <si>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</si>
  <si>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</si>
  <si>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</si>
  <si>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</si>
  <si>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</si>
  <si>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</si>
  <si>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</si>
  <si>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</si>
  <si>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</si>
  <si>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</si>
  <si>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</si>
  <si>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</si>
  <si>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</si>
  <si>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</si>
  <si>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</si>
  <si>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</si>
  <si>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</si>
  <si>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</si>
  <si>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</si>
  <si>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</si>
  <si>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</si>
  <si>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</si>
  <si>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</si>
  <si>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</si>
  <si>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</si>
  <si>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</si>
  <si>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</si>
  <si>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</si>
  <si>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</si>
  <si>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</si>
  <si>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</si>
  <si>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</si>
  <si>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</si>
  <si>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</si>
  <si>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</si>
  <si>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</si>
  <si>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</si>
  <si>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</si>
  <si>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</si>
  <si>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</si>
  <si>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</si>
  <si>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</si>
  <si>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</si>
  <si>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</si>
  <si>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</si>
  <si>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</si>
  <si>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</si>
  <si>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</si>
  <si>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</si>
  <si>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</si>
  <si>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</si>
  <si>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</si>
  <si>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</si>
  <si>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</si>
  <si>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</si>
  <si>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</si>
  <si>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</si>
  <si>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</si>
  <si>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</si>
  <si>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</si>
  <si>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</si>
  <si>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</si>
  <si>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</si>
  <si>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</si>
  <si>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</si>
  <si>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</si>
  <si>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</si>
  <si>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</si>
  <si>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</si>
  <si>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</si>
  <si>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</si>
  <si>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</si>
  <si>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</si>
  <si>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</si>
  <si>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</si>
  <si>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</si>
  <si>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</si>
  <si>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</si>
  <si>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</si>
  <si>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</si>
  <si>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</si>
  <si>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</si>
  <si>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</si>
  <si>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</si>
  <si>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</si>
  <si>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</si>
  <si>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</si>
  <si>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</si>
  <si>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</si>
  <si>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</si>
  <si>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</si>
  <si>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</si>
  <si>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</si>
  <si>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</si>
  <si>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</si>
  <si>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</si>
  <si>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</si>
  <si>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</si>
  <si>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</si>
  <si>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</si>
  <si>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</si>
  <si>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</si>
  <si>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</si>
  <si>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</si>
  <si>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</si>
  <si>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</si>
  <si>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</si>
  <si>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</si>
  <si>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</si>
  <si>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</si>
  <si>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</si>
  <si>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</si>
  <si>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</si>
  <si>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</si>
  <si>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</si>
  <si>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</si>
  <si>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</si>
  <si>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</si>
  <si>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</si>
  <si>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</si>
  <si>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</si>
  <si>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</si>
  <si>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</si>
  <si>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</si>
  <si>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</si>
  <si>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</si>
  <si>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</si>
  <si>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</si>
  <si>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</si>
  <si>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</si>
  <si>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</si>
  <si>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</si>
  <si>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</si>
  <si>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</si>
  <si>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</si>
  <si>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</si>
  <si>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</si>
  <si>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</si>
  <si>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</si>
  <si>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</si>
  <si>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</si>
  <si>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</si>
  <si>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</si>
  <si>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</si>
  <si>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</si>
  <si>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</si>
  <si>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</si>
  <si>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</si>
  <si>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</si>
  <si>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</si>
  <si>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</si>
  <si>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</si>
  <si>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</si>
  <si>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</si>
  <si>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</si>
  <si>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</si>
  <si>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</si>
  <si>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</si>
  <si>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</si>
  <si>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</si>
  <si>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</si>
  <si>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</si>
  <si>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</si>
  <si>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</si>
  <si>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</si>
  <si>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</si>
  <si>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</si>
  <si>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</si>
  <si>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</si>
  <si>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</si>
  <si>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</si>
  <si>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</si>
  <si>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</si>
  <si>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</si>
  <si>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</si>
  <si>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</si>
  <si>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</si>
  <si>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</si>
  <si>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</si>
  <si>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</si>
  <si>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</si>
  <si>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</si>
  <si>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</si>
  <si>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</si>
  <si>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</si>
  <si>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</si>
  <si>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</si>
  <si>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</si>
  <si>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</si>
  <si>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</si>
  <si>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</si>
  <si>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</si>
  <si>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</si>
  <si>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</si>
  <si>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</si>
  <si>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</si>
  <si>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</si>
  <si>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</si>
  <si>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</si>
  <si>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</si>
  <si>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</si>
  <si>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</si>
  <si>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</si>
  <si>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</si>
  <si>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</si>
  <si>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</si>
  <si>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</si>
  <si>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</si>
  <si>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</si>
  <si>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</si>
  <si>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</si>
  <si>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</si>
  <si>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</si>
  <si>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</si>
  <si>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</si>
  <si>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</si>
  <si>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</si>
  <si>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</si>
  <si>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</si>
  <si>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</si>
  <si>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</si>
  <si>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</si>
  <si>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</si>
  <si>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</si>
  <si>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</si>
  <si>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</si>
  <si>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</si>
  <si>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</si>
  <si>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</si>
  <si>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</si>
  <si>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</si>
  <si>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</si>
  <si>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</si>
  <si>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</si>
  <si>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</si>
  <si>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</si>
  <si>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</si>
  <si>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</si>
  <si>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</si>
  <si>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</si>
  <si>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</si>
  <si>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</si>
  <si>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</si>
  <si>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</si>
  <si>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</si>
  <si>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</si>
  <si>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</si>
  <si>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</si>
  <si>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</si>
  <si>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</si>
  <si>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</si>
  <si>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</si>
  <si>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</si>
  <si>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</si>
  <si>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</si>
  <si>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</si>
  <si>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</si>
  <si>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</si>
  <si>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</si>
  <si>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</si>
  <si>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</si>
  <si>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</si>
  <si>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</si>
  <si>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</si>
  <si>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</si>
  <si>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</si>
  <si>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</si>
  <si>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</si>
  <si>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</si>
  <si>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</si>
  <si>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</si>
  <si>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</si>
  <si>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</si>
  <si>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</si>
  <si>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</si>
  <si>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</si>
  <si>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</si>
  <si>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</si>
  <si>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</si>
  <si>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</si>
  <si>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</si>
  <si>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</si>
  <si>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</si>
  <si>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</si>
  <si>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</si>
  <si>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</si>
  <si>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</si>
  <si>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</si>
  <si>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</si>
  <si>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</si>
  <si>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</si>
  <si>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</si>
  <si>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</si>
  <si>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</si>
  <si>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</si>
  <si>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</si>
  <si>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</si>
  <si>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</si>
  <si>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</si>
  <si>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</si>
  <si>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</si>
  <si>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</si>
  <si>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</si>
  <si>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</si>
  <si>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</si>
  <si>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</si>
  <si>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</si>
  <si>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</si>
  <si>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</si>
  <si>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</si>
  <si>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</si>
  <si>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</si>
  <si>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</si>
  <si>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</si>
  <si>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</si>
  <si>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</si>
  <si>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</si>
  <si>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</si>
  <si>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</si>
  <si>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</si>
  <si>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</si>
  <si>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</si>
  <si>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</si>
  <si>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</si>
  <si>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</si>
  <si>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</si>
  <si>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</si>
  <si>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</si>
  <si>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</si>
  <si>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</si>
  <si>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</si>
  <si>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</si>
  <si>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</si>
  <si>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</si>
  <si>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</si>
  <si>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</si>
  <si>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</si>
  <si>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</si>
  <si>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</si>
  <si>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</si>
  <si>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</si>
  <si>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</si>
  <si>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</si>
  <si>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</si>
  <si>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</si>
  <si>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</si>
  <si>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</si>
  <si>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</si>
  <si>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</si>
  <si>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</si>
  <si>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</si>
  <si>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</si>
  <si>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</si>
  <si>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</si>
  <si>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</si>
  <si>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</si>
  <si>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</si>
  <si>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</si>
  <si>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</si>
  <si>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</si>
  <si>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</si>
  <si>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</si>
  <si>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</si>
  <si>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</si>
  <si>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</si>
  <si>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</si>
  <si>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</si>
  <si>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</si>
  <si>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</si>
  <si>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</si>
  <si>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</si>
  <si>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</si>
  <si>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</si>
  <si>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</si>
  <si>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</si>
  <si>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</si>
  <si>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</si>
  <si>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</si>
  <si>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</si>
  <si>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</si>
  <si>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</si>
  <si>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</si>
  <si>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</si>
  <si>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</si>
  <si>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</si>
  <si>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</si>
  <si>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</si>
  <si>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</si>
  <si>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</si>
  <si>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</si>
  <si>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</si>
  <si>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</si>
  <si>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</si>
  <si>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</si>
  <si>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</si>
  <si>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</si>
  <si>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</si>
  <si>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</si>
  <si>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</si>
  <si>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</si>
  <si>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</si>
  <si>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</si>
  <si>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</si>
  <si>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</si>
  <si>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</si>
  <si>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</si>
  <si>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</si>
  <si>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</si>
  <si>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</si>
  <si>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</si>
  <si>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</si>
  <si>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</si>
  <si>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</si>
  <si>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</si>
  <si>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</si>
  <si>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</si>
  <si>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</si>
  <si>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</si>
  <si>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</si>
  <si>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</si>
  <si>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</si>
  <si>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</si>
  <si>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</si>
  <si>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</si>
  <si>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</si>
  <si>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</si>
  <si>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</si>
  <si>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</si>
  <si>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</si>
  <si>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</si>
  <si>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</si>
  <si>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</si>
  <si>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</si>
  <si>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</si>
  <si>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</si>
  <si>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</si>
  <si>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</si>
  <si>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</si>
  <si>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</si>
  <si>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</si>
  <si>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</si>
  <si>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</si>
  <si>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</si>
  <si>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</si>
  <si>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</si>
  <si>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</si>
  <si>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</si>
  <si>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</si>
  <si>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</si>
  <si>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</si>
  <si>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</si>
  <si>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</si>
  <si>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</si>
  <si>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</si>
  <si>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</si>
  <si>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</si>
  <si>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</si>
  <si>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</si>
  <si>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</si>
  <si>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</si>
  <si>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</si>
  <si>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</si>
  <si>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</si>
  <si>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</si>
  <si>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</si>
  <si>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</si>
  <si>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</si>
  <si>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</si>
  <si>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</si>
  <si>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</si>
  <si>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</si>
  <si>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</si>
  <si>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</si>
  <si>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</si>
  <si>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</si>
  <si>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</si>
  <si>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</si>
  <si>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</si>
  <si>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</si>
  <si>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</si>
  <si>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</si>
  <si>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</si>
  <si>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</si>
  <si>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</si>
  <si>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</si>
  <si>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</si>
  <si>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</si>
  <si>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</si>
  <si>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</si>
  <si>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</si>
  <si>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</si>
  <si>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</si>
  <si>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</si>
  <si>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</si>
  <si>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</si>
  <si>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</si>
  <si>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</si>
  <si>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</si>
  <si>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</si>
  <si>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</si>
  <si>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</si>
  <si>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</si>
  <si>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</si>
  <si>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</si>
  <si>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</si>
  <si>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</si>
  <si>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</si>
  <si>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</si>
  <si>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</si>
  <si>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</si>
  <si>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</si>
  <si>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</si>
  <si>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</si>
  <si>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</si>
  <si>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</si>
  <si>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</si>
  <si>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</si>
  <si>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</si>
  <si>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</si>
  <si>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</si>
  <si>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</si>
  <si>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</si>
  <si>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</si>
  <si>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</si>
  <si>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</si>
  <si>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</si>
  <si>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</si>
  <si>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</si>
  <si>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</si>
  <si>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</si>
  <si>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</si>
  <si>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</si>
  <si>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</si>
  <si>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</si>
  <si>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</si>
  <si>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</si>
  <si>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</si>
  <si>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</si>
  <si>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</si>
  <si>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</si>
  <si>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</si>
  <si>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</si>
  <si>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</si>
  <si>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</si>
  <si>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</si>
  <si>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</si>
  <si>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</si>
  <si>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</si>
  <si>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</si>
  <si>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</si>
  <si>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</si>
  <si>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</si>
  <si>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</si>
  <si>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</si>
  <si>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</si>
  <si>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</si>
  <si>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</si>
  <si>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</si>
  <si>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</si>
  <si>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</si>
  <si>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</si>
  <si>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</si>
  <si>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</si>
  <si>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</si>
  <si>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</si>
  <si>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</si>
  <si>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</si>
  <si>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</si>
  <si>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</si>
  <si>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</si>
  <si>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</si>
  <si>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</si>
  <si>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</si>
  <si>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</si>
  <si>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</si>
  <si>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</si>
  <si>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</si>
  <si>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</si>
  <si>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</si>
  <si>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</si>
  <si>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</si>
  <si>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</si>
  <si>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</si>
  <si>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</si>
  <si>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</si>
  <si>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</si>
  <si>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</si>
  <si>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</si>
  <si>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</si>
  <si>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</si>
  <si>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</si>
  <si>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</si>
  <si>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</si>
  <si>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</si>
  <si>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</si>
  <si>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</si>
  <si>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</si>
  <si>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</si>
  <si>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</si>
  <si>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</si>
  <si>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</si>
  <si>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</si>
  <si>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</si>
  <si>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</si>
  <si>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</si>
  <si>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</si>
  <si>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</si>
  <si>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</si>
  <si>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</si>
  <si>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</si>
  <si>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</si>
  <si>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</si>
  <si>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</si>
  <si>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</si>
  <si>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</si>
  <si>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</si>
  <si>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</si>
  <si>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</si>
  <si>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</si>
  <si>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</si>
  <si>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</si>
  <si>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</si>
  <si>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</si>
  <si>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</si>
  <si>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</si>
  <si>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</si>
  <si>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</si>
  <si>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</si>
  <si>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</si>
  <si>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</si>
  <si>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</si>
  <si>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</si>
  <si>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</si>
  <si>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</si>
  <si>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</si>
  <si>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</si>
  <si>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</si>
  <si>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</si>
  <si>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</si>
  <si>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</si>
  <si>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</si>
  <si>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</si>
  <si>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</si>
  <si>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</si>
  <si>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</si>
  <si>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</si>
  <si>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</si>
  <si>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</si>
  <si>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</si>
  <si>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</si>
  <si>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</si>
  <si>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</si>
  <si>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</si>
  <si>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</si>
  <si>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</si>
  <si>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</si>
  <si>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</si>
  <si>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</si>
  <si>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</si>
  <si>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</si>
  <si>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</si>
  <si>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</si>
  <si>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</si>
  <si>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</si>
  <si>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</si>
  <si>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</si>
  <si>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</si>
  <si>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</si>
  <si>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</si>
  <si>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</si>
  <si>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</si>
  <si>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</si>
  <si>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</si>
  <si>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</si>
  <si>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</si>
  <si>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</si>
  <si>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</si>
  <si>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</si>
  <si>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</si>
  <si>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</si>
  <si>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</si>
  <si>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</si>
  <si>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</si>
  <si>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</si>
  <si>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</si>
  <si>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</si>
  <si>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</si>
  <si>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</si>
  <si>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</si>
  <si>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</si>
  <si>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</si>
  <si>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</si>
  <si>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</si>
  <si>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</si>
  <si>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Seal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</si>
  <si>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</si>
  <si>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</si>
  <si>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</si>
  <si>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</si>
  <si>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</si>
  <si>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</si>
  <si>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</si>
  <si>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</si>
  <si>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</si>
  <si>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</si>
  <si>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</si>
  <si>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</si>
  <si>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</si>
  <si>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</si>
  <si>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</si>
  <si>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</si>
  <si>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</si>
  <si>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</si>
  <si>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</si>
  <si>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</si>
  <si>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</si>
  <si>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</si>
  <si>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</si>
  <si>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</si>
  <si>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</si>
  <si>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</si>
  <si>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</si>
  <si>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</si>
  <si>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</si>
  <si>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</si>
  <si>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</si>
  <si>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</si>
  <si>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DOE</t>
  </si>
  <si>
    <t>NDMC</t>
  </si>
  <si>
    <t>DCB</t>
  </si>
  <si>
    <t>North DMC</t>
  </si>
  <si>
    <t>South DMC</t>
  </si>
  <si>
    <t>East DMC</t>
  </si>
  <si>
    <t>for taste</t>
  </si>
  <si>
    <t>to taste</t>
  </si>
  <si>
    <t>Nil</t>
  </si>
  <si>
    <t>Cost of food Grains</t>
  </si>
  <si>
    <t>Hon. to CCHs</t>
  </si>
  <si>
    <t>Transportation charges</t>
  </si>
  <si>
    <t>|MME</t>
  </si>
  <si>
    <t>Release</t>
  </si>
  <si>
    <t>27.04.2018</t>
  </si>
  <si>
    <t>28.09.2018</t>
  </si>
  <si>
    <t>12.02.2019</t>
  </si>
  <si>
    <t>2nd and final Instalment</t>
  </si>
  <si>
    <t>08.03.2019</t>
  </si>
  <si>
    <t>In Delhi MDM has been outsourced through NGOs and all CCHs has been allocated to them in the ratio of 50:50 at school and kitchen level for engaging as per rule. Hence, payment has been made to them through NGO concerned.</t>
  </si>
  <si>
    <t>Combined data of Primary and upper Primary Cook cum Helper at table At-8</t>
  </si>
  <si>
    <t>In this regard, the Divisional Commissioner Revenue Department Vide letter dated 12.07.2017 has been requested for constitution of district level committee and for further necessary action accordingly.</t>
  </si>
  <si>
    <t>Meeting of SLSMC has been held under the chairmanship of Chief Secretary</t>
  </si>
  <si>
    <t>Due to not having sufficient space in schools, this is not being done.</t>
  </si>
  <si>
    <t>Not applicable, due to outsourcing of MDM in Delhi</t>
  </si>
  <si>
    <t xml:space="preserve">  </t>
  </si>
  <si>
    <t xml:space="preserve">M/s FICCI Food Research and Analysis Centre </t>
  </si>
  <si>
    <t>Penalty imposed as per rule</t>
  </si>
  <si>
    <t>Summer Vacations</t>
  </si>
  <si>
    <t>winter vacation</t>
  </si>
  <si>
    <t>Yes</t>
  </si>
  <si>
    <t>No</t>
  </si>
  <si>
    <t>011-23890002</t>
  </si>
  <si>
    <t>mdmdelhi@ymail.com</t>
  </si>
  <si>
    <t>Remaining State share of 2017-18</t>
  </si>
  <si>
    <t>24.05.2018</t>
  </si>
  <si>
    <t>Gen. Col. 3-Col.12</t>
  </si>
  <si>
    <t>SC.  Col. 4-Col.13</t>
  </si>
  <si>
    <t>Total Col. 15+Col.16</t>
  </si>
  <si>
    <t xml:space="preserve">Included Remaining State Share of Rs. 1636.15 lakh  and 2nd instalment of Rs. 597.65 lakh for the year 2017-18 recived during 2018-19 </t>
  </si>
  <si>
    <t>Component wise Detail of 2nd Instalment of 2017-18 is as under:-</t>
  </si>
  <si>
    <t xml:space="preserve">Note </t>
  </si>
  <si>
    <t>work of conducting Social Audit is in progress.</t>
  </si>
  <si>
    <t>Physical (During 2013-14)</t>
  </si>
  <si>
    <t>Not required due to outsourcing of MDM and not having sufficient space in schools for washing of plates etc.</t>
  </si>
  <si>
    <t>Mid Day Meal is outsourced in delhi through Centralized Kitchen and all kitchen is equipped with LPG/PNG</t>
  </si>
  <si>
    <t>Providing milk in 5 DOE Schools</t>
  </si>
  <si>
    <t>List Enclosed</t>
  </si>
  <si>
    <t>Month Wise Data not available on Portal</t>
  </si>
  <si>
    <t>Requirement of funds for Foodgrains (Rs. In lakhs)</t>
  </si>
  <si>
    <t>Requirement of Cooking Assistance (Rs. In lakh)</t>
  </si>
  <si>
    <t>Pending</t>
  </si>
  <si>
    <t>Table: AT-27: Proposal for coverage of children and working days  for 2019-20 (Upper Primary Classes, VI-VIII)</t>
  </si>
  <si>
    <t>Data of Upper Primary included in Primary Section</t>
  </si>
  <si>
    <t>FICCI Research &amp; Analysis Centre</t>
  </si>
  <si>
    <t>APEX Testing and Research Laboratory</t>
  </si>
  <si>
    <t xml:space="preserve">Sophisticated Industrial Materials Analytic Labs Pvt. Ltd., </t>
  </si>
  <si>
    <t>MicroChem Silliker Pvt Ltd</t>
  </si>
  <si>
    <t>SIGMA Test &amp; Research Centre</t>
  </si>
  <si>
    <t>AVON Food Lab (Pvt.) Ltd</t>
  </si>
  <si>
    <t>Delhi Analytical Research Laboratory</t>
  </si>
  <si>
    <t>ABRO Pharmaceuticals Pvt. Ltd.,</t>
  </si>
  <si>
    <t>NA</t>
  </si>
  <si>
    <t>N/A</t>
  </si>
  <si>
    <t xml:space="preserve">FICCI Research and Analysis Center </t>
  </si>
  <si>
    <t>FICCI</t>
  </si>
  <si>
    <t>--</t>
  </si>
  <si>
    <t>3 Hours</t>
  </si>
  <si>
    <t>Released (Including Unspent balance 2017-18)</t>
  </si>
  <si>
    <t>Not started yet</t>
  </si>
  <si>
    <t>DDE (East) &amp; DDE (North West)</t>
  </si>
  <si>
    <t>Solved</t>
  </si>
  <si>
    <t>Penalty imposed (compensation given to affected children)</t>
  </si>
  <si>
    <t>Penalty imposed and warning issued to NGOs</t>
  </si>
  <si>
    <t>North East, East &amp; South East</t>
  </si>
  <si>
    <t>State / UT: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</si>
</sst>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Cambria"/>
      <family val="1"/>
      <scheme val="major"/>
    </font>
    <font>
      <u/>
      <sz val="6.3"/>
      <color theme="10"/>
      <name val="Arial"/>
    </font>
    <font>
      <sz val="12"/>
      <name val="Trebuchet MS"/>
      <family val="2"/>
    </font>
    <font>
      <sz val="11"/>
      <color rgb="FFC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4" fillId="0" borderId="0" applyNumberFormat="0" applyFill="0" applyBorder="0" applyAlignment="0" applyProtection="0">
      <alignment vertical="top"/>
      <protection locked="0"/>
    </xf>
  </cellStyleXfs>
  <cellXfs count="105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0" fillId="0" borderId="5" xfId="0" applyBorder="1"/>
    <xf numFmtId="0" fontId="17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1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47" fillId="0" borderId="0" xfId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7" fillId="0" borderId="0" xfId="3"/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0" fontId="7" fillId="0" borderId="0" xfId="3" applyFill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7" fillId="0" borderId="0" xfId="3" applyBorder="1"/>
    <xf numFmtId="0" fontId="6" fillId="0" borderId="0" xfId="3" applyFont="1"/>
    <xf numFmtId="0" fontId="2" fillId="0" borderId="0" xfId="3" applyFont="1"/>
    <xf numFmtId="0" fontId="3" fillId="0" borderId="0" xfId="3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1" applyFont="1"/>
    <xf numFmtId="0" fontId="47" fillId="0" borderId="2" xfId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3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3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3" applyFont="1" applyFill="1" applyBorder="1" applyAlignment="1">
      <alignment horizontal="center" vertical="top" wrapText="1"/>
    </xf>
    <xf numFmtId="0" fontId="7" fillId="0" borderId="0" xfId="3" applyAlignment="1">
      <alignment horizontal="left"/>
    </xf>
    <xf numFmtId="0" fontId="6" fillId="0" borderId="0" xfId="3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9" fillId="0" borderId="0" xfId="1" applyFont="1"/>
    <xf numFmtId="0" fontId="2" fillId="0" borderId="2" xfId="1" applyFont="1" applyBorder="1"/>
    <xf numFmtId="0" fontId="17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0" xfId="3" applyFont="1"/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3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7" fillId="0" borderId="0" xfId="4"/>
    <xf numFmtId="0" fontId="6" fillId="0" borderId="0" xfId="4" applyFont="1" applyAlignment="1"/>
    <xf numFmtId="0" fontId="12" fillId="0" borderId="0" xfId="4" applyFont="1" applyAlignment="1"/>
    <xf numFmtId="0" fontId="4" fillId="0" borderId="0" xfId="4" applyFont="1"/>
    <xf numFmtId="0" fontId="17" fillId="0" borderId="2" xfId="4" applyFont="1" applyBorder="1" applyAlignment="1">
      <alignment horizontal="center" vertical="top" wrapText="1"/>
    </xf>
    <xf numFmtId="0" fontId="17" fillId="0" borderId="0" xfId="4" applyFont="1"/>
    <xf numFmtId="0" fontId="17" fillId="0" borderId="2" xfId="4" applyFont="1" applyBorder="1"/>
    <xf numFmtId="0" fontId="17" fillId="0" borderId="0" xfId="4" applyFont="1" applyBorder="1"/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2" fillId="0" borderId="0" xfId="4" applyFont="1"/>
    <xf numFmtId="0" fontId="17" fillId="0" borderId="2" xfId="4" applyFont="1" applyBorder="1" applyAlignment="1">
      <alignment horizontal="center"/>
    </xf>
    <xf numFmtId="0" fontId="2" fillId="0" borderId="2" xfId="4" applyFont="1" applyBorder="1"/>
    <xf numFmtId="0" fontId="7" fillId="0" borderId="0" xfId="4" applyFill="1" applyBorder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/>
    <xf numFmtId="0" fontId="7" fillId="0" borderId="0" xfId="5"/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4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5" fillId="2" borderId="1" xfId="0" applyFont="1" applyFill="1" applyBorder="1" applyAlignment="1">
      <alignment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0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17" fillId="2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52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2" xfId="0" applyFont="1" applyBorder="1" applyAlignment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48" fillId="0" borderId="0" xfId="0" applyFont="1"/>
    <xf numFmtId="0" fontId="57" fillId="0" borderId="2" xfId="0" applyFont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vertical="center" wrapText="1"/>
    </xf>
    <xf numFmtId="0" fontId="48" fillId="0" borderId="2" xfId="0" applyFont="1" applyBorder="1" applyAlignment="1">
      <alignment vertical="top" wrapText="1"/>
    </xf>
    <xf numFmtId="0" fontId="48" fillId="0" borderId="5" xfId="0" applyFont="1" applyBorder="1" applyAlignment="1">
      <alignment horizontal="center" vertical="top" wrapText="1"/>
    </xf>
    <xf numFmtId="0" fontId="57" fillId="0" borderId="5" xfId="0" applyFont="1" applyBorder="1" applyAlignment="1">
      <alignment vertical="center" wrapText="1"/>
    </xf>
    <xf numFmtId="0" fontId="48" fillId="0" borderId="2" xfId="0" applyFont="1" applyBorder="1"/>
    <xf numFmtId="0" fontId="57" fillId="0" borderId="2" xfId="0" applyFont="1" applyBorder="1" applyAlignment="1">
      <alignment horizontal="center" vertical="center" wrapText="1"/>
    </xf>
    <xf numFmtId="0" fontId="5" fillId="0" borderId="0" xfId="1" applyFont="1" applyAlignment="1"/>
    <xf numFmtId="0" fontId="3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3" borderId="0" xfId="0" applyFont="1" applyFill="1"/>
    <xf numFmtId="0" fontId="12" fillId="3" borderId="0" xfId="0" applyFont="1" applyFill="1"/>
    <xf numFmtId="0" fontId="2" fillId="3" borderId="0" xfId="0" applyFont="1" applyFill="1"/>
    <xf numFmtId="0" fontId="52" fillId="0" borderId="3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" fillId="0" borderId="2" xfId="3" applyFont="1" applyFill="1" applyBorder="1" applyAlignment="1">
      <alignment horizontal="left" vertical="center" wrapText="1"/>
    </xf>
    <xf numFmtId="0" fontId="7" fillId="2" borderId="0" xfId="1" applyFont="1" applyFill="1"/>
    <xf numFmtId="0" fontId="5" fillId="2" borderId="0" xfId="1" applyFont="1" applyFill="1" applyAlignment="1"/>
    <xf numFmtId="0" fontId="17" fillId="2" borderId="2" xfId="1" applyFont="1" applyFill="1" applyBorder="1" applyAlignment="1">
      <alignment horizontal="center"/>
    </xf>
    <xf numFmtId="0" fontId="7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0" fontId="7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3" applyFont="1" applyAlignment="1"/>
    <xf numFmtId="0" fontId="17" fillId="0" borderId="0" xfId="3" applyFont="1" applyAlignment="1">
      <alignment horizontal="right"/>
    </xf>
    <xf numFmtId="0" fontId="10" fillId="0" borderId="2" xfId="0" applyFont="1" applyBorder="1" applyAlignment="1">
      <alignment horizontal="center"/>
    </xf>
    <xf numFmtId="0" fontId="48" fillId="0" borderId="0" xfId="1" applyFont="1" applyBorder="1"/>
    <xf numFmtId="0" fontId="34" fillId="2" borderId="0" xfId="0" applyFont="1" applyFill="1"/>
    <xf numFmtId="0" fontId="48" fillId="2" borderId="2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47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59" fillId="0" borderId="2" xfId="0" applyFont="1" applyBorder="1"/>
    <xf numFmtId="0" fontId="48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35" fillId="2" borderId="1" xfId="0" applyFont="1" applyFill="1" applyBorder="1" applyAlignment="1">
      <alignment horizontal="center" vertical="top" wrapText="1"/>
    </xf>
    <xf numFmtId="0" fontId="2" fillId="0" borderId="0" xfId="2" applyFont="1"/>
    <xf numFmtId="0" fontId="2" fillId="0" borderId="0" xfId="2" applyFont="1" applyAlignment="1">
      <alignment horizontal="center" vertical="top" wrapText="1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32" fillId="2" borderId="0" xfId="0" applyFont="1" applyFill="1" applyAlignment="1">
      <alignment horizontal="center"/>
    </xf>
    <xf numFmtId="0" fontId="36" fillId="2" borderId="2" xfId="0" quotePrefix="1" applyFont="1" applyFill="1" applyBorder="1" applyAlignment="1">
      <alignment horizontal="center" vertical="top" wrapText="1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7" fillId="0" borderId="2" xfId="3" applyFont="1" applyBorder="1"/>
    <xf numFmtId="0" fontId="7" fillId="0" borderId="0" xfId="3" applyFont="1" applyBorder="1"/>
    <xf numFmtId="0" fontId="7" fillId="0" borderId="2" xfId="3" applyFont="1" applyBorder="1" applyAlignment="1">
      <alignment horizontal="center"/>
    </xf>
    <xf numFmtId="0" fontId="2" fillId="0" borderId="2" xfId="3" applyFont="1" applyBorder="1"/>
    <xf numFmtId="0" fontId="2" fillId="0" borderId="0" xfId="3" applyFont="1" applyAlignment="1">
      <alignment horizontal="right" vertical="top" wrapText="1"/>
    </xf>
    <xf numFmtId="0" fontId="59" fillId="0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7" fillId="0" borderId="0" xfId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center" wrapText="1"/>
    </xf>
    <xf numFmtId="0" fontId="57" fillId="0" borderId="2" xfId="0" applyFont="1" applyBorder="1" applyAlignment="1">
      <alignment vertical="center"/>
    </xf>
    <xf numFmtId="0" fontId="59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vertical="center" wrapText="1"/>
    </xf>
    <xf numFmtId="0" fontId="12" fillId="2" borderId="0" xfId="0" applyFont="1" applyFill="1"/>
    <xf numFmtId="0" fontId="10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27" fillId="0" borderId="2" xfId="1" applyFont="1" applyBorder="1" applyAlignment="1">
      <alignment horizontal="center" vertical="top" wrapText="1"/>
    </xf>
    <xf numFmtId="0" fontId="44" fillId="0" borderId="0" xfId="1" applyFont="1" applyAlignment="1">
      <alignment horizontal="center"/>
    </xf>
    <xf numFmtId="0" fontId="27" fillId="0" borderId="2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35" fillId="2" borderId="12" xfId="0" applyFont="1" applyFill="1" applyBorder="1" applyAlignment="1">
      <alignment horizontal="center" vertical="top" wrapText="1"/>
    </xf>
    <xf numFmtId="0" fontId="36" fillId="0" borderId="5" xfId="0" quotePrefix="1" applyFont="1" applyBorder="1" applyAlignment="1">
      <alignment horizontal="center" vertical="top" wrapText="1"/>
    </xf>
    <xf numFmtId="0" fontId="59" fillId="0" borderId="2" xfId="3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5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top" wrapText="1"/>
    </xf>
    <xf numFmtId="2" fontId="61" fillId="0" borderId="2" xfId="6" applyNumberFormat="1" applyFont="1" applyBorder="1" applyAlignment="1">
      <alignment horizontal="center"/>
    </xf>
    <xf numFmtId="0" fontId="35" fillId="0" borderId="2" xfId="0" applyFont="1" applyBorder="1" applyAlignment="1">
      <alignment horizontal="left" vertical="top" wrapText="1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right"/>
    </xf>
    <xf numFmtId="0" fontId="2" fillId="0" borderId="2" xfId="3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/>
    <xf numFmtId="0" fontId="15" fillId="0" borderId="5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left" vertical="top" wrapText="1"/>
    </xf>
    <xf numFmtId="0" fontId="7" fillId="0" borderId="2" xfId="5" applyBorder="1"/>
    <xf numFmtId="0" fontId="7" fillId="0" borderId="2" xfId="5" applyBorder="1" applyAlignment="1">
      <alignment wrapText="1"/>
    </xf>
    <xf numFmtId="2" fontId="13" fillId="0" borderId="2" xfId="5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4" xfId="0" applyFont="1" applyBorder="1"/>
    <xf numFmtId="0" fontId="6" fillId="0" borderId="2" xfId="0" applyFont="1" applyBorder="1" applyAlignment="1">
      <alignment horizontal="center"/>
    </xf>
    <xf numFmtId="0" fontId="12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12" fillId="0" borderId="6" xfId="0" applyFont="1" applyBorder="1"/>
    <xf numFmtId="0" fontId="12" fillId="0" borderId="0" xfId="0" applyFont="1"/>
    <xf numFmtId="0" fontId="12" fillId="0" borderId="5" xfId="0" applyFont="1" applyBorder="1"/>
    <xf numFmtId="0" fontId="12" fillId="0" borderId="8" xfId="0" applyFont="1" applyBorder="1"/>
    <xf numFmtId="2" fontId="12" fillId="0" borderId="2" xfId="0" applyNumberFormat="1" applyFont="1" applyBorder="1"/>
    <xf numFmtId="2" fontId="6" fillId="0" borderId="2" xfId="0" applyNumberFormat="1" applyFont="1" applyBorder="1"/>
    <xf numFmtId="0" fontId="4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2" xfId="1" applyFont="1" applyBorder="1"/>
    <xf numFmtId="0" fontId="6" fillId="0" borderId="2" xfId="1" applyFont="1" applyBorder="1" applyAlignment="1"/>
    <xf numFmtId="2" fontId="12" fillId="0" borderId="2" xfId="1" applyNumberFormat="1" applyFont="1" applyBorder="1" applyAlignment="1">
      <alignment horizontal="right"/>
    </xf>
    <xf numFmtId="2" fontId="12" fillId="0" borderId="2" xfId="1" applyNumberFormat="1" applyFont="1" applyFill="1" applyBorder="1" applyAlignment="1">
      <alignment horizontal="right"/>
    </xf>
    <xf numFmtId="0" fontId="12" fillId="0" borderId="2" xfId="1" applyFont="1" applyFill="1" applyBorder="1" applyAlignment="1">
      <alignment horizontal="right"/>
    </xf>
    <xf numFmtId="0" fontId="12" fillId="0" borderId="2" xfId="1" applyFont="1" applyBorder="1" applyAlignment="1">
      <alignment horizontal="right"/>
    </xf>
    <xf numFmtId="0" fontId="12" fillId="2" borderId="2" xfId="1" applyFont="1" applyFill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2" borderId="2" xfId="1" applyFont="1" applyFill="1" applyBorder="1" applyAlignment="1">
      <alignment horizontal="right"/>
    </xf>
    <xf numFmtId="0" fontId="64" fillId="0" borderId="2" xfId="9" applyBorder="1" applyAlignment="1" applyProtection="1">
      <alignment vertical="center" wrapText="1"/>
    </xf>
    <xf numFmtId="17" fontId="13" fillId="0" borderId="2" xfId="5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1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7" fillId="0" borderId="6" xfId="4" applyFont="1" applyBorder="1" applyAlignment="1">
      <alignment horizontal="center" vertical="top" wrapText="1"/>
    </xf>
    <xf numFmtId="2" fontId="0" fillId="0" borderId="0" xfId="0" applyNumberFormat="1"/>
    <xf numFmtId="0" fontId="15" fillId="0" borderId="2" xfId="0" applyFont="1" applyBorder="1" applyAlignment="1"/>
    <xf numFmtId="0" fontId="15" fillId="0" borderId="0" xfId="0" applyFont="1" applyAlignment="1">
      <alignment vertical="center"/>
    </xf>
    <xf numFmtId="0" fontId="6" fillId="0" borderId="8" xfId="0" applyFont="1" applyBorder="1"/>
    <xf numFmtId="0" fontId="12" fillId="0" borderId="2" xfId="0" applyFont="1" applyBorder="1" applyAlignment="1">
      <alignment vertical="center"/>
    </xf>
    <xf numFmtId="0" fontId="12" fillId="0" borderId="2" xfId="0" quotePrefix="1" applyFont="1" applyBorder="1" applyAlignment="1">
      <alignment horizontal="center" vertical="top" wrapText="1"/>
    </xf>
    <xf numFmtId="0" fontId="65" fillId="0" borderId="2" xfId="0" quotePrefix="1" applyFont="1" applyBorder="1" applyAlignment="1">
      <alignment horizontal="center" vertical="top" wrapText="1"/>
    </xf>
    <xf numFmtId="0" fontId="32" fillId="0" borderId="2" xfId="0" quotePrefix="1" applyFont="1" applyBorder="1" applyAlignment="1">
      <alignment horizontal="center" vertical="top" wrapText="1"/>
    </xf>
    <xf numFmtId="0" fontId="12" fillId="0" borderId="2" xfId="3" applyFont="1" applyBorder="1"/>
    <xf numFmtId="0" fontId="6" fillId="0" borderId="2" xfId="3" applyFont="1" applyBorder="1"/>
    <xf numFmtId="0" fontId="6" fillId="0" borderId="5" xfId="3" applyFont="1" applyBorder="1"/>
    <xf numFmtId="0" fontId="6" fillId="0" borderId="4" xfId="3" applyFont="1" applyBorder="1"/>
    <xf numFmtId="0" fontId="12" fillId="0" borderId="5" xfId="3" applyFont="1" applyBorder="1"/>
    <xf numFmtId="2" fontId="12" fillId="0" borderId="2" xfId="0" quotePrefix="1" applyNumberFormat="1" applyFont="1" applyBorder="1" applyAlignment="1">
      <alignment horizontal="center" vertical="top" wrapText="1"/>
    </xf>
    <xf numFmtId="2" fontId="12" fillId="0" borderId="2" xfId="0" quotePrefix="1" applyNumberFormat="1" applyFont="1" applyBorder="1" applyAlignment="1">
      <alignment horizontal="right" vertical="top" wrapText="1"/>
    </xf>
    <xf numFmtId="0" fontId="12" fillId="0" borderId="2" xfId="0" quotePrefix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/>
    </xf>
    <xf numFmtId="0" fontId="6" fillId="0" borderId="2" xfId="1" applyFont="1" applyBorder="1" applyAlignment="1">
      <alignment vertical="top" wrapText="1"/>
    </xf>
    <xf numFmtId="2" fontId="19" fillId="0" borderId="2" xfId="1" applyNumberFormat="1" applyFont="1" applyBorder="1" applyAlignment="1"/>
    <xf numFmtId="0" fontId="15" fillId="0" borderId="2" xfId="0" applyFont="1" applyBorder="1"/>
    <xf numFmtId="0" fontId="13" fillId="2" borderId="2" xfId="0" applyFont="1" applyFill="1" applyBorder="1"/>
    <xf numFmtId="0" fontId="13" fillId="2" borderId="5" xfId="0" applyFont="1" applyFill="1" applyBorder="1" applyAlignment="1"/>
    <xf numFmtId="2" fontId="13" fillId="2" borderId="2" xfId="0" applyNumberFormat="1" applyFont="1" applyFill="1" applyBorder="1"/>
    <xf numFmtId="0" fontId="13" fillId="2" borderId="0" xfId="0" applyFont="1" applyFill="1"/>
    <xf numFmtId="0" fontId="13" fillId="3" borderId="0" xfId="0" applyFont="1" applyFill="1"/>
    <xf numFmtId="0" fontId="15" fillId="0" borderId="2" xfId="1" applyFont="1" applyBorder="1"/>
    <xf numFmtId="0" fontId="15" fillId="2" borderId="2" xfId="0" applyFont="1" applyFill="1" applyBorder="1"/>
    <xf numFmtId="0" fontId="15" fillId="2" borderId="5" xfId="0" applyFont="1" applyFill="1" applyBorder="1" applyAlignment="1"/>
    <xf numFmtId="2" fontId="15" fillId="2" borderId="2" xfId="0" applyNumberFormat="1" applyFont="1" applyFill="1" applyBorder="1"/>
    <xf numFmtId="0" fontId="15" fillId="2" borderId="0" xfId="0" applyFont="1" applyFill="1"/>
    <xf numFmtId="0" fontId="15" fillId="3" borderId="0" xfId="0" applyFont="1" applyFill="1"/>
    <xf numFmtId="0" fontId="15" fillId="0" borderId="2" xfId="4" applyFont="1" applyBorder="1" applyAlignment="1">
      <alignment horizontal="center"/>
    </xf>
    <xf numFmtId="0" fontId="15" fillId="0" borderId="2" xfId="4" applyFont="1" applyBorder="1" applyAlignment="1">
      <alignment horizontal="left"/>
    </xf>
    <xf numFmtId="2" fontId="13" fillId="0" borderId="2" xfId="4" applyNumberFormat="1" applyFont="1" applyBorder="1"/>
    <xf numFmtId="0" fontId="15" fillId="0" borderId="2" xfId="4" applyFont="1" applyBorder="1" applyAlignment="1">
      <alignment horizontal="left" wrapText="1"/>
    </xf>
    <xf numFmtId="0" fontId="13" fillId="0" borderId="2" xfId="4" applyFont="1" applyBorder="1"/>
    <xf numFmtId="0" fontId="15" fillId="0" borderId="2" xfId="4" quotePrefix="1" applyFont="1" applyBorder="1" applyAlignment="1">
      <alignment horizontal="center"/>
    </xf>
    <xf numFmtId="2" fontId="15" fillId="0" borderId="2" xfId="4" applyNumberFormat="1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4" fillId="0" borderId="2" xfId="0" quotePrefix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2" fillId="0" borderId="0" xfId="1" applyFont="1" applyBorder="1" applyAlignment="1"/>
    <xf numFmtId="0" fontId="6" fillId="0" borderId="2" xfId="1" applyFont="1" applyBorder="1" applyAlignment="1">
      <alignment horizontal="left"/>
    </xf>
    <xf numFmtId="0" fontId="12" fillId="0" borderId="0" xfId="1" applyFont="1"/>
    <xf numFmtId="0" fontId="12" fillId="0" borderId="2" xfId="1" applyFont="1" applyBorder="1"/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1" fontId="12" fillId="0" borderId="6" xfId="0" applyNumberFormat="1" applyFont="1" applyBorder="1"/>
    <xf numFmtId="0" fontId="12" fillId="0" borderId="2" xfId="3" applyFont="1" applyBorder="1" applyAlignment="1">
      <alignment horizontal="right" vertical="center" wrapText="1"/>
    </xf>
    <xf numFmtId="2" fontId="12" fillId="0" borderId="10" xfId="0" applyNumberFormat="1" applyFont="1" applyFill="1" applyBorder="1"/>
    <xf numFmtId="2" fontId="56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justify" vertical="center"/>
    </xf>
    <xf numFmtId="0" fontId="6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/>
    </xf>
    <xf numFmtId="1" fontId="6" fillId="0" borderId="6" xfId="0" applyNumberFormat="1" applyFont="1" applyBorder="1"/>
    <xf numFmtId="1" fontId="12" fillId="0" borderId="2" xfId="0" applyNumberFormat="1" applyFont="1" applyBorder="1"/>
    <xf numFmtId="1" fontId="6" fillId="0" borderId="2" xfId="0" applyNumberFormat="1" applyFont="1" applyBorder="1"/>
    <xf numFmtId="1" fontId="12" fillId="0" borderId="5" xfId="0" applyNumberFormat="1" applyFont="1" applyBorder="1"/>
    <xf numFmtId="0" fontId="15" fillId="0" borderId="2" xfId="0" applyFont="1" applyBorder="1" applyAlignment="1">
      <alignment horizontal="center" vertical="top" wrapText="1"/>
    </xf>
    <xf numFmtId="0" fontId="7" fillId="0" borderId="2" xfId="0" quotePrefix="1" applyFont="1" applyBorder="1" applyAlignment="1">
      <alignment horizontal="center" vertical="top" wrapText="1"/>
    </xf>
    <xf numFmtId="0" fontId="2" fillId="2" borderId="2" xfId="0" applyFont="1" applyFill="1" applyBorder="1"/>
    <xf numFmtId="0" fontId="7" fillId="0" borderId="2" xfId="0" quotePrefix="1" applyFont="1" applyBorder="1" applyAlignment="1">
      <alignment horizontal="right" vertical="top" wrapText="1"/>
    </xf>
    <xf numFmtId="0" fontId="7" fillId="3" borderId="2" xfId="0" quotePrefix="1" applyFont="1" applyFill="1" applyBorder="1" applyAlignment="1">
      <alignment horizontal="right" vertical="top" wrapText="1"/>
    </xf>
    <xf numFmtId="2" fontId="6" fillId="0" borderId="5" xfId="0" applyNumberFormat="1" applyFont="1" applyBorder="1"/>
    <xf numFmtId="2" fontId="12" fillId="0" borderId="5" xfId="0" applyNumberFormat="1" applyFont="1" applyBorder="1"/>
    <xf numFmtId="0" fontId="6" fillId="0" borderId="2" xfId="1" applyFont="1" applyBorder="1" applyAlignment="1">
      <alignment horizontal="center"/>
    </xf>
    <xf numFmtId="2" fontId="67" fillId="0" borderId="2" xfId="0" applyNumberFormat="1" applyFont="1" applyBorder="1"/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3" borderId="2" xfId="1" applyFont="1" applyFill="1" applyBorder="1" applyAlignment="1">
      <alignment horizontal="left"/>
    </xf>
    <xf numFmtId="0" fontId="45" fillId="0" borderId="2" xfId="0" quotePrefix="1" applyFont="1" applyBorder="1" applyAlignment="1">
      <alignment horizontal="right" vertical="top" wrapText="1"/>
    </xf>
    <xf numFmtId="0" fontId="45" fillId="0" borderId="5" xfId="0" quotePrefix="1" applyFont="1" applyBorder="1" applyAlignment="1">
      <alignment horizontal="right" vertical="top" wrapText="1"/>
    </xf>
    <xf numFmtId="0" fontId="68" fillId="0" borderId="2" xfId="0" applyFont="1" applyBorder="1" applyAlignment="1">
      <alignment horizontal="right"/>
    </xf>
    <xf numFmtId="0" fontId="45" fillId="3" borderId="2" xfId="0" quotePrefix="1" applyFont="1" applyFill="1" applyBorder="1" applyAlignment="1">
      <alignment horizontal="right" vertical="top" wrapText="1"/>
    </xf>
    <xf numFmtId="0" fontId="45" fillId="3" borderId="5" xfId="0" quotePrefix="1" applyFont="1" applyFill="1" applyBorder="1" applyAlignment="1">
      <alignment horizontal="right" vertical="top" wrapText="1"/>
    </xf>
    <xf numFmtId="0" fontId="68" fillId="3" borderId="2" xfId="0" applyFont="1" applyFill="1" applyBorder="1" applyAlignment="1">
      <alignment horizontal="right"/>
    </xf>
    <xf numFmtId="0" fontId="45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/>
    </xf>
    <xf numFmtId="0" fontId="12" fillId="3" borderId="2" xfId="3" applyFont="1" applyFill="1" applyBorder="1"/>
    <xf numFmtId="0" fontId="12" fillId="3" borderId="5" xfId="3" applyFont="1" applyFill="1" applyBorder="1"/>
    <xf numFmtId="0" fontId="12" fillId="3" borderId="2" xfId="0" applyFont="1" applyFill="1" applyBorder="1"/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2" fontId="6" fillId="0" borderId="2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" xfId="1" applyFont="1" applyBorder="1" applyAlignment="1"/>
    <xf numFmtId="0" fontId="12" fillId="0" borderId="2" xfId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wrapText="1"/>
    </xf>
    <xf numFmtId="0" fontId="48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5" fillId="0" borderId="5" xfId="0" applyFont="1" applyBorder="1"/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center" vertical="top" wrapText="1"/>
    </xf>
    <xf numFmtId="0" fontId="17" fillId="0" borderId="2" xfId="0" quotePrefix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9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5" applyFont="1" applyBorder="1" applyAlignment="1">
      <alignment horizontal="center" vertical="top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2" fillId="0" borderId="0" xfId="5" applyFont="1" applyAlignment="1">
      <alignment horizontal="left"/>
    </xf>
    <xf numFmtId="0" fontId="17" fillId="0" borderId="7" xfId="5" applyFont="1" applyBorder="1" applyAlignment="1">
      <alignment horizontal="right"/>
    </xf>
    <xf numFmtId="0" fontId="15" fillId="0" borderId="2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8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6" fillId="0" borderId="0" xfId="3" applyFont="1" applyAlignment="1">
      <alignment horizontal="righ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2" applyFont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0" fontId="62" fillId="0" borderId="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17" fillId="0" borderId="7" xfId="0" applyFont="1" applyBorder="1" applyAlignment="1">
      <alignment horizontal="left"/>
    </xf>
    <xf numFmtId="0" fontId="52" fillId="0" borderId="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1" xfId="0" quotePrefix="1" applyFont="1" applyBorder="1" applyAlignment="1">
      <alignment horizontal="center" vertical="center" wrapText="1"/>
    </xf>
    <xf numFmtId="0" fontId="33" fillId="0" borderId="0" xfId="0" quotePrefix="1" applyFont="1" applyBorder="1" applyAlignment="1">
      <alignment horizontal="center" vertical="center" wrapText="1"/>
    </xf>
    <xf numFmtId="0" fontId="33" fillId="0" borderId="17" xfId="0" quotePrefix="1" applyFont="1" applyBorder="1" applyAlignment="1">
      <alignment horizontal="center" vertical="center" wrapText="1"/>
    </xf>
    <xf numFmtId="0" fontId="33" fillId="0" borderId="8" xfId="0" quotePrefix="1" applyFont="1" applyBorder="1" applyAlignment="1">
      <alignment horizontal="center" vertical="center" wrapText="1"/>
    </xf>
    <xf numFmtId="0" fontId="33" fillId="0" borderId="7" xfId="0" quotePrefix="1" applyFont="1" applyBorder="1" applyAlignment="1">
      <alignment horizontal="center" vertical="center" wrapText="1"/>
    </xf>
    <xf numFmtId="0" fontId="33" fillId="0" borderId="15" xfId="0" quotePrefix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8" fillId="2" borderId="5" xfId="0" applyFont="1" applyFill="1" applyBorder="1" applyAlignment="1">
      <alignment horizontal="center" vertical="top" wrapText="1"/>
    </xf>
    <xf numFmtId="0" fontId="48" fillId="2" borderId="9" xfId="0" applyFont="1" applyFill="1" applyBorder="1" applyAlignment="1">
      <alignment horizontal="center" vertical="top" wrapText="1"/>
    </xf>
    <xf numFmtId="0" fontId="48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top" wrapText="1"/>
    </xf>
    <xf numFmtId="0" fontId="17" fillId="2" borderId="7" xfId="0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45" fillId="0" borderId="7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quotePrefix="1" applyFont="1" applyBorder="1" applyAlignment="1">
      <alignment horizontal="center" vertical="top" wrapText="1"/>
    </xf>
    <xf numFmtId="0" fontId="6" fillId="0" borderId="6" xfId="0" quotePrefix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3" applyFont="1" applyAlignment="1">
      <alignment horizontal="center"/>
    </xf>
    <xf numFmtId="0" fontId="0" fillId="0" borderId="0" xfId="0" applyAlignment="1">
      <alignment horizontal="left"/>
    </xf>
    <xf numFmtId="0" fontId="6" fillId="0" borderId="0" xfId="3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7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0" fontId="7" fillId="0" borderId="0" xfId="3" applyAlignment="1">
      <alignment horizontal="left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16" xfId="3" applyFont="1" applyBorder="1" applyAlignment="1">
      <alignment horizontal="center" vertical="top"/>
    </xf>
    <xf numFmtId="0" fontId="4" fillId="0" borderId="0" xfId="3" applyFont="1" applyAlignment="1">
      <alignment horizontal="center"/>
    </xf>
    <xf numFmtId="0" fontId="2" fillId="0" borderId="9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11" fillId="0" borderId="13" xfId="0" quotePrefix="1" applyFont="1" applyBorder="1" applyAlignment="1">
      <alignment horizontal="center"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wrapText="1"/>
    </xf>
    <xf numFmtId="0" fontId="11" fillId="0" borderId="17" xfId="0" quotePrefix="1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15" xfId="0" quotePrefix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7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2" fillId="2" borderId="12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center" vertical="center"/>
    </xf>
    <xf numFmtId="0" fontId="62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2" fillId="0" borderId="2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70" fillId="0" borderId="12" xfId="1" applyFont="1" applyBorder="1" applyAlignment="1">
      <alignment horizontal="center" vertical="center" wrapText="1"/>
    </xf>
    <xf numFmtId="0" fontId="70" fillId="0" borderId="13" xfId="1" applyFont="1" applyBorder="1" applyAlignment="1">
      <alignment horizontal="center" vertical="center" wrapText="1"/>
    </xf>
    <xf numFmtId="0" fontId="70" fillId="0" borderId="14" xfId="1" applyFont="1" applyBorder="1" applyAlignment="1">
      <alignment horizontal="center" vertical="center" wrapText="1"/>
    </xf>
    <xf numFmtId="0" fontId="70" fillId="0" borderId="11" xfId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center" vertical="center" wrapText="1"/>
    </xf>
    <xf numFmtId="0" fontId="70" fillId="0" borderId="17" xfId="1" applyFont="1" applyBorder="1" applyAlignment="1">
      <alignment horizontal="center" vertical="center" wrapText="1"/>
    </xf>
    <xf numFmtId="0" fontId="70" fillId="0" borderId="8" xfId="1" applyFont="1" applyBorder="1" applyAlignment="1">
      <alignment horizontal="center" vertical="center" wrapText="1"/>
    </xf>
    <xf numFmtId="0" fontId="70" fillId="0" borderId="7" xfId="1" applyFont="1" applyBorder="1" applyAlignment="1">
      <alignment horizontal="center" vertical="center" wrapText="1"/>
    </xf>
    <xf numFmtId="0" fontId="70" fillId="0" borderId="15" xfId="1" applyFont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71" fillId="0" borderId="12" xfId="1" applyFont="1" applyBorder="1" applyAlignment="1">
      <alignment horizontal="center" vertical="center" wrapText="1"/>
    </xf>
    <xf numFmtId="0" fontId="71" fillId="0" borderId="13" xfId="1" applyFont="1" applyBorder="1" applyAlignment="1">
      <alignment horizontal="center" vertical="center" wrapText="1"/>
    </xf>
    <xf numFmtId="0" fontId="71" fillId="0" borderId="14" xfId="1" applyFont="1" applyBorder="1" applyAlignment="1">
      <alignment horizontal="center" vertical="center" wrapText="1"/>
    </xf>
    <xf numFmtId="0" fontId="71" fillId="0" borderId="11" xfId="1" applyFont="1" applyBorder="1" applyAlignment="1">
      <alignment horizontal="center" vertical="center" wrapText="1"/>
    </xf>
    <xf numFmtId="0" fontId="71" fillId="0" borderId="0" xfId="1" applyFont="1" applyBorder="1" applyAlignment="1">
      <alignment horizontal="center" vertical="center" wrapText="1"/>
    </xf>
    <xf numFmtId="0" fontId="71" fillId="0" borderId="17" xfId="1" applyFont="1" applyBorder="1" applyAlignment="1">
      <alignment horizontal="center" vertical="center" wrapText="1"/>
    </xf>
    <xf numFmtId="0" fontId="71" fillId="0" borderId="8" xfId="1" applyFont="1" applyBorder="1" applyAlignment="1">
      <alignment horizontal="center" vertical="center" wrapText="1"/>
    </xf>
    <xf numFmtId="0" fontId="71" fillId="0" borderId="7" xfId="1" applyFont="1" applyBorder="1" applyAlignment="1">
      <alignment horizontal="center" vertical="center" wrapText="1"/>
    </xf>
    <xf numFmtId="0" fontId="71" fillId="0" borderId="15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49" fontId="71" fillId="0" borderId="12" xfId="1" applyNumberFormat="1" applyFont="1" applyBorder="1" applyAlignment="1">
      <alignment horizontal="center" vertical="center" wrapText="1"/>
    </xf>
    <xf numFmtId="49" fontId="71" fillId="0" borderId="13" xfId="1" applyNumberFormat="1" applyFont="1" applyBorder="1" applyAlignment="1">
      <alignment horizontal="center" vertical="center" wrapText="1"/>
    </xf>
    <xf numFmtId="49" fontId="71" fillId="0" borderId="14" xfId="1" applyNumberFormat="1" applyFont="1" applyBorder="1" applyAlignment="1">
      <alignment horizontal="center" vertical="center" wrapText="1"/>
    </xf>
    <xf numFmtId="49" fontId="71" fillId="0" borderId="11" xfId="1" applyNumberFormat="1" applyFont="1" applyBorder="1" applyAlignment="1">
      <alignment horizontal="center" vertical="center" wrapText="1"/>
    </xf>
    <xf numFmtId="49" fontId="71" fillId="0" borderId="0" xfId="1" applyNumberFormat="1" applyFont="1" applyBorder="1" applyAlignment="1">
      <alignment horizontal="center" vertical="center" wrapText="1"/>
    </xf>
    <xf numFmtId="49" fontId="71" fillId="0" borderId="17" xfId="1" applyNumberFormat="1" applyFont="1" applyBorder="1" applyAlignment="1">
      <alignment horizontal="center" vertical="center" wrapText="1"/>
    </xf>
    <xf numFmtId="49" fontId="71" fillId="0" borderId="8" xfId="1" applyNumberFormat="1" applyFont="1" applyBorder="1" applyAlignment="1">
      <alignment horizontal="center" vertical="center" wrapText="1"/>
    </xf>
    <xf numFmtId="49" fontId="71" fillId="0" borderId="7" xfId="1" applyNumberFormat="1" applyFont="1" applyBorder="1" applyAlignment="1">
      <alignment horizontal="center" vertical="center" wrapText="1"/>
    </xf>
    <xf numFmtId="49" fontId="71" fillId="0" borderId="15" xfId="1" applyNumberFormat="1" applyFont="1" applyBorder="1" applyAlignment="1">
      <alignment horizontal="center" vertical="center" wrapText="1"/>
    </xf>
    <xf numFmtId="49" fontId="70" fillId="0" borderId="12" xfId="1" applyNumberFormat="1" applyFont="1" applyBorder="1" applyAlignment="1">
      <alignment horizontal="center" vertical="center" wrapText="1"/>
    </xf>
    <xf numFmtId="49" fontId="70" fillId="0" borderId="13" xfId="1" applyNumberFormat="1" applyFont="1" applyBorder="1" applyAlignment="1">
      <alignment horizontal="center" vertical="center" wrapText="1"/>
    </xf>
    <xf numFmtId="49" fontId="70" fillId="0" borderId="14" xfId="1" applyNumberFormat="1" applyFont="1" applyBorder="1" applyAlignment="1">
      <alignment horizontal="center" vertical="center" wrapText="1"/>
    </xf>
    <xf numFmtId="49" fontId="70" fillId="0" borderId="11" xfId="1" applyNumberFormat="1" applyFont="1" applyBorder="1" applyAlignment="1">
      <alignment horizontal="center" vertical="center" wrapText="1"/>
    </xf>
    <xf numFmtId="49" fontId="70" fillId="0" borderId="0" xfId="1" applyNumberFormat="1" applyFont="1" applyBorder="1" applyAlignment="1">
      <alignment horizontal="center" vertical="center" wrapText="1"/>
    </xf>
    <xf numFmtId="49" fontId="70" fillId="0" borderId="17" xfId="1" applyNumberFormat="1" applyFont="1" applyBorder="1" applyAlignment="1">
      <alignment horizontal="center" vertical="center" wrapText="1"/>
    </xf>
    <xf numFmtId="49" fontId="70" fillId="0" borderId="8" xfId="1" applyNumberFormat="1" applyFont="1" applyBorder="1" applyAlignment="1">
      <alignment horizontal="center" vertical="center" wrapText="1"/>
    </xf>
    <xf numFmtId="49" fontId="70" fillId="0" borderId="7" xfId="1" applyNumberFormat="1" applyFont="1" applyBorder="1" applyAlignment="1">
      <alignment horizontal="center" vertical="center" wrapText="1"/>
    </xf>
    <xf numFmtId="49" fontId="70" fillId="0" borderId="15" xfId="1" applyNumberFormat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22" fillId="0" borderId="10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0" fillId="0" borderId="2" xfId="1" applyFont="1" applyBorder="1" applyAlignment="1">
      <alignment horizontal="center" wrapText="1"/>
    </xf>
    <xf numFmtId="0" fontId="43" fillId="0" borderId="12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0" fontId="43" fillId="0" borderId="11" xfId="1" applyFont="1" applyBorder="1" applyAlignment="1">
      <alignment horizontal="center" vertical="center" wrapText="1"/>
    </xf>
    <xf numFmtId="0" fontId="43" fillId="0" borderId="0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43" fillId="0" borderId="8" xfId="1" applyFont="1" applyBorder="1" applyAlignment="1">
      <alignment horizontal="center" vertical="center" wrapText="1"/>
    </xf>
    <xf numFmtId="0" fontId="43" fillId="0" borderId="7" xfId="1" applyFont="1" applyBorder="1" applyAlignment="1">
      <alignment horizontal="center" vertical="center" wrapText="1"/>
    </xf>
    <xf numFmtId="0" fontId="43" fillId="0" borderId="15" xfId="1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/>
    </xf>
    <xf numFmtId="0" fontId="15" fillId="0" borderId="6" xfId="4" applyFont="1" applyBorder="1" applyAlignment="1">
      <alignment horizontal="center"/>
    </xf>
    <xf numFmtId="0" fontId="16" fillId="0" borderId="5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8" fillId="0" borderId="5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/>
    </xf>
    <xf numFmtId="0" fontId="17" fillId="0" borderId="1" xfId="4" applyFont="1" applyBorder="1" applyAlignment="1">
      <alignment horizontal="center" vertical="top" wrapText="1"/>
    </xf>
    <xf numFmtId="0" fontId="17" fillId="0" borderId="3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/>
    </xf>
    <xf numFmtId="0" fontId="17" fillId="0" borderId="9" xfId="4" applyFont="1" applyBorder="1" applyAlignment="1">
      <alignment horizontal="center" vertical="top"/>
    </xf>
    <xf numFmtId="0" fontId="17" fillId="0" borderId="6" xfId="4" applyFont="1" applyBorder="1" applyAlignment="1">
      <alignment horizontal="center" vertical="top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 applyAlignment="1">
      <alignment horizontal="right" vertical="top" wrapText="1"/>
    </xf>
    <xf numFmtId="0" fontId="6" fillId="0" borderId="0" xfId="4" applyFont="1" applyAlignment="1">
      <alignment horizontal="center" vertical="top" wrapText="1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5" fillId="0" borderId="0" xfId="3" applyFont="1" applyAlignment="1">
      <alignment horizontal="center" wrapText="1"/>
    </xf>
    <xf numFmtId="0" fontId="17" fillId="0" borderId="7" xfId="3" applyFont="1" applyBorder="1" applyAlignment="1">
      <alignment horizontal="right"/>
    </xf>
    <xf numFmtId="0" fontId="7" fillId="0" borderId="0" xfId="3" applyFont="1"/>
    <xf numFmtId="0" fontId="2" fillId="0" borderId="0" xfId="3" applyFont="1" applyAlignment="1">
      <alignment horizontal="center" vertical="top" wrapText="1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right" vertical="top" wrapText="1"/>
    </xf>
    <xf numFmtId="0" fontId="72" fillId="0" borderId="12" xfId="3" applyFont="1" applyBorder="1" applyAlignment="1">
      <alignment horizontal="center" vertical="center"/>
    </xf>
    <xf numFmtId="0" fontId="72" fillId="0" borderId="13" xfId="3" applyFont="1" applyBorder="1" applyAlignment="1">
      <alignment horizontal="center" vertical="center"/>
    </xf>
    <xf numFmtId="0" fontId="72" fillId="0" borderId="14" xfId="3" applyFont="1" applyBorder="1" applyAlignment="1">
      <alignment horizontal="center" vertical="center"/>
    </xf>
    <xf numFmtId="0" fontId="72" fillId="0" borderId="11" xfId="3" applyFont="1" applyBorder="1" applyAlignment="1">
      <alignment horizontal="center" vertical="center"/>
    </xf>
    <xf numFmtId="0" fontId="72" fillId="0" borderId="0" xfId="3" applyFont="1" applyBorder="1" applyAlignment="1">
      <alignment horizontal="center" vertical="center"/>
    </xf>
    <xf numFmtId="0" fontId="72" fillId="0" borderId="17" xfId="3" applyFont="1" applyBorder="1" applyAlignment="1">
      <alignment horizontal="center" vertical="center"/>
    </xf>
    <xf numFmtId="0" fontId="72" fillId="0" borderId="8" xfId="3" applyFont="1" applyBorder="1" applyAlignment="1">
      <alignment horizontal="center" vertical="center"/>
    </xf>
    <xf numFmtId="0" fontId="72" fillId="0" borderId="7" xfId="3" applyFont="1" applyBorder="1" applyAlignment="1">
      <alignment horizontal="center" vertical="center"/>
    </xf>
    <xf numFmtId="0" fontId="72" fillId="0" borderId="15" xfId="3" applyFont="1" applyBorder="1" applyAlignment="1">
      <alignment horizontal="center" vertical="center"/>
    </xf>
    <xf numFmtId="0" fontId="73" fillId="0" borderId="12" xfId="3" applyFont="1" applyBorder="1" applyAlignment="1">
      <alignment horizontal="center" vertical="center"/>
    </xf>
    <xf numFmtId="0" fontId="73" fillId="0" borderId="13" xfId="3" applyFont="1" applyBorder="1" applyAlignment="1">
      <alignment horizontal="center" vertical="center"/>
    </xf>
    <xf numFmtId="0" fontId="73" fillId="0" borderId="14" xfId="3" applyFont="1" applyBorder="1" applyAlignment="1">
      <alignment horizontal="center" vertical="center"/>
    </xf>
    <xf numFmtId="0" fontId="73" fillId="0" borderId="11" xfId="3" applyFont="1" applyBorder="1" applyAlignment="1">
      <alignment horizontal="center" vertical="center"/>
    </xf>
    <xf numFmtId="0" fontId="73" fillId="0" borderId="0" xfId="3" applyFont="1" applyBorder="1" applyAlignment="1">
      <alignment horizontal="center" vertical="center"/>
    </xf>
    <xf numFmtId="0" fontId="73" fillId="0" borderId="17" xfId="3" applyFont="1" applyBorder="1" applyAlignment="1">
      <alignment horizontal="center" vertical="center"/>
    </xf>
    <xf numFmtId="0" fontId="73" fillId="0" borderId="8" xfId="3" applyFont="1" applyBorder="1" applyAlignment="1">
      <alignment horizontal="center" vertical="center"/>
    </xf>
    <xf numFmtId="0" fontId="73" fillId="0" borderId="7" xfId="3" applyFont="1" applyBorder="1" applyAlignment="1">
      <alignment horizontal="center" vertical="center"/>
    </xf>
    <xf numFmtId="0" fontId="73" fillId="0" borderId="15" xfId="3" applyFont="1" applyBorder="1" applyAlignment="1">
      <alignment horizontal="center" vertical="center"/>
    </xf>
  </cellXfs>
  <cellStyles count="10">
    <cellStyle name="Hyperlink" xfId="9" builtinId="8"/>
    <cellStyle name="Normal" xfId="0" builtinId="0"/>
    <cellStyle name="Normal 2" xfId="1"/>
    <cellStyle name="Normal 2 2" xfId="2"/>
    <cellStyle name="Normal 2 2 2" xfId="8"/>
    <cellStyle name="Normal 2 3" xfId="7"/>
    <cellStyle name="Normal 3" xfId="3"/>
    <cellStyle name="Normal 3 2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7</xdr:row>
      <xdr:rowOff>147451</xdr:rowOff>
    </xdr:from>
    <xdr:ext cx="9266085" cy="4544096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6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_Delhi_</a:t>
          </a:r>
        </a:p>
        <a:p>
          <a:pPr algn="ctr">
            <a:lnSpc>
              <a:spcPts val="5100"/>
            </a:lnSpc>
          </a:pPr>
          <a:r>
            <a:rPr lang="en-US" sz="6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26.04.2019</a:t>
          </a:r>
          <a:endParaRPr 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mdmdelhi@ymail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9"/>
  <sheetViews>
    <sheetView view="pageBreakPreview" zoomScale="90" zoomScaleSheetLayoutView="90" workbookViewId="0">
      <selection activeCell="A5" sqref="A5"/>
    </sheetView>
  </sheetViews>
  <sheetFormatPr defaultRowHeight="12.75" x14ac:dyDescent="0.2"/>
  <cols>
    <col min="15" max="15" width="12.42578125" customWidth="1"/>
  </cols>
  <sheetData>
    <row r="139" spans="1:1" x14ac:dyDescent="0.2">
      <c r="A139" t="s">
        <v>817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zoomScale="80" zoomScaleSheetLayoutView="80" workbookViewId="0">
      <selection activeCell="J11" sqref="J11"/>
    </sheetView>
  </sheetViews>
  <sheetFormatPr defaultRowHeight="12.75" x14ac:dyDescent="0.2"/>
  <cols>
    <col min="2" max="2" width="13.1406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569"/>
      <c r="E1" s="569"/>
      <c r="F1" s="569"/>
      <c r="G1" s="569"/>
      <c r="H1" s="569"/>
      <c r="I1" s="569"/>
      <c r="J1" s="569"/>
      <c r="M1" s="105" t="s">
        <v>255</v>
      </c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9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9" ht="11.25" customHeight="1" x14ac:dyDescent="0.2"/>
    <row r="5" spans="1:19" ht="15.75" x14ac:dyDescent="0.25">
      <c r="A5" s="568" t="s">
        <v>745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</row>
    <row r="7" spans="1:19" x14ac:dyDescent="0.2">
      <c r="A7" s="548" t="s">
        <v>164</v>
      </c>
      <c r="B7" s="548"/>
      <c r="L7" s="618" t="s">
        <v>780</v>
      </c>
      <c r="M7" s="618"/>
      <c r="N7" s="618"/>
      <c r="O7" s="113"/>
    </row>
    <row r="8" spans="1:19" ht="15.75" customHeight="1" x14ac:dyDescent="0.2">
      <c r="A8" s="619" t="s">
        <v>2</v>
      </c>
      <c r="B8" s="619" t="s">
        <v>3</v>
      </c>
      <c r="C8" s="518" t="s">
        <v>4</v>
      </c>
      <c r="D8" s="518"/>
      <c r="E8" s="518"/>
      <c r="F8" s="519"/>
      <c r="G8" s="519"/>
      <c r="H8" s="518" t="s">
        <v>105</v>
      </c>
      <c r="I8" s="518"/>
      <c r="J8" s="518"/>
      <c r="K8" s="518"/>
      <c r="L8" s="518"/>
      <c r="M8" s="619" t="s">
        <v>135</v>
      </c>
      <c r="N8" s="547" t="s">
        <v>136</v>
      </c>
    </row>
    <row r="9" spans="1:19" ht="51" x14ac:dyDescent="0.2">
      <c r="A9" s="620"/>
      <c r="B9" s="620"/>
      <c r="C9" s="5" t="s">
        <v>5</v>
      </c>
      <c r="D9" s="5" t="s">
        <v>6</v>
      </c>
      <c r="E9" s="5" t="s">
        <v>361</v>
      </c>
      <c r="F9" s="5" t="s">
        <v>103</v>
      </c>
      <c r="G9" s="5" t="s">
        <v>118</v>
      </c>
      <c r="H9" s="5" t="s">
        <v>5</v>
      </c>
      <c r="I9" s="5" t="s">
        <v>6</v>
      </c>
      <c r="J9" s="5" t="s">
        <v>361</v>
      </c>
      <c r="K9" s="7" t="s">
        <v>103</v>
      </c>
      <c r="L9" s="7" t="s">
        <v>119</v>
      </c>
      <c r="M9" s="620"/>
      <c r="N9" s="547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2">
        <v>12</v>
      </c>
      <c r="M10" s="112">
        <v>13</v>
      </c>
      <c r="N10" s="3">
        <v>14</v>
      </c>
    </row>
    <row r="11" spans="1:19" ht="25.15" customHeight="1" x14ac:dyDescent="0.25">
      <c r="A11" s="367">
        <v>1</v>
      </c>
      <c r="B11" s="125" t="s">
        <v>885</v>
      </c>
      <c r="C11" s="368">
        <v>572</v>
      </c>
      <c r="D11" s="368">
        <v>0</v>
      </c>
      <c r="E11" s="368">
        <v>0</v>
      </c>
      <c r="F11" s="368">
        <v>0</v>
      </c>
      <c r="G11" s="368">
        <f>SUM(C11:F11)</f>
        <v>572</v>
      </c>
      <c r="H11" s="368">
        <v>572</v>
      </c>
      <c r="I11" s="368">
        <v>0</v>
      </c>
      <c r="J11" s="368">
        <v>0</v>
      </c>
      <c r="K11" s="368">
        <v>0</v>
      </c>
      <c r="L11" s="368">
        <v>572</v>
      </c>
      <c r="M11" s="9"/>
      <c r="N11" s="9"/>
    </row>
    <row r="12" spans="1:19" ht="25.15" customHeight="1" x14ac:dyDescent="0.25">
      <c r="A12" s="367">
        <v>2</v>
      </c>
      <c r="B12" s="125" t="s">
        <v>888</v>
      </c>
      <c r="C12" s="368">
        <v>0</v>
      </c>
      <c r="D12" s="368">
        <v>0</v>
      </c>
      <c r="E12" s="368">
        <v>0</v>
      </c>
      <c r="F12" s="368">
        <v>0</v>
      </c>
      <c r="G12" s="368">
        <v>0</v>
      </c>
      <c r="H12" s="368">
        <v>0</v>
      </c>
      <c r="I12" s="368">
        <v>0</v>
      </c>
      <c r="J12" s="368">
        <v>0</v>
      </c>
      <c r="K12" s="368">
        <v>0</v>
      </c>
      <c r="L12" s="368">
        <v>0</v>
      </c>
      <c r="M12" s="9"/>
      <c r="N12" s="9"/>
    </row>
    <row r="13" spans="1:19" ht="25.15" customHeight="1" x14ac:dyDescent="0.25">
      <c r="A13" s="367">
        <v>3</v>
      </c>
      <c r="B13" s="125" t="s">
        <v>889</v>
      </c>
      <c r="C13" s="368">
        <v>0</v>
      </c>
      <c r="D13" s="368">
        <v>0</v>
      </c>
      <c r="E13" s="368">
        <v>0</v>
      </c>
      <c r="F13" s="368">
        <v>0</v>
      </c>
      <c r="G13" s="368">
        <v>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9"/>
      <c r="N13" s="9"/>
    </row>
    <row r="14" spans="1:19" ht="25.15" customHeight="1" x14ac:dyDescent="0.25">
      <c r="A14" s="367">
        <v>4</v>
      </c>
      <c r="B14" s="125" t="s">
        <v>890</v>
      </c>
      <c r="C14" s="368">
        <v>0</v>
      </c>
      <c r="D14" s="368">
        <v>0</v>
      </c>
      <c r="E14" s="368">
        <v>0</v>
      </c>
      <c r="F14" s="368">
        <v>0</v>
      </c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9"/>
      <c r="N14" s="9"/>
    </row>
    <row r="15" spans="1:19" ht="25.15" customHeight="1" x14ac:dyDescent="0.25">
      <c r="A15" s="367">
        <v>5</v>
      </c>
      <c r="B15" s="125" t="s">
        <v>886</v>
      </c>
      <c r="C15" s="368">
        <v>0</v>
      </c>
      <c r="D15" s="368">
        <v>0</v>
      </c>
      <c r="E15" s="368">
        <v>0</v>
      </c>
      <c r="F15" s="368">
        <v>0</v>
      </c>
      <c r="G15" s="368">
        <v>0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9"/>
      <c r="N15" s="9"/>
    </row>
    <row r="16" spans="1:19" ht="25.15" customHeight="1" x14ac:dyDescent="0.25">
      <c r="A16" s="367">
        <v>6</v>
      </c>
      <c r="B16" s="125" t="s">
        <v>887</v>
      </c>
      <c r="C16" s="368">
        <v>0</v>
      </c>
      <c r="D16" s="368">
        <v>0</v>
      </c>
      <c r="E16" s="368">
        <v>0</v>
      </c>
      <c r="F16" s="368">
        <v>0</v>
      </c>
      <c r="G16" s="368">
        <v>0</v>
      </c>
      <c r="H16" s="368">
        <v>0</v>
      </c>
      <c r="I16" s="368">
        <v>0</v>
      </c>
      <c r="J16" s="368">
        <v>0</v>
      </c>
      <c r="K16" s="368">
        <v>0</v>
      </c>
      <c r="L16" s="368">
        <v>0</v>
      </c>
      <c r="M16" s="9"/>
      <c r="N16" s="9"/>
    </row>
    <row r="17" spans="1:14" ht="19.149999999999999" customHeight="1" x14ac:dyDescent="0.25">
      <c r="A17" s="367" t="s">
        <v>18</v>
      </c>
      <c r="B17" s="368"/>
      <c r="C17" s="125">
        <f>SUM(C11:C16)</f>
        <v>572</v>
      </c>
      <c r="D17" s="125">
        <f>SUM(D11:D16)</f>
        <v>0</v>
      </c>
      <c r="E17" s="125">
        <f>SUM(E11:E16)</f>
        <v>0</v>
      </c>
      <c r="F17" s="125">
        <f>SUM(F11:F16)</f>
        <v>0</v>
      </c>
      <c r="G17" s="369">
        <v>572</v>
      </c>
      <c r="H17" s="125">
        <v>572</v>
      </c>
      <c r="I17" s="370">
        <v>0</v>
      </c>
      <c r="J17" s="125">
        <v>0</v>
      </c>
      <c r="K17" s="125">
        <v>0</v>
      </c>
      <c r="L17" s="125">
        <v>572</v>
      </c>
      <c r="M17" s="9"/>
      <c r="N17" s="9"/>
    </row>
    <row r="18" spans="1:14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11" t="s">
        <v>7</v>
      </c>
    </row>
    <row r="20" spans="1:14" x14ac:dyDescent="0.2">
      <c r="A20" t="s">
        <v>8</v>
      </c>
    </row>
    <row r="21" spans="1:14" x14ac:dyDescent="0.2">
      <c r="A21" t="s">
        <v>9</v>
      </c>
      <c r="K21" s="12" t="s">
        <v>10</v>
      </c>
      <c r="L21" s="12" t="s">
        <v>10</v>
      </c>
      <c r="M21" s="12"/>
      <c r="N21" s="12" t="s">
        <v>10</v>
      </c>
    </row>
    <row r="22" spans="1:14" x14ac:dyDescent="0.2">
      <c r="A22" s="16" t="s">
        <v>433</v>
      </c>
      <c r="J22" s="12"/>
      <c r="K22" s="12"/>
      <c r="L22" s="12"/>
    </row>
    <row r="23" spans="1:14" x14ac:dyDescent="0.2">
      <c r="C23" s="16" t="s">
        <v>434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4" x14ac:dyDescent="0.2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 customHeight="1" x14ac:dyDescent="0.25">
      <c r="A26" s="14" t="s">
        <v>11</v>
      </c>
      <c r="B26" s="14"/>
      <c r="C26" s="14"/>
      <c r="D26" s="14"/>
      <c r="E26" s="14"/>
      <c r="F26" s="14"/>
      <c r="G26" s="14"/>
      <c r="H26" s="14"/>
      <c r="K26" s="15"/>
      <c r="L26" s="614" t="s">
        <v>12</v>
      </c>
      <c r="M26" s="614"/>
      <c r="N26" s="614"/>
    </row>
    <row r="27" spans="1:14" ht="15.75" customHeight="1" x14ac:dyDescent="0.2">
      <c r="A27" s="614" t="s">
        <v>13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</row>
    <row r="28" spans="1:14" ht="15.75" x14ac:dyDescent="0.2">
      <c r="A28" s="614" t="s">
        <v>14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</row>
    <row r="29" spans="1:14" x14ac:dyDescent="0.2">
      <c r="K29" s="548" t="s">
        <v>85</v>
      </c>
      <c r="L29" s="548"/>
      <c r="M29" s="548"/>
      <c r="N29" s="548"/>
    </row>
    <row r="30" spans="1:14" x14ac:dyDescent="0.2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</row>
  </sheetData>
  <mergeCells count="17">
    <mergeCell ref="A30:N30"/>
    <mergeCell ref="N8:N9"/>
    <mergeCell ref="L26:N26"/>
    <mergeCell ref="A27:N27"/>
    <mergeCell ref="A28:N28"/>
    <mergeCell ref="K29:N29"/>
    <mergeCell ref="A8:A9"/>
    <mergeCell ref="B8:B9"/>
    <mergeCell ref="C8:G8"/>
    <mergeCell ref="H8:L8"/>
    <mergeCell ref="M8:M9"/>
    <mergeCell ref="A7:B7"/>
    <mergeCell ref="D1:J1"/>
    <mergeCell ref="A2:N2"/>
    <mergeCell ref="A3:N3"/>
    <mergeCell ref="A5:N5"/>
    <mergeCell ref="L7:N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topLeftCell="B1" zoomScale="80" zoomScaleSheetLayoutView="80" workbookViewId="0">
      <selection activeCell="H11" sqref="H11"/>
    </sheetView>
  </sheetViews>
  <sheetFormatPr defaultColWidth="9.140625" defaultRowHeight="12.75" x14ac:dyDescent="0.2"/>
  <cols>
    <col min="1" max="1" width="7.140625" style="16" customWidth="1"/>
    <col min="2" max="2" width="12.28515625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2.28515625" style="16" customWidth="1"/>
    <col min="14" max="14" width="11.28515625" style="16" customWidth="1"/>
    <col min="15" max="15" width="8.85546875" style="16" customWidth="1"/>
    <col min="16" max="16" width="9.140625" style="16"/>
    <col min="17" max="17" width="15.28515625" style="16" customWidth="1"/>
    <col min="18" max="16384" width="9.140625" style="16"/>
  </cols>
  <sheetData>
    <row r="1" spans="1:18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65" t="s">
        <v>61</v>
      </c>
      <c r="P1" s="565"/>
      <c r="Q1" s="565"/>
    </row>
    <row r="2" spans="1:18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45"/>
      <c r="N2" s="45"/>
      <c r="O2" s="45"/>
      <c r="P2" s="45"/>
    </row>
    <row r="3" spans="1:18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44"/>
      <c r="N3" s="44"/>
      <c r="O3" s="44"/>
      <c r="P3" s="44"/>
    </row>
    <row r="4" spans="1:18" customFormat="1" ht="11.25" customHeight="1" x14ac:dyDescent="0.2"/>
    <row r="5" spans="1:18" customFormat="1" ht="15.75" customHeight="1" x14ac:dyDescent="0.25">
      <c r="A5" s="623" t="s">
        <v>746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16"/>
    </row>
    <row r="7" spans="1:18" ht="17.45" customHeight="1" x14ac:dyDescent="0.2">
      <c r="A7" s="548" t="s">
        <v>164</v>
      </c>
      <c r="B7" s="548"/>
      <c r="N7" s="612" t="s">
        <v>778</v>
      </c>
      <c r="O7" s="612"/>
      <c r="P7" s="612"/>
      <c r="Q7" s="612"/>
    </row>
    <row r="8" spans="1:18" ht="24" customHeight="1" x14ac:dyDescent="0.2">
      <c r="A8" s="547" t="s">
        <v>2</v>
      </c>
      <c r="B8" s="547" t="s">
        <v>3</v>
      </c>
      <c r="C8" s="564" t="s">
        <v>785</v>
      </c>
      <c r="D8" s="564"/>
      <c r="E8" s="564"/>
      <c r="F8" s="564"/>
      <c r="G8" s="564"/>
      <c r="H8" s="625" t="s">
        <v>635</v>
      </c>
      <c r="I8" s="564"/>
      <c r="J8" s="564"/>
      <c r="K8" s="564"/>
      <c r="L8" s="564"/>
      <c r="M8" s="626" t="s">
        <v>113</v>
      </c>
      <c r="N8" s="627"/>
      <c r="O8" s="627"/>
      <c r="P8" s="627"/>
      <c r="Q8" s="628"/>
    </row>
    <row r="9" spans="1:18" s="15" customFormat="1" ht="60" customHeight="1" x14ac:dyDescent="0.2">
      <c r="A9" s="547"/>
      <c r="B9" s="547"/>
      <c r="C9" s="5" t="s">
        <v>216</v>
      </c>
      <c r="D9" s="5" t="s">
        <v>217</v>
      </c>
      <c r="E9" s="5" t="s">
        <v>361</v>
      </c>
      <c r="F9" s="5" t="s">
        <v>223</v>
      </c>
      <c r="G9" s="5" t="s">
        <v>118</v>
      </c>
      <c r="H9" s="103" t="s">
        <v>216</v>
      </c>
      <c r="I9" s="5" t="s">
        <v>217</v>
      </c>
      <c r="J9" s="5" t="s">
        <v>361</v>
      </c>
      <c r="K9" s="7" t="s">
        <v>223</v>
      </c>
      <c r="L9" s="5" t="s">
        <v>364</v>
      </c>
      <c r="M9" s="5" t="s">
        <v>216</v>
      </c>
      <c r="N9" s="5" t="s">
        <v>217</v>
      </c>
      <c r="O9" s="5" t="s">
        <v>361</v>
      </c>
      <c r="P9" s="7" t="s">
        <v>223</v>
      </c>
      <c r="Q9" s="5" t="s">
        <v>120</v>
      </c>
      <c r="R9" s="31"/>
    </row>
    <row r="10" spans="1:18" s="66" customFormat="1" x14ac:dyDescent="0.2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</row>
    <row r="11" spans="1:18" s="372" customFormat="1" ht="25.9" customHeight="1" x14ac:dyDescent="0.25">
      <c r="A11" s="367">
        <v>1</v>
      </c>
      <c r="B11" s="125" t="s">
        <v>885</v>
      </c>
      <c r="C11" s="368">
        <v>126889</v>
      </c>
      <c r="D11" s="368">
        <v>27735</v>
      </c>
      <c r="E11" s="368">
        <v>90</v>
      </c>
      <c r="F11" s="368">
        <v>0</v>
      </c>
      <c r="G11" s="368">
        <f t="shared" ref="G11:G17" si="0">SUM(C11:F11)</f>
        <v>154714</v>
      </c>
      <c r="H11" s="450">
        <f>M11/200</f>
        <v>95054.86</v>
      </c>
      <c r="I11" s="450">
        <f>N11/200</f>
        <v>16336.924999999999</v>
      </c>
      <c r="J11" s="450">
        <f>O11/200</f>
        <v>331.85500000000002</v>
      </c>
      <c r="K11" s="450">
        <f>P11/200</f>
        <v>0</v>
      </c>
      <c r="L11" s="450">
        <f>Q11/200</f>
        <v>111723.64</v>
      </c>
      <c r="M11" s="368">
        <v>19010972</v>
      </c>
      <c r="N11" s="368">
        <v>3267385</v>
      </c>
      <c r="O11" s="368">
        <v>66371</v>
      </c>
      <c r="P11" s="368">
        <v>0</v>
      </c>
      <c r="Q11" s="368">
        <f>SUM(M11:P11)</f>
        <v>22344728</v>
      </c>
    </row>
    <row r="12" spans="1:18" s="372" customFormat="1" ht="25.9" customHeight="1" x14ac:dyDescent="0.25">
      <c r="A12" s="367">
        <v>2</v>
      </c>
      <c r="B12" s="125" t="s">
        <v>888</v>
      </c>
      <c r="C12" s="368">
        <v>323457</v>
      </c>
      <c r="D12" s="368">
        <v>4996</v>
      </c>
      <c r="E12" s="368">
        <v>0</v>
      </c>
      <c r="F12" s="368">
        <v>0</v>
      </c>
      <c r="G12" s="368">
        <f t="shared" si="0"/>
        <v>328453</v>
      </c>
      <c r="H12" s="450">
        <f t="shared" ref="H12:L13" si="1">M12/205</f>
        <v>195828.85853658538</v>
      </c>
      <c r="I12" s="450">
        <f t="shared" si="1"/>
        <v>3074.141463414634</v>
      </c>
      <c r="J12" s="450">
        <f t="shared" si="1"/>
        <v>0</v>
      </c>
      <c r="K12" s="450">
        <f t="shared" si="1"/>
        <v>0</v>
      </c>
      <c r="L12" s="450">
        <f t="shared" si="1"/>
        <v>198903</v>
      </c>
      <c r="M12" s="368">
        <v>40144916</v>
      </c>
      <c r="N12" s="368">
        <v>630199</v>
      </c>
      <c r="O12" s="368">
        <v>0</v>
      </c>
      <c r="P12" s="368">
        <v>0</v>
      </c>
      <c r="Q12" s="368">
        <f>SUM(M12:P12)</f>
        <v>40775115</v>
      </c>
    </row>
    <row r="13" spans="1:18" s="372" customFormat="1" ht="25.9" customHeight="1" x14ac:dyDescent="0.25">
      <c r="A13" s="367">
        <v>3</v>
      </c>
      <c r="B13" s="125" t="s">
        <v>889</v>
      </c>
      <c r="C13" s="368">
        <v>265653</v>
      </c>
      <c r="D13" s="368">
        <v>2068</v>
      </c>
      <c r="E13" s="368">
        <v>0</v>
      </c>
      <c r="F13" s="368">
        <v>0</v>
      </c>
      <c r="G13" s="368">
        <f t="shared" si="0"/>
        <v>267721</v>
      </c>
      <c r="H13" s="450">
        <f t="shared" si="1"/>
        <v>151636.95609756096</v>
      </c>
      <c r="I13" s="450">
        <f t="shared" si="1"/>
        <v>1180.429268292683</v>
      </c>
      <c r="J13" s="450">
        <f t="shared" si="1"/>
        <v>0</v>
      </c>
      <c r="K13" s="450">
        <f t="shared" si="1"/>
        <v>0</v>
      </c>
      <c r="L13" s="450">
        <f t="shared" si="1"/>
        <v>152817.38536585367</v>
      </c>
      <c r="M13" s="368">
        <v>31085576</v>
      </c>
      <c r="N13" s="368">
        <v>241988</v>
      </c>
      <c r="O13" s="368">
        <v>0</v>
      </c>
      <c r="P13" s="368">
        <v>0</v>
      </c>
      <c r="Q13" s="368">
        <f>SUM(M13:P13)</f>
        <v>31327564</v>
      </c>
    </row>
    <row r="14" spans="1:18" s="372" customFormat="1" ht="25.9" customHeight="1" x14ac:dyDescent="0.25">
      <c r="A14" s="367">
        <v>4</v>
      </c>
      <c r="B14" s="125" t="s">
        <v>890</v>
      </c>
      <c r="C14" s="368">
        <v>174642</v>
      </c>
      <c r="D14" s="368">
        <v>2297</v>
      </c>
      <c r="E14" s="368">
        <v>0</v>
      </c>
      <c r="F14" s="368">
        <v>0</v>
      </c>
      <c r="G14" s="368">
        <f t="shared" si="0"/>
        <v>176939</v>
      </c>
      <c r="H14" s="450">
        <f>M14/211</f>
        <v>93159.573459715641</v>
      </c>
      <c r="I14" s="450">
        <f>N14/211</f>
        <v>1741.255924170616</v>
      </c>
      <c r="J14" s="450">
        <f>O14/211</f>
        <v>0</v>
      </c>
      <c r="K14" s="450">
        <f>P14/211</f>
        <v>0</v>
      </c>
      <c r="L14" s="450">
        <f>Q14/211</f>
        <v>94900.829383886259</v>
      </c>
      <c r="M14" s="368">
        <v>19656670</v>
      </c>
      <c r="N14" s="368">
        <v>367405</v>
      </c>
      <c r="O14" s="368">
        <v>0</v>
      </c>
      <c r="P14" s="368">
        <v>0</v>
      </c>
      <c r="Q14" s="368">
        <f>M14+N14</f>
        <v>20024075</v>
      </c>
    </row>
    <row r="15" spans="1:18" s="372" customFormat="1" ht="25.9" customHeight="1" x14ac:dyDescent="0.25">
      <c r="A15" s="367">
        <v>5</v>
      </c>
      <c r="B15" s="125" t="s">
        <v>886</v>
      </c>
      <c r="C15" s="368">
        <v>12087</v>
      </c>
      <c r="D15" s="368">
        <v>545</v>
      </c>
      <c r="E15" s="368">
        <v>0</v>
      </c>
      <c r="F15" s="368">
        <v>0</v>
      </c>
      <c r="G15" s="368">
        <f t="shared" si="0"/>
        <v>12632</v>
      </c>
      <c r="H15" s="450">
        <f>M15/210</f>
        <v>8437.419047619047</v>
      </c>
      <c r="I15" s="450">
        <f>N15/210</f>
        <v>361.50476190476189</v>
      </c>
      <c r="J15" s="450">
        <f>O15/210</f>
        <v>0</v>
      </c>
      <c r="K15" s="450">
        <f>P15/210</f>
        <v>0</v>
      </c>
      <c r="L15" s="450">
        <f>Q15/210</f>
        <v>8798.9238095238088</v>
      </c>
      <c r="M15" s="368">
        <v>1771858</v>
      </c>
      <c r="N15" s="368">
        <v>75916</v>
      </c>
      <c r="O15" s="368">
        <v>0</v>
      </c>
      <c r="P15" s="368">
        <v>0</v>
      </c>
      <c r="Q15" s="368">
        <f>M15+N15</f>
        <v>1847774</v>
      </c>
    </row>
    <row r="16" spans="1:18" s="372" customFormat="1" ht="25.9" customHeight="1" x14ac:dyDescent="0.25">
      <c r="A16" s="367">
        <v>6</v>
      </c>
      <c r="B16" s="125" t="s">
        <v>887</v>
      </c>
      <c r="C16" s="368">
        <v>0</v>
      </c>
      <c r="D16" s="368">
        <v>2100</v>
      </c>
      <c r="E16" s="368">
        <v>0</v>
      </c>
      <c r="F16" s="368">
        <v>0</v>
      </c>
      <c r="G16" s="368">
        <f t="shared" si="0"/>
        <v>2100</v>
      </c>
      <c r="H16" s="450">
        <v>0</v>
      </c>
      <c r="I16" s="476">
        <f>N16/205</f>
        <v>1241.0390243902439</v>
      </c>
      <c r="J16" s="476">
        <v>0</v>
      </c>
      <c r="K16" s="476">
        <v>0</v>
      </c>
      <c r="L16" s="476">
        <f>Q16/205</f>
        <v>1241.0390243902439</v>
      </c>
      <c r="M16" s="368">
        <v>0</v>
      </c>
      <c r="N16" s="368">
        <v>254413</v>
      </c>
      <c r="O16" s="368">
        <v>0</v>
      </c>
      <c r="P16" s="368">
        <v>0</v>
      </c>
      <c r="Q16" s="368">
        <f>SUM(M16:P16)</f>
        <v>254413</v>
      </c>
    </row>
    <row r="17" spans="1:18" s="372" customFormat="1" ht="25.9" customHeight="1" x14ac:dyDescent="0.25">
      <c r="A17" s="367" t="s">
        <v>18</v>
      </c>
      <c r="B17" s="368"/>
      <c r="C17" s="125">
        <f>SUM(C11:C16)</f>
        <v>902728</v>
      </c>
      <c r="D17" s="125">
        <f>SUM(D11:D16)</f>
        <v>39741</v>
      </c>
      <c r="E17" s="125">
        <f>SUM(E11:E16)</f>
        <v>90</v>
      </c>
      <c r="F17" s="125">
        <f>SUM(F11:F16)</f>
        <v>0</v>
      </c>
      <c r="G17" s="125">
        <f t="shared" si="0"/>
        <v>942559</v>
      </c>
      <c r="H17" s="475">
        <f t="shared" ref="H17:Q17" si="2">SUM(H11:H16)</f>
        <v>544117.66714148119</v>
      </c>
      <c r="I17" s="477">
        <f t="shared" si="2"/>
        <v>23935.295442172937</v>
      </c>
      <c r="J17" s="477">
        <f t="shared" si="2"/>
        <v>331.85500000000002</v>
      </c>
      <c r="K17" s="477">
        <f t="shared" si="2"/>
        <v>0</v>
      </c>
      <c r="L17" s="477">
        <f t="shared" si="2"/>
        <v>568384.81758365408</v>
      </c>
      <c r="M17" s="125">
        <f t="shared" si="2"/>
        <v>111669992</v>
      </c>
      <c r="N17" s="125">
        <f t="shared" si="2"/>
        <v>4837306</v>
      </c>
      <c r="O17" s="125">
        <f t="shared" si="2"/>
        <v>66371</v>
      </c>
      <c r="P17" s="125">
        <f t="shared" si="2"/>
        <v>0</v>
      </c>
      <c r="Q17" s="125">
        <f t="shared" si="2"/>
        <v>116573669</v>
      </c>
    </row>
    <row r="18" spans="1:18" x14ac:dyDescent="0.2">
      <c r="A18" s="7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8" x14ac:dyDescent="0.2">
      <c r="A19" s="11" t="s">
        <v>7</v>
      </c>
      <c r="B19"/>
      <c r="C19"/>
      <c r="D19"/>
    </row>
    <row r="20" spans="1:18" x14ac:dyDescent="0.2">
      <c r="A20" t="s">
        <v>8</v>
      </c>
      <c r="B20"/>
      <c r="C20"/>
      <c r="D20"/>
    </row>
    <row r="21" spans="1:18" x14ac:dyDescent="0.2">
      <c r="A21" t="s">
        <v>9</v>
      </c>
      <c r="B21"/>
      <c r="C21"/>
      <c r="D21"/>
      <c r="I21" s="12"/>
      <c r="J21" s="12"/>
      <c r="K21" s="12"/>
      <c r="L21" s="12"/>
    </row>
    <row r="22" spans="1:18" customFormat="1" x14ac:dyDescent="0.2">
      <c r="A22" s="16" t="s">
        <v>433</v>
      </c>
      <c r="J22" s="12"/>
      <c r="K22" s="12"/>
      <c r="L22" s="12"/>
    </row>
    <row r="23" spans="1:18" customFormat="1" x14ac:dyDescent="0.2">
      <c r="C23" s="16" t="s">
        <v>434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8" x14ac:dyDescent="0.2">
      <c r="A24" s="15" t="s">
        <v>11</v>
      </c>
      <c r="B24" s="15"/>
      <c r="C24" s="15"/>
      <c r="D24" s="15"/>
      <c r="E24" s="15"/>
      <c r="F24" s="15"/>
      <c r="G24" s="15"/>
      <c r="I24" s="15"/>
      <c r="O24" s="551" t="s">
        <v>12</v>
      </c>
      <c r="P24" s="551"/>
      <c r="Q24" s="552"/>
    </row>
    <row r="25" spans="1:18" ht="12.75" customHeight="1" x14ac:dyDescent="0.2">
      <c r="A25" s="551" t="s">
        <v>13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</row>
    <row r="26" spans="1:18" x14ac:dyDescent="0.2">
      <c r="A26" s="549" t="s">
        <v>93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</row>
    <row r="27" spans="1:18" x14ac:dyDescent="0.2">
      <c r="A27" s="15"/>
      <c r="B27" s="15"/>
      <c r="C27" s="15"/>
      <c r="D27" s="15"/>
      <c r="E27" s="15"/>
      <c r="F27" s="15"/>
      <c r="N27" s="548" t="s">
        <v>85</v>
      </c>
      <c r="O27" s="548"/>
      <c r="P27" s="548"/>
      <c r="Q27" s="548"/>
    </row>
    <row r="28" spans="1:18" x14ac:dyDescent="0.2">
      <c r="A28" s="624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</row>
  </sheetData>
  <mergeCells count="16">
    <mergeCell ref="A5:O5"/>
    <mergeCell ref="A28:L28"/>
    <mergeCell ref="O1:Q1"/>
    <mergeCell ref="A2:L2"/>
    <mergeCell ref="A3:L3"/>
    <mergeCell ref="A8:A9"/>
    <mergeCell ref="B8:B9"/>
    <mergeCell ref="C8:G8"/>
    <mergeCell ref="H8:L8"/>
    <mergeCell ref="M8:Q8"/>
    <mergeCell ref="N27:Q27"/>
    <mergeCell ref="A26:R26"/>
    <mergeCell ref="A7:B7"/>
    <mergeCell ref="O24:Q24"/>
    <mergeCell ref="A25:Q25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zoomScale="80" zoomScaleSheetLayoutView="80" workbookViewId="0">
      <selection activeCell="G23" sqref="G23"/>
    </sheetView>
  </sheetViews>
  <sheetFormatPr defaultColWidth="9.140625" defaultRowHeight="12.75" x14ac:dyDescent="0.2"/>
  <cols>
    <col min="1" max="1" width="7.140625" style="16" customWidth="1"/>
    <col min="2" max="2" width="12.2851562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3" width="11.7109375" style="16" customWidth="1"/>
    <col min="14" max="14" width="11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19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65" t="s">
        <v>62</v>
      </c>
      <c r="P1" s="565"/>
      <c r="Q1" s="565"/>
    </row>
    <row r="2" spans="1:19" customFormat="1" ht="15.75" x14ac:dyDescent="0.2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45"/>
      <c r="N2" s="45"/>
      <c r="O2" s="45"/>
      <c r="P2" s="45"/>
    </row>
    <row r="3" spans="1:19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44"/>
      <c r="N3" s="44"/>
      <c r="O3" s="44"/>
      <c r="P3" s="44"/>
    </row>
    <row r="4" spans="1:19" customFormat="1" ht="11.25" customHeight="1" x14ac:dyDescent="0.2"/>
    <row r="5" spans="1:19" customFormat="1" ht="15.75" x14ac:dyDescent="0.25">
      <c r="A5" s="623" t="s">
        <v>844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16"/>
      <c r="N5" s="16"/>
      <c r="O5" s="16"/>
      <c r="P5" s="16"/>
    </row>
    <row r="7" spans="1:19" ht="12.6" customHeight="1" x14ac:dyDescent="0.2">
      <c r="A7" s="548" t="s">
        <v>164</v>
      </c>
      <c r="B7" s="548"/>
      <c r="N7" s="612" t="s">
        <v>778</v>
      </c>
      <c r="O7" s="612"/>
      <c r="P7" s="612"/>
      <c r="Q7" s="612"/>
      <c r="R7" s="612"/>
    </row>
    <row r="8" spans="1:19" s="15" customFormat="1" ht="29.45" customHeight="1" x14ac:dyDescent="0.2">
      <c r="A8" s="547" t="s">
        <v>2</v>
      </c>
      <c r="B8" s="547" t="s">
        <v>3</v>
      </c>
      <c r="C8" s="564" t="s">
        <v>786</v>
      </c>
      <c r="D8" s="564"/>
      <c r="E8" s="564"/>
      <c r="F8" s="629"/>
      <c r="G8" s="629"/>
      <c r="H8" s="625" t="s">
        <v>635</v>
      </c>
      <c r="I8" s="564"/>
      <c r="J8" s="564"/>
      <c r="K8" s="564"/>
      <c r="L8" s="564"/>
      <c r="M8" s="626" t="s">
        <v>113</v>
      </c>
      <c r="N8" s="627"/>
      <c r="O8" s="627"/>
      <c r="P8" s="627"/>
      <c r="Q8" s="628"/>
    </row>
    <row r="9" spans="1:19" s="15" customFormat="1" ht="38.25" x14ac:dyDescent="0.2">
      <c r="A9" s="547"/>
      <c r="B9" s="547"/>
      <c r="C9" s="5" t="s">
        <v>216</v>
      </c>
      <c r="D9" s="5" t="s">
        <v>217</v>
      </c>
      <c r="E9" s="5" t="s">
        <v>361</v>
      </c>
      <c r="F9" s="7" t="s">
        <v>223</v>
      </c>
      <c r="G9" s="7" t="s">
        <v>118</v>
      </c>
      <c r="H9" s="5" t="s">
        <v>216</v>
      </c>
      <c r="I9" s="5" t="s">
        <v>217</v>
      </c>
      <c r="J9" s="5" t="s">
        <v>361</v>
      </c>
      <c r="K9" s="5" t="s">
        <v>223</v>
      </c>
      <c r="L9" s="5" t="s">
        <v>119</v>
      </c>
      <c r="M9" s="5" t="s">
        <v>216</v>
      </c>
      <c r="N9" s="5" t="s">
        <v>217</v>
      </c>
      <c r="O9" s="5" t="s">
        <v>361</v>
      </c>
      <c r="P9" s="7" t="s">
        <v>223</v>
      </c>
      <c r="Q9" s="5" t="s">
        <v>120</v>
      </c>
      <c r="R9" s="30"/>
      <c r="S9" s="31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s="372" customFormat="1" ht="30" customHeight="1" x14ac:dyDescent="0.25">
      <c r="A11" s="367">
        <v>1</v>
      </c>
      <c r="B11" s="125" t="s">
        <v>885</v>
      </c>
      <c r="C11" s="368">
        <v>632270</v>
      </c>
      <c r="D11" s="368">
        <v>43028</v>
      </c>
      <c r="E11" s="368">
        <v>778</v>
      </c>
      <c r="F11" s="373">
        <v>0</v>
      </c>
      <c r="G11" s="373">
        <f t="shared" ref="G11:G17" si="0">SUM(C11:F11)</f>
        <v>676076</v>
      </c>
      <c r="H11" s="476">
        <f>M11/205</f>
        <v>356609.72195121949</v>
      </c>
      <c r="I11" s="476">
        <f>N11/205</f>
        <v>24348.60487804878</v>
      </c>
      <c r="J11" s="476">
        <f>O11/205</f>
        <v>260.08780487804876</v>
      </c>
      <c r="K11" s="476">
        <f>P11/205</f>
        <v>0</v>
      </c>
      <c r="L11" s="476">
        <f>Q11/205</f>
        <v>381218.41463414632</v>
      </c>
      <c r="M11" s="368">
        <v>73104993</v>
      </c>
      <c r="N11" s="368">
        <v>4991464</v>
      </c>
      <c r="O11" s="368">
        <v>53318</v>
      </c>
      <c r="P11" s="368">
        <v>0</v>
      </c>
      <c r="Q11" s="368">
        <f>SUM(M11:P11)</f>
        <v>78149775</v>
      </c>
    </row>
    <row r="12" spans="1:19" s="372" customFormat="1" ht="30" customHeight="1" x14ac:dyDescent="0.25">
      <c r="A12" s="367">
        <v>2</v>
      </c>
      <c r="B12" s="125" t="s">
        <v>888</v>
      </c>
      <c r="C12" s="368">
        <v>0</v>
      </c>
      <c r="D12" s="368">
        <v>0</v>
      </c>
      <c r="E12" s="368">
        <v>0</v>
      </c>
      <c r="F12" s="373">
        <v>0</v>
      </c>
      <c r="G12" s="373">
        <f t="shared" si="0"/>
        <v>0</v>
      </c>
      <c r="H12" s="476">
        <v>0</v>
      </c>
      <c r="I12" s="476">
        <v>0</v>
      </c>
      <c r="J12" s="476">
        <v>0</v>
      </c>
      <c r="K12" s="478">
        <v>0</v>
      </c>
      <c r="L12" s="478">
        <f t="shared" ref="L12:L14" si="1">SUM(H12:K12)</f>
        <v>0</v>
      </c>
      <c r="M12" s="368">
        <v>0</v>
      </c>
      <c r="N12" s="368">
        <v>0</v>
      </c>
      <c r="O12" s="368">
        <v>0</v>
      </c>
      <c r="P12" s="368">
        <v>0</v>
      </c>
      <c r="Q12" s="368">
        <v>0</v>
      </c>
    </row>
    <row r="13" spans="1:19" s="372" customFormat="1" ht="30" customHeight="1" x14ac:dyDescent="0.25">
      <c r="A13" s="367">
        <v>3</v>
      </c>
      <c r="B13" s="125" t="s">
        <v>889</v>
      </c>
      <c r="C13" s="368">
        <v>0</v>
      </c>
      <c r="D13" s="368">
        <v>0</v>
      </c>
      <c r="E13" s="368">
        <v>0</v>
      </c>
      <c r="F13" s="373">
        <v>0</v>
      </c>
      <c r="G13" s="373">
        <f t="shared" si="0"/>
        <v>0</v>
      </c>
      <c r="H13" s="476">
        <v>0</v>
      </c>
      <c r="I13" s="476">
        <v>0</v>
      </c>
      <c r="J13" s="476">
        <v>0</v>
      </c>
      <c r="K13" s="478">
        <v>0</v>
      </c>
      <c r="L13" s="478">
        <f t="shared" si="1"/>
        <v>0</v>
      </c>
      <c r="M13" s="368">
        <v>0</v>
      </c>
      <c r="N13" s="368">
        <v>0</v>
      </c>
      <c r="O13" s="368">
        <v>0</v>
      </c>
      <c r="P13" s="368">
        <v>0</v>
      </c>
      <c r="Q13" s="368">
        <v>0</v>
      </c>
    </row>
    <row r="14" spans="1:19" s="372" customFormat="1" ht="30" customHeight="1" x14ac:dyDescent="0.25">
      <c r="A14" s="367">
        <v>4</v>
      </c>
      <c r="B14" s="125" t="s">
        <v>890</v>
      </c>
      <c r="C14" s="368">
        <v>0</v>
      </c>
      <c r="D14" s="368">
        <v>0</v>
      </c>
      <c r="E14" s="368">
        <v>0</v>
      </c>
      <c r="F14" s="373">
        <v>0</v>
      </c>
      <c r="G14" s="373">
        <f t="shared" si="0"/>
        <v>0</v>
      </c>
      <c r="H14" s="476">
        <v>0</v>
      </c>
      <c r="I14" s="476">
        <v>0</v>
      </c>
      <c r="J14" s="476">
        <v>0</v>
      </c>
      <c r="K14" s="478">
        <v>0</v>
      </c>
      <c r="L14" s="478">
        <f t="shared" si="1"/>
        <v>0</v>
      </c>
      <c r="M14" s="368">
        <v>0</v>
      </c>
      <c r="N14" s="368">
        <v>0</v>
      </c>
      <c r="O14" s="368">
        <v>0</v>
      </c>
      <c r="P14" s="368">
        <v>0</v>
      </c>
      <c r="Q14" s="368">
        <v>0</v>
      </c>
    </row>
    <row r="15" spans="1:19" s="372" customFormat="1" ht="30" customHeight="1" x14ac:dyDescent="0.25">
      <c r="A15" s="367">
        <v>5</v>
      </c>
      <c r="B15" s="125" t="s">
        <v>886</v>
      </c>
      <c r="C15" s="368">
        <v>6844</v>
      </c>
      <c r="D15" s="368">
        <v>0</v>
      </c>
      <c r="E15" s="368">
        <v>0</v>
      </c>
      <c r="F15" s="373">
        <v>0</v>
      </c>
      <c r="G15" s="373">
        <f t="shared" si="0"/>
        <v>6844</v>
      </c>
      <c r="H15" s="476">
        <f>M15/210</f>
        <v>4439.4523809523807</v>
      </c>
      <c r="I15" s="476">
        <f>N15/210</f>
        <v>0</v>
      </c>
      <c r="J15" s="476">
        <f>O15/210</f>
        <v>0</v>
      </c>
      <c r="K15" s="476">
        <f>P15/210</f>
        <v>0</v>
      </c>
      <c r="L15" s="476">
        <f>Q15/210</f>
        <v>4439.4523809523807</v>
      </c>
      <c r="M15" s="368">
        <v>932285</v>
      </c>
      <c r="N15" s="368">
        <v>0</v>
      </c>
      <c r="O15" s="368">
        <v>0</v>
      </c>
      <c r="P15" s="368">
        <v>0</v>
      </c>
      <c r="Q15" s="368">
        <f>M15+N15</f>
        <v>932285</v>
      </c>
    </row>
    <row r="16" spans="1:19" s="372" customFormat="1" ht="30" customHeight="1" x14ac:dyDescent="0.25">
      <c r="A16" s="367">
        <v>6</v>
      </c>
      <c r="B16" s="125" t="s">
        <v>887</v>
      </c>
      <c r="C16" s="368">
        <v>0</v>
      </c>
      <c r="D16" s="368">
        <v>900</v>
      </c>
      <c r="E16" s="368">
        <v>0</v>
      </c>
      <c r="F16" s="373">
        <v>0</v>
      </c>
      <c r="G16" s="373">
        <f t="shared" si="0"/>
        <v>900</v>
      </c>
      <c r="H16" s="476">
        <f>M16/211</f>
        <v>0</v>
      </c>
      <c r="I16" s="476">
        <f>N16/211</f>
        <v>656.28436018957348</v>
      </c>
      <c r="J16" s="476">
        <f>O16/211</f>
        <v>0</v>
      </c>
      <c r="K16" s="476">
        <f>P16/211</f>
        <v>0</v>
      </c>
      <c r="L16" s="476">
        <f>Q16/211</f>
        <v>656.28436018957348</v>
      </c>
      <c r="M16" s="368">
        <v>0</v>
      </c>
      <c r="N16" s="368">
        <v>138476</v>
      </c>
      <c r="O16" s="368">
        <v>0</v>
      </c>
      <c r="P16" s="368">
        <v>0</v>
      </c>
      <c r="Q16" s="368">
        <f>SUM(M16:P16)</f>
        <v>138476</v>
      </c>
    </row>
    <row r="17" spans="1:19" s="372" customFormat="1" ht="22.15" customHeight="1" x14ac:dyDescent="0.25">
      <c r="A17" s="367" t="s">
        <v>18</v>
      </c>
      <c r="B17" s="368"/>
      <c r="C17" s="125">
        <f>SUM(C11:C16)</f>
        <v>639114</v>
      </c>
      <c r="D17" s="125">
        <f>SUM(D11:D16)</f>
        <v>43928</v>
      </c>
      <c r="E17" s="125">
        <f>SUM(E11:E16)</f>
        <v>778</v>
      </c>
      <c r="F17" s="369">
        <f>SUM(F11:F16)</f>
        <v>0</v>
      </c>
      <c r="G17" s="369">
        <f t="shared" si="0"/>
        <v>683820</v>
      </c>
      <c r="H17" s="477">
        <f t="shared" ref="H17:Q17" si="2">SUM(H11:H16)</f>
        <v>361049.17433217185</v>
      </c>
      <c r="I17" s="477">
        <f t="shared" si="2"/>
        <v>25004.889238238353</v>
      </c>
      <c r="J17" s="477">
        <f t="shared" si="2"/>
        <v>260.08780487804876</v>
      </c>
      <c r="K17" s="477">
        <f t="shared" si="2"/>
        <v>0</v>
      </c>
      <c r="L17" s="477">
        <f t="shared" si="2"/>
        <v>386314.15137528826</v>
      </c>
      <c r="M17" s="125">
        <f t="shared" si="2"/>
        <v>74037278</v>
      </c>
      <c r="N17" s="125">
        <f t="shared" si="2"/>
        <v>5129940</v>
      </c>
      <c r="O17" s="125">
        <f t="shared" si="2"/>
        <v>53318</v>
      </c>
      <c r="P17" s="125">
        <f t="shared" si="2"/>
        <v>0</v>
      </c>
      <c r="Q17" s="125">
        <f t="shared" si="2"/>
        <v>79220536</v>
      </c>
    </row>
    <row r="18" spans="1:19" x14ac:dyDescent="0.2">
      <c r="A18" s="7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x14ac:dyDescent="0.2">
      <c r="A19" s="11" t="s">
        <v>7</v>
      </c>
      <c r="B19"/>
      <c r="C19"/>
      <c r="D19"/>
    </row>
    <row r="20" spans="1:19" x14ac:dyDescent="0.2">
      <c r="A20" t="s">
        <v>8</v>
      </c>
      <c r="B20"/>
      <c r="C20"/>
      <c r="D20"/>
    </row>
    <row r="21" spans="1:19" x14ac:dyDescent="0.2">
      <c r="A21" t="s">
        <v>9</v>
      </c>
      <c r="B21"/>
      <c r="C21"/>
      <c r="D21"/>
      <c r="I21" s="12"/>
      <c r="J21" s="12"/>
      <c r="K21" s="12"/>
      <c r="L21" s="12"/>
    </row>
    <row r="22" spans="1:19" customFormat="1" x14ac:dyDescent="0.2">
      <c r="A22" s="16" t="s">
        <v>433</v>
      </c>
      <c r="J22" s="12"/>
      <c r="K22" s="12"/>
      <c r="L22" s="12"/>
    </row>
    <row r="23" spans="1:19" customFormat="1" x14ac:dyDescent="0.2">
      <c r="C23" s="16" t="s">
        <v>435</v>
      </c>
      <c r="E23" s="13"/>
      <c r="F23" s="13"/>
      <c r="G23" s="13"/>
      <c r="H23" s="13"/>
      <c r="I23" s="13"/>
      <c r="J23" s="13"/>
      <c r="K23" s="13"/>
      <c r="L23" s="13"/>
      <c r="M23" s="13"/>
    </row>
    <row r="25" spans="1:19" x14ac:dyDescent="0.2">
      <c r="A25" s="15" t="s">
        <v>11</v>
      </c>
      <c r="B25" s="15"/>
      <c r="C25" s="15"/>
      <c r="D25" s="15"/>
      <c r="E25" s="15"/>
      <c r="F25" s="15"/>
      <c r="G25" s="15"/>
      <c r="I25" s="15"/>
      <c r="O25" s="551" t="s">
        <v>12</v>
      </c>
      <c r="P25" s="551"/>
      <c r="Q25" s="552"/>
    </row>
    <row r="26" spans="1:19" ht="12.75" customHeight="1" x14ac:dyDescent="0.2">
      <c r="A26" s="551" t="s">
        <v>13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</row>
    <row r="27" spans="1:19" x14ac:dyDescent="0.2">
      <c r="A27" s="549" t="s">
        <v>93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</row>
    <row r="28" spans="1:19" x14ac:dyDescent="0.2">
      <c r="A28" s="15"/>
      <c r="B28" s="15"/>
      <c r="C28" s="15"/>
      <c r="D28" s="15"/>
      <c r="E28" s="15"/>
      <c r="F28" s="15"/>
      <c r="N28" s="548" t="s">
        <v>85</v>
      </c>
      <c r="O28" s="548"/>
      <c r="P28" s="548"/>
      <c r="Q28" s="548"/>
    </row>
    <row r="29" spans="1:19" x14ac:dyDescent="0.2">
      <c r="A29" s="624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</row>
  </sheetData>
  <mergeCells count="16">
    <mergeCell ref="A29:L29"/>
    <mergeCell ref="O1:Q1"/>
    <mergeCell ref="A2:L2"/>
    <mergeCell ref="A3:L3"/>
    <mergeCell ref="A5:L5"/>
    <mergeCell ref="M8:Q8"/>
    <mergeCell ref="A26:Q26"/>
    <mergeCell ref="A8:A9"/>
    <mergeCell ref="B8:B9"/>
    <mergeCell ref="A7:B7"/>
    <mergeCell ref="N7:R7"/>
    <mergeCell ref="C8:G8"/>
    <mergeCell ref="N28:Q28"/>
    <mergeCell ref="H8:L8"/>
    <mergeCell ref="O25:Q25"/>
    <mergeCell ref="A27:S2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topLeftCell="A4" zoomScaleSheetLayoutView="100" workbookViewId="0">
      <selection activeCell="E18" sqref="E18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609" t="s">
        <v>0</v>
      </c>
      <c r="B1" s="609"/>
      <c r="C1" s="609"/>
      <c r="D1" s="609"/>
      <c r="E1" s="609"/>
      <c r="G1" s="200" t="s">
        <v>636</v>
      </c>
    </row>
    <row r="2" spans="1:7" ht="21" x14ac:dyDescent="0.35">
      <c r="A2" s="610" t="s">
        <v>702</v>
      </c>
      <c r="B2" s="610"/>
      <c r="C2" s="610"/>
      <c r="D2" s="610"/>
      <c r="E2" s="610"/>
      <c r="F2" s="610"/>
    </row>
    <row r="3" spans="1:7" ht="15" x14ac:dyDescent="0.3">
      <c r="A3" s="202"/>
      <c r="B3" s="202"/>
    </row>
    <row r="4" spans="1:7" ht="18" customHeight="1" x14ac:dyDescent="0.35">
      <c r="A4" s="611" t="s">
        <v>637</v>
      </c>
      <c r="B4" s="611"/>
      <c r="C4" s="611"/>
      <c r="D4" s="611"/>
      <c r="E4" s="611"/>
      <c r="F4" s="611"/>
    </row>
    <row r="5" spans="1:7" ht="15" x14ac:dyDescent="0.3">
      <c r="A5" s="203" t="s">
        <v>257</v>
      </c>
      <c r="B5" s="203"/>
    </row>
    <row r="6" spans="1:7" ht="15" x14ac:dyDescent="0.3">
      <c r="A6" s="203"/>
      <c r="B6" s="203"/>
      <c r="F6" s="612" t="s">
        <v>780</v>
      </c>
      <c r="G6" s="612"/>
    </row>
    <row r="7" spans="1:7" ht="42" customHeight="1" x14ac:dyDescent="0.2">
      <c r="A7" s="204" t="s">
        <v>2</v>
      </c>
      <c r="B7" s="204" t="s">
        <v>3</v>
      </c>
      <c r="C7" s="302" t="s">
        <v>638</v>
      </c>
      <c r="D7" s="302" t="s">
        <v>639</v>
      </c>
      <c r="E7" s="302" t="s">
        <v>640</v>
      </c>
      <c r="F7" s="302" t="s">
        <v>641</v>
      </c>
      <c r="G7" s="288" t="s">
        <v>642</v>
      </c>
    </row>
    <row r="8" spans="1:7" s="200" customFormat="1" ht="15" x14ac:dyDescent="0.25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</row>
    <row r="9" spans="1:7" s="200" customFormat="1" ht="21.6" customHeight="1" x14ac:dyDescent="0.25">
      <c r="A9" s="341">
        <v>1</v>
      </c>
      <c r="B9" s="30" t="s">
        <v>885</v>
      </c>
      <c r="C9" s="439">
        <v>830790</v>
      </c>
      <c r="D9" s="482">
        <v>633254</v>
      </c>
      <c r="E9" s="482">
        <f>C9-D9</f>
        <v>197536</v>
      </c>
      <c r="F9" s="482">
        <v>0</v>
      </c>
      <c r="G9" s="480"/>
    </row>
    <row r="10" spans="1:7" s="200" customFormat="1" ht="21.6" customHeight="1" x14ac:dyDescent="0.25">
      <c r="A10" s="341">
        <v>2</v>
      </c>
      <c r="B10" s="30" t="s">
        <v>888</v>
      </c>
      <c r="C10" s="439">
        <v>328453</v>
      </c>
      <c r="D10" s="483">
        <v>289038</v>
      </c>
      <c r="E10" s="483">
        <v>39415</v>
      </c>
      <c r="F10" s="482">
        <f>D10+E10-C10</f>
        <v>0</v>
      </c>
      <c r="G10" s="480"/>
    </row>
    <row r="11" spans="1:7" s="200" customFormat="1" ht="21.6" customHeight="1" x14ac:dyDescent="0.25">
      <c r="A11" s="341">
        <v>3</v>
      </c>
      <c r="B11" s="30" t="s">
        <v>889</v>
      </c>
      <c r="C11" s="439">
        <v>267721</v>
      </c>
      <c r="D11" s="483">
        <v>214477</v>
      </c>
      <c r="E11" s="483">
        <v>53544</v>
      </c>
      <c r="F11" s="482">
        <v>0</v>
      </c>
      <c r="G11" s="480"/>
    </row>
    <row r="12" spans="1:7" s="200" customFormat="1" ht="21.6" customHeight="1" x14ac:dyDescent="0.25">
      <c r="A12" s="341">
        <v>4</v>
      </c>
      <c r="B12" s="30" t="s">
        <v>890</v>
      </c>
      <c r="C12" s="439">
        <v>176939</v>
      </c>
      <c r="D12" s="482">
        <v>160775</v>
      </c>
      <c r="E12" s="482">
        <f>165096-160775</f>
        <v>4321</v>
      </c>
      <c r="F12" s="482">
        <v>11843</v>
      </c>
      <c r="G12" s="454" t="s">
        <v>948</v>
      </c>
    </row>
    <row r="13" spans="1:7" s="200" customFormat="1" ht="21.6" customHeight="1" x14ac:dyDescent="0.25">
      <c r="A13" s="341">
        <v>5</v>
      </c>
      <c r="B13" s="30" t="s">
        <v>886</v>
      </c>
      <c r="C13" s="439">
        <v>19476</v>
      </c>
      <c r="D13" s="482">
        <v>17420</v>
      </c>
      <c r="E13" s="482">
        <v>2056</v>
      </c>
      <c r="F13" s="482">
        <v>0</v>
      </c>
      <c r="G13" s="480"/>
    </row>
    <row r="14" spans="1:7" s="200" customFormat="1" ht="21.6" customHeight="1" x14ac:dyDescent="0.25">
      <c r="A14" s="341">
        <v>6</v>
      </c>
      <c r="B14" s="30" t="s">
        <v>887</v>
      </c>
      <c r="C14" s="439">
        <v>3000</v>
      </c>
      <c r="D14" s="482">
        <v>2200</v>
      </c>
      <c r="E14" s="482">
        <v>150</v>
      </c>
      <c r="F14" s="482">
        <v>650</v>
      </c>
      <c r="G14" s="480"/>
    </row>
    <row r="15" spans="1:7" ht="21.6" customHeight="1" x14ac:dyDescent="0.2">
      <c r="A15" s="3" t="s">
        <v>18</v>
      </c>
      <c r="B15" s="9"/>
      <c r="C15" s="440">
        <f>SUM(C9:C14)</f>
        <v>1626379</v>
      </c>
      <c r="D15" s="481">
        <f>SUM(D9:D14)</f>
        <v>1317164</v>
      </c>
      <c r="E15" s="481">
        <f>SUM(E9:E14)</f>
        <v>297022</v>
      </c>
      <c r="F15" s="481">
        <f>SUM(F9:F14)</f>
        <v>12493</v>
      </c>
      <c r="G15" s="20"/>
    </row>
    <row r="19" spans="1:13" ht="15" customHeight="1" x14ac:dyDescent="0.2">
      <c r="A19" s="303"/>
      <c r="B19" s="303"/>
      <c r="C19" s="303"/>
      <c r="D19" s="303"/>
      <c r="E19" s="630" t="s">
        <v>12</v>
      </c>
      <c r="F19" s="630"/>
      <c r="G19" s="304"/>
      <c r="H19" s="304"/>
      <c r="I19" s="304"/>
    </row>
    <row r="20" spans="1:13" ht="15" customHeight="1" x14ac:dyDescent="0.2">
      <c r="A20" s="303"/>
      <c r="B20" s="303"/>
      <c r="C20" s="303"/>
      <c r="D20" s="303"/>
      <c r="E20" s="630" t="s">
        <v>13</v>
      </c>
      <c r="F20" s="630"/>
      <c r="G20" s="304"/>
      <c r="H20" s="304"/>
      <c r="I20" s="304"/>
    </row>
    <row r="21" spans="1:13" ht="15" customHeight="1" x14ac:dyDescent="0.2">
      <c r="A21" s="303"/>
      <c r="B21" s="303"/>
      <c r="C21" s="303"/>
      <c r="D21" s="303"/>
      <c r="E21" s="630" t="s">
        <v>88</v>
      </c>
      <c r="F21" s="630"/>
      <c r="G21" s="304"/>
      <c r="H21" s="304"/>
      <c r="I21" s="304"/>
    </row>
    <row r="22" spans="1:13" x14ac:dyDescent="0.2">
      <c r="A22" s="303" t="s">
        <v>11</v>
      </c>
      <c r="C22" s="303"/>
      <c r="D22" s="303"/>
      <c r="E22" s="303"/>
      <c r="F22" s="305" t="s">
        <v>85</v>
      </c>
      <c r="G22" s="306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7">
    <mergeCell ref="E21:F21"/>
    <mergeCell ref="A1:E1"/>
    <mergeCell ref="A2:F2"/>
    <mergeCell ref="A4:F4"/>
    <mergeCell ref="E19:F19"/>
    <mergeCell ref="E20:F20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="90" zoomScaleSheetLayoutView="90" workbookViewId="0">
      <selection activeCell="F21" sqref="F21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3" width="12.28515625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5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8" customFormat="1" x14ac:dyDescent="0.2">
      <c r="E1" s="569"/>
      <c r="F1" s="569"/>
      <c r="G1" s="569"/>
      <c r="H1" s="569"/>
      <c r="I1" s="569"/>
      <c r="J1" s="141" t="s">
        <v>63</v>
      </c>
    </row>
    <row r="2" spans="1:18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8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8" customFormat="1" ht="14.25" customHeight="1" x14ac:dyDescent="0.2"/>
    <row r="5" spans="1:18" ht="31.5" customHeight="1" x14ac:dyDescent="0.25">
      <c r="A5" s="623" t="s">
        <v>747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18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 x14ac:dyDescent="0.2"/>
    <row r="8" spans="1:18" x14ac:dyDescent="0.2">
      <c r="A8" s="548" t="s">
        <v>164</v>
      </c>
      <c r="B8" s="548"/>
      <c r="C8" s="32"/>
      <c r="H8" s="612" t="s">
        <v>778</v>
      </c>
      <c r="I8" s="612"/>
      <c r="J8" s="612"/>
      <c r="K8" s="102"/>
      <c r="L8" s="102"/>
    </row>
    <row r="9" spans="1:18" x14ac:dyDescent="0.2">
      <c r="A9" s="547" t="s">
        <v>2</v>
      </c>
      <c r="B9" s="547" t="s">
        <v>3</v>
      </c>
      <c r="C9" s="519" t="s">
        <v>748</v>
      </c>
      <c r="D9" s="534"/>
      <c r="E9" s="534"/>
      <c r="F9" s="520"/>
      <c r="G9" s="519" t="s">
        <v>106</v>
      </c>
      <c r="H9" s="534"/>
      <c r="I9" s="534"/>
      <c r="J9" s="520"/>
      <c r="Q9" s="20"/>
      <c r="R9" s="22"/>
    </row>
    <row r="10" spans="1:18" ht="64.5" customHeight="1" x14ac:dyDescent="0.2">
      <c r="A10" s="547"/>
      <c r="B10" s="547"/>
      <c r="C10" s="5" t="s">
        <v>187</v>
      </c>
      <c r="D10" s="5" t="s">
        <v>16</v>
      </c>
      <c r="E10" s="7" t="s">
        <v>779</v>
      </c>
      <c r="F10" s="7" t="s">
        <v>204</v>
      </c>
      <c r="G10" s="5" t="s">
        <v>187</v>
      </c>
      <c r="H10" s="26" t="s">
        <v>17</v>
      </c>
      <c r="I10" s="106" t="s">
        <v>868</v>
      </c>
      <c r="J10" s="5" t="s">
        <v>869</v>
      </c>
    </row>
    <row r="11" spans="1:18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3">
        <v>8</v>
      </c>
      <c r="I11" s="5">
        <v>9</v>
      </c>
      <c r="J11" s="5">
        <v>10</v>
      </c>
    </row>
    <row r="12" spans="1:18" ht="19.149999999999999" customHeight="1" x14ac:dyDescent="0.25">
      <c r="A12" s="367">
        <v>1</v>
      </c>
      <c r="B12" s="125" t="s">
        <v>885</v>
      </c>
      <c r="C12" s="368">
        <v>1</v>
      </c>
      <c r="D12" s="368">
        <v>114581</v>
      </c>
      <c r="E12" s="368">
        <v>210</v>
      </c>
      <c r="F12" s="374">
        <f t="shared" ref="F12:F18" si="0">D12*E12</f>
        <v>24062010</v>
      </c>
      <c r="G12" s="368">
        <v>1</v>
      </c>
      <c r="H12" s="371">
        <v>22344728</v>
      </c>
      <c r="I12" s="371">
        <v>200</v>
      </c>
      <c r="J12" s="450">
        <f t="shared" ref="J12:J17" si="1">H12/I12</f>
        <v>111723.64</v>
      </c>
    </row>
    <row r="13" spans="1:18" ht="19.149999999999999" customHeight="1" x14ac:dyDescent="0.25">
      <c r="A13" s="367">
        <v>2</v>
      </c>
      <c r="B13" s="125" t="s">
        <v>888</v>
      </c>
      <c r="C13" s="368">
        <v>738</v>
      </c>
      <c r="D13" s="368">
        <v>213850</v>
      </c>
      <c r="E13" s="368">
        <v>210</v>
      </c>
      <c r="F13" s="374">
        <f t="shared" si="0"/>
        <v>44908500</v>
      </c>
      <c r="G13" s="368">
        <v>738</v>
      </c>
      <c r="H13" s="371">
        <v>40775115</v>
      </c>
      <c r="I13" s="371">
        <v>205</v>
      </c>
      <c r="J13" s="450">
        <f t="shared" si="1"/>
        <v>198903</v>
      </c>
    </row>
    <row r="14" spans="1:18" ht="19.149999999999999" customHeight="1" x14ac:dyDescent="0.25">
      <c r="A14" s="367">
        <v>3</v>
      </c>
      <c r="B14" s="125" t="s">
        <v>889</v>
      </c>
      <c r="C14" s="368">
        <v>605</v>
      </c>
      <c r="D14" s="368">
        <v>158715</v>
      </c>
      <c r="E14" s="368">
        <v>210</v>
      </c>
      <c r="F14" s="374">
        <f t="shared" si="0"/>
        <v>33330150</v>
      </c>
      <c r="G14" s="368">
        <v>605</v>
      </c>
      <c r="H14" s="371">
        <v>31327564</v>
      </c>
      <c r="I14" s="371">
        <v>205</v>
      </c>
      <c r="J14" s="450">
        <f t="shared" si="1"/>
        <v>152817.38536585367</v>
      </c>
    </row>
    <row r="15" spans="1:18" ht="19.149999999999999" customHeight="1" x14ac:dyDescent="0.25">
      <c r="A15" s="367">
        <v>4</v>
      </c>
      <c r="B15" s="125" t="s">
        <v>890</v>
      </c>
      <c r="C15" s="368">
        <v>377</v>
      </c>
      <c r="D15" s="368">
        <v>115010</v>
      </c>
      <c r="E15" s="368">
        <v>210</v>
      </c>
      <c r="F15" s="374">
        <f t="shared" si="0"/>
        <v>24152100</v>
      </c>
      <c r="G15" s="368">
        <v>378</v>
      </c>
      <c r="H15" s="368">
        <v>20024075</v>
      </c>
      <c r="I15" s="371">
        <v>211</v>
      </c>
      <c r="J15" s="450">
        <f t="shared" si="1"/>
        <v>94900.829383886259</v>
      </c>
    </row>
    <row r="16" spans="1:18" ht="19.149999999999999" customHeight="1" x14ac:dyDescent="0.25">
      <c r="A16" s="367">
        <v>5</v>
      </c>
      <c r="B16" s="125" t="s">
        <v>886</v>
      </c>
      <c r="C16" s="368">
        <v>16</v>
      </c>
      <c r="D16" s="368">
        <v>9192</v>
      </c>
      <c r="E16" s="368">
        <v>210</v>
      </c>
      <c r="F16" s="374">
        <f t="shared" si="0"/>
        <v>1930320</v>
      </c>
      <c r="G16" s="368">
        <v>16</v>
      </c>
      <c r="H16" s="371">
        <v>1847774</v>
      </c>
      <c r="I16" s="371">
        <v>210</v>
      </c>
      <c r="J16" s="450">
        <f t="shared" si="1"/>
        <v>8798.9238095238088</v>
      </c>
    </row>
    <row r="17" spans="1:10" ht="19.149999999999999" customHeight="1" x14ac:dyDescent="0.25">
      <c r="A17" s="367">
        <v>6</v>
      </c>
      <c r="B17" s="125" t="s">
        <v>887</v>
      </c>
      <c r="C17" s="368">
        <v>0</v>
      </c>
      <c r="D17" s="368">
        <v>1256</v>
      </c>
      <c r="E17" s="368">
        <v>210</v>
      </c>
      <c r="F17" s="374">
        <f t="shared" si="0"/>
        <v>263760</v>
      </c>
      <c r="G17" s="368">
        <v>0</v>
      </c>
      <c r="H17" s="371">
        <v>254413</v>
      </c>
      <c r="I17" s="371">
        <v>205</v>
      </c>
      <c r="J17" s="450">
        <f t="shared" si="1"/>
        <v>1241.0390243902439</v>
      </c>
    </row>
    <row r="18" spans="1:10" ht="19.149999999999999" customHeight="1" x14ac:dyDescent="0.25">
      <c r="A18" s="367" t="s">
        <v>18</v>
      </c>
      <c r="B18" s="125"/>
      <c r="C18" s="125">
        <f>SUM(C12:C17)</f>
        <v>1737</v>
      </c>
      <c r="D18" s="125">
        <f>SUM(D12:D17)</f>
        <v>612604</v>
      </c>
      <c r="E18" s="125">
        <v>210</v>
      </c>
      <c r="F18" s="402">
        <f t="shared" si="0"/>
        <v>128646840</v>
      </c>
      <c r="G18" s="125">
        <f>SUM(G12:G17)</f>
        <v>1738</v>
      </c>
      <c r="H18" s="370">
        <f>SUM(H12:H17)</f>
        <v>116573669</v>
      </c>
      <c r="I18" s="370">
        <v>206</v>
      </c>
      <c r="J18" s="475">
        <f>SUM(J12:J17)</f>
        <v>568384.81758365408</v>
      </c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631" t="s">
        <v>870</v>
      </c>
      <c r="B20" s="631"/>
      <c r="C20" s="631"/>
      <c r="D20" s="631"/>
      <c r="E20" s="631"/>
      <c r="F20" s="631"/>
      <c r="G20" s="631"/>
      <c r="H20" s="631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11</v>
      </c>
      <c r="B22" s="15"/>
      <c r="C22" s="15"/>
      <c r="D22" s="15"/>
      <c r="E22" s="15"/>
      <c r="F22" s="15"/>
      <c r="G22" s="15"/>
      <c r="I22" s="549" t="s">
        <v>12</v>
      </c>
      <c r="J22" s="549"/>
    </row>
    <row r="23" spans="1:10" ht="12.7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</row>
    <row r="24" spans="1:10" ht="12.7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</row>
    <row r="25" spans="1:10" x14ac:dyDescent="0.2">
      <c r="A25" s="15"/>
      <c r="B25" s="15"/>
      <c r="C25" s="15"/>
      <c r="E25" s="15"/>
      <c r="H25" s="548" t="s">
        <v>85</v>
      </c>
      <c r="I25" s="548"/>
      <c r="J25" s="548"/>
    </row>
    <row r="29" spans="1:10" x14ac:dyDescent="0.2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1" spans="1:10" x14ac:dyDescent="0.2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</sheetData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20:H20"/>
    <mergeCell ref="I22:J22"/>
    <mergeCell ref="H25:J25"/>
    <mergeCell ref="A31:J31"/>
    <mergeCell ref="A29:J29"/>
    <mergeCell ref="A23:J23"/>
    <mergeCell ref="A24:J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90" zoomScaleSheetLayoutView="90" workbookViewId="0">
      <selection activeCell="J16" sqref="J16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69"/>
      <c r="F1" s="569"/>
      <c r="G1" s="569"/>
      <c r="H1" s="569"/>
      <c r="I1" s="569"/>
      <c r="J1" s="141" t="s">
        <v>365</v>
      </c>
    </row>
    <row r="2" spans="1:16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6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6" customFormat="1" ht="14.25" customHeight="1" x14ac:dyDescent="0.2"/>
    <row r="5" spans="1:16" ht="15.75" x14ac:dyDescent="0.25">
      <c r="A5" s="623" t="s">
        <v>749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48" t="s">
        <v>164</v>
      </c>
      <c r="B8" s="548"/>
      <c r="C8" s="32"/>
      <c r="H8" s="612" t="s">
        <v>778</v>
      </c>
      <c r="I8" s="612"/>
      <c r="J8" s="612"/>
    </row>
    <row r="9" spans="1:16" x14ac:dyDescent="0.2">
      <c r="A9" s="547" t="s">
        <v>2</v>
      </c>
      <c r="B9" s="547" t="s">
        <v>3</v>
      </c>
      <c r="C9" s="519" t="s">
        <v>748</v>
      </c>
      <c r="D9" s="534"/>
      <c r="E9" s="534"/>
      <c r="F9" s="520"/>
      <c r="G9" s="519" t="s">
        <v>106</v>
      </c>
      <c r="H9" s="534"/>
      <c r="I9" s="534"/>
      <c r="J9" s="520"/>
      <c r="O9" s="20"/>
      <c r="P9" s="22"/>
    </row>
    <row r="10" spans="1:16" ht="63.75" x14ac:dyDescent="0.2">
      <c r="A10" s="547"/>
      <c r="B10" s="547"/>
      <c r="C10" s="5" t="s">
        <v>187</v>
      </c>
      <c r="D10" s="5" t="s">
        <v>16</v>
      </c>
      <c r="E10" s="257" t="s">
        <v>779</v>
      </c>
      <c r="F10" s="7" t="s">
        <v>204</v>
      </c>
      <c r="G10" s="5" t="s">
        <v>187</v>
      </c>
      <c r="H10" s="26" t="s">
        <v>17</v>
      </c>
      <c r="I10" s="106" t="s">
        <v>868</v>
      </c>
      <c r="J10" s="5" t="s">
        <v>869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3">
        <v>8</v>
      </c>
      <c r="I11" s="5">
        <v>9</v>
      </c>
      <c r="J11" s="5">
        <v>10</v>
      </c>
    </row>
    <row r="12" spans="1:16" s="372" customFormat="1" ht="16.899999999999999" customHeight="1" x14ac:dyDescent="0.25">
      <c r="A12" s="367">
        <v>1</v>
      </c>
      <c r="B12" s="125" t="s">
        <v>885</v>
      </c>
      <c r="C12" s="368">
        <v>1200</v>
      </c>
      <c r="D12" s="368">
        <v>446010</v>
      </c>
      <c r="E12" s="368">
        <v>220</v>
      </c>
      <c r="F12" s="374">
        <f>D12*E12</f>
        <v>98122200</v>
      </c>
      <c r="G12" s="368">
        <v>1202</v>
      </c>
      <c r="H12" s="371">
        <v>78149775</v>
      </c>
      <c r="I12" s="371">
        <v>205</v>
      </c>
      <c r="J12" s="450">
        <f>H12/I12</f>
        <v>381218.41463414632</v>
      </c>
    </row>
    <row r="13" spans="1:16" s="372" customFormat="1" ht="16.899999999999999" customHeight="1" x14ac:dyDescent="0.25">
      <c r="A13" s="367">
        <v>2</v>
      </c>
      <c r="B13" s="125" t="s">
        <v>888</v>
      </c>
      <c r="C13" s="368">
        <v>0</v>
      </c>
      <c r="D13" s="368">
        <v>0</v>
      </c>
      <c r="E13" s="368">
        <v>0</v>
      </c>
      <c r="F13" s="373">
        <v>0</v>
      </c>
      <c r="G13" s="368">
        <v>0</v>
      </c>
      <c r="H13" s="371">
        <v>0</v>
      </c>
      <c r="I13" s="371">
        <v>0</v>
      </c>
      <c r="J13" s="450">
        <v>0</v>
      </c>
    </row>
    <row r="14" spans="1:16" s="372" customFormat="1" ht="16.899999999999999" customHeight="1" x14ac:dyDescent="0.25">
      <c r="A14" s="367">
        <v>3</v>
      </c>
      <c r="B14" s="125" t="s">
        <v>889</v>
      </c>
      <c r="C14" s="368">
        <v>0</v>
      </c>
      <c r="D14" s="368">
        <v>0</v>
      </c>
      <c r="E14" s="368">
        <v>0</v>
      </c>
      <c r="F14" s="373">
        <v>0</v>
      </c>
      <c r="G14" s="368">
        <v>0</v>
      </c>
      <c r="H14" s="371">
        <v>0</v>
      </c>
      <c r="I14" s="371">
        <v>0</v>
      </c>
      <c r="J14" s="450">
        <v>0</v>
      </c>
    </row>
    <row r="15" spans="1:16" s="372" customFormat="1" ht="16.899999999999999" customHeight="1" x14ac:dyDescent="0.25">
      <c r="A15" s="367">
        <v>4</v>
      </c>
      <c r="B15" s="125" t="s">
        <v>890</v>
      </c>
      <c r="C15" s="368">
        <v>0</v>
      </c>
      <c r="D15" s="368">
        <v>0</v>
      </c>
      <c r="E15" s="368">
        <v>0</v>
      </c>
      <c r="F15" s="373">
        <v>0</v>
      </c>
      <c r="G15" s="368">
        <v>0</v>
      </c>
      <c r="H15" s="371">
        <v>0</v>
      </c>
      <c r="I15" s="371">
        <v>0</v>
      </c>
      <c r="J15" s="450">
        <v>0</v>
      </c>
    </row>
    <row r="16" spans="1:16" s="372" customFormat="1" ht="16.899999999999999" customHeight="1" x14ac:dyDescent="0.25">
      <c r="A16" s="367">
        <v>5</v>
      </c>
      <c r="B16" s="125" t="s">
        <v>886</v>
      </c>
      <c r="C16" s="368">
        <v>30</v>
      </c>
      <c r="D16" s="368">
        <v>4790</v>
      </c>
      <c r="E16" s="368">
        <v>220</v>
      </c>
      <c r="F16" s="373">
        <f>D16*E16</f>
        <v>1053800</v>
      </c>
      <c r="G16" s="368">
        <v>29</v>
      </c>
      <c r="H16" s="371">
        <v>932285</v>
      </c>
      <c r="I16" s="371">
        <v>210</v>
      </c>
      <c r="J16" s="450">
        <f>H16/I16</f>
        <v>4439.4523809523807</v>
      </c>
    </row>
    <row r="17" spans="1:10" s="372" customFormat="1" ht="16.899999999999999" customHeight="1" x14ac:dyDescent="0.25">
      <c r="A17" s="367">
        <v>6</v>
      </c>
      <c r="B17" s="125" t="s">
        <v>887</v>
      </c>
      <c r="C17" s="368">
        <v>6</v>
      </c>
      <c r="D17" s="368">
        <v>900</v>
      </c>
      <c r="E17" s="368">
        <v>220</v>
      </c>
      <c r="F17" s="373">
        <f>D17*E17</f>
        <v>198000</v>
      </c>
      <c r="G17" s="368">
        <v>6</v>
      </c>
      <c r="H17" s="371">
        <v>138476</v>
      </c>
      <c r="I17" s="371">
        <v>211</v>
      </c>
      <c r="J17" s="450">
        <f>H17/I17</f>
        <v>656.28436018957348</v>
      </c>
    </row>
    <row r="18" spans="1:10" s="372" customFormat="1" ht="16.899999999999999" customHeight="1" x14ac:dyDescent="0.25">
      <c r="A18" s="367" t="s">
        <v>18</v>
      </c>
      <c r="B18" s="125"/>
      <c r="C18" s="125">
        <f>SUM(C12:C17)</f>
        <v>1236</v>
      </c>
      <c r="D18" s="125">
        <f>SUM(D12:D17)</f>
        <v>451700</v>
      </c>
      <c r="E18" s="125">
        <v>220</v>
      </c>
      <c r="F18" s="369">
        <f>SUM(F12:F17)</f>
        <v>99374000</v>
      </c>
      <c r="G18" s="125">
        <f>SUM(G12:G17)</f>
        <v>1237</v>
      </c>
      <c r="H18" s="370">
        <f>SUM(H12:H17)</f>
        <v>79220536</v>
      </c>
      <c r="I18" s="370">
        <v>209</v>
      </c>
      <c r="J18" s="475">
        <f>SUM(J12:J17)</f>
        <v>386314.15137528826</v>
      </c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631" t="s">
        <v>870</v>
      </c>
      <c r="B20" s="631"/>
      <c r="C20" s="631"/>
      <c r="D20" s="631"/>
      <c r="E20" s="631"/>
      <c r="F20" s="631"/>
      <c r="G20" s="631"/>
      <c r="H20" s="631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11</v>
      </c>
      <c r="B22" s="15"/>
      <c r="C22" s="15"/>
      <c r="D22" s="15"/>
      <c r="E22" s="15"/>
      <c r="F22" s="15"/>
      <c r="G22" s="15"/>
      <c r="I22" s="549" t="s">
        <v>12</v>
      </c>
      <c r="J22" s="549"/>
    </row>
    <row r="23" spans="1:10" ht="12.7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</row>
    <row r="24" spans="1:10" ht="12.7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</row>
    <row r="25" spans="1:10" x14ac:dyDescent="0.2">
      <c r="A25" s="15"/>
      <c r="B25" s="15"/>
      <c r="C25" s="15"/>
      <c r="E25" s="15"/>
      <c r="H25" s="548" t="s">
        <v>85</v>
      </c>
      <c r="I25" s="548"/>
      <c r="J25" s="548"/>
    </row>
    <row r="29" spans="1:10" x14ac:dyDescent="0.2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1" spans="1:10" x14ac:dyDescent="0.2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</sheetData>
  <mergeCells count="17">
    <mergeCell ref="E1:I1"/>
    <mergeCell ref="A2:J2"/>
    <mergeCell ref="A3:J3"/>
    <mergeCell ref="A5:J5"/>
    <mergeCell ref="A8:B8"/>
    <mergeCell ref="H8:J8"/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A20:H20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topLeftCell="A4" zoomScale="90" zoomScaleSheetLayoutView="90" workbookViewId="0">
      <selection activeCell="A23" sqref="A23:J23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69"/>
      <c r="F1" s="569"/>
      <c r="G1" s="569"/>
      <c r="H1" s="569"/>
      <c r="I1" s="569"/>
      <c r="J1" s="141" t="s">
        <v>367</v>
      </c>
    </row>
    <row r="2" spans="1:16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6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6" customFormat="1" ht="14.25" customHeight="1" x14ac:dyDescent="0.2"/>
    <row r="5" spans="1:16" ht="19.5" customHeight="1" x14ac:dyDescent="0.25">
      <c r="A5" s="623" t="s">
        <v>750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48" t="s">
        <v>164</v>
      </c>
      <c r="B8" s="548"/>
      <c r="C8" s="32"/>
      <c r="H8" s="612" t="s">
        <v>778</v>
      </c>
      <c r="I8" s="612"/>
      <c r="J8" s="612"/>
    </row>
    <row r="9" spans="1:16" x14ac:dyDescent="0.2">
      <c r="A9" s="547" t="s">
        <v>2</v>
      </c>
      <c r="B9" s="547" t="s">
        <v>3</v>
      </c>
      <c r="C9" s="519" t="s">
        <v>751</v>
      </c>
      <c r="D9" s="534"/>
      <c r="E9" s="534"/>
      <c r="F9" s="520"/>
      <c r="G9" s="519" t="s">
        <v>106</v>
      </c>
      <c r="H9" s="534"/>
      <c r="I9" s="534"/>
      <c r="J9" s="520"/>
      <c r="O9" s="20"/>
      <c r="P9" s="22"/>
    </row>
    <row r="10" spans="1:16" ht="77.45" customHeight="1" x14ac:dyDescent="0.2">
      <c r="A10" s="547"/>
      <c r="B10" s="547"/>
      <c r="C10" s="5" t="s">
        <v>187</v>
      </c>
      <c r="D10" s="5" t="s">
        <v>16</v>
      </c>
      <c r="E10" s="257" t="s">
        <v>779</v>
      </c>
      <c r="F10" s="7" t="s">
        <v>204</v>
      </c>
      <c r="G10" s="5" t="s">
        <v>187</v>
      </c>
      <c r="H10" s="26" t="s">
        <v>17</v>
      </c>
      <c r="I10" s="106" t="s">
        <v>868</v>
      </c>
      <c r="J10" s="5" t="s">
        <v>869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3">
        <v>8</v>
      </c>
      <c r="I11" s="5">
        <v>9</v>
      </c>
      <c r="J11" s="5">
        <v>10</v>
      </c>
    </row>
    <row r="12" spans="1:16" x14ac:dyDescent="0.2">
      <c r="A12" s="341">
        <v>1</v>
      </c>
      <c r="B12" s="30" t="s">
        <v>885</v>
      </c>
      <c r="C12" s="633" t="s">
        <v>893</v>
      </c>
      <c r="D12" s="634"/>
      <c r="E12" s="634"/>
      <c r="F12" s="634"/>
      <c r="G12" s="634"/>
      <c r="H12" s="634"/>
      <c r="I12" s="634"/>
      <c r="J12" s="635"/>
    </row>
    <row r="13" spans="1:16" x14ac:dyDescent="0.2">
      <c r="A13" s="341">
        <v>2</v>
      </c>
      <c r="B13" s="30" t="s">
        <v>888</v>
      </c>
      <c r="C13" s="636"/>
      <c r="D13" s="637"/>
      <c r="E13" s="637"/>
      <c r="F13" s="637"/>
      <c r="G13" s="637"/>
      <c r="H13" s="637"/>
      <c r="I13" s="637"/>
      <c r="J13" s="638"/>
    </row>
    <row r="14" spans="1:16" x14ac:dyDescent="0.2">
      <c r="A14" s="341">
        <v>3</v>
      </c>
      <c r="B14" s="30" t="s">
        <v>889</v>
      </c>
      <c r="C14" s="636"/>
      <c r="D14" s="637"/>
      <c r="E14" s="637"/>
      <c r="F14" s="637"/>
      <c r="G14" s="637"/>
      <c r="H14" s="637"/>
      <c r="I14" s="637"/>
      <c r="J14" s="638"/>
    </row>
    <row r="15" spans="1:16" x14ac:dyDescent="0.2">
      <c r="A15" s="341">
        <v>4</v>
      </c>
      <c r="B15" s="30" t="s">
        <v>890</v>
      </c>
      <c r="C15" s="636"/>
      <c r="D15" s="637"/>
      <c r="E15" s="637"/>
      <c r="F15" s="637"/>
      <c r="G15" s="637"/>
      <c r="H15" s="637"/>
      <c r="I15" s="637"/>
      <c r="J15" s="638"/>
    </row>
    <row r="16" spans="1:16" x14ac:dyDescent="0.2">
      <c r="A16" s="341">
        <v>5</v>
      </c>
      <c r="B16" s="30" t="s">
        <v>886</v>
      </c>
      <c r="C16" s="636"/>
      <c r="D16" s="637"/>
      <c r="E16" s="637"/>
      <c r="F16" s="637"/>
      <c r="G16" s="637"/>
      <c r="H16" s="637"/>
      <c r="I16" s="637"/>
      <c r="J16" s="638"/>
    </row>
    <row r="17" spans="1:10" x14ac:dyDescent="0.2">
      <c r="A17" s="341">
        <v>6</v>
      </c>
      <c r="B17" s="30" t="s">
        <v>887</v>
      </c>
      <c r="C17" s="639"/>
      <c r="D17" s="640"/>
      <c r="E17" s="640"/>
      <c r="F17" s="640"/>
      <c r="G17" s="640"/>
      <c r="H17" s="640"/>
      <c r="I17" s="640"/>
      <c r="J17" s="641"/>
    </row>
    <row r="18" spans="1:10" x14ac:dyDescent="0.2">
      <c r="A18" s="3" t="s">
        <v>18</v>
      </c>
      <c r="B18" s="30"/>
      <c r="C18" s="30"/>
      <c r="D18" s="20"/>
      <c r="E18" s="20"/>
      <c r="F18" s="28"/>
      <c r="G18" s="20"/>
      <c r="H18" s="29"/>
      <c r="I18" s="29"/>
      <c r="J18" s="29"/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631" t="s">
        <v>870</v>
      </c>
      <c r="B20" s="631"/>
      <c r="C20" s="631"/>
      <c r="D20" s="631"/>
      <c r="E20" s="631"/>
      <c r="F20" s="631"/>
      <c r="G20" s="631"/>
      <c r="H20" s="631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11</v>
      </c>
      <c r="B22" s="15"/>
      <c r="C22" s="15"/>
      <c r="D22" s="15"/>
      <c r="E22" s="15"/>
      <c r="F22" s="15"/>
      <c r="G22" s="15"/>
      <c r="I22" s="549" t="s">
        <v>12</v>
      </c>
      <c r="J22" s="549"/>
    </row>
    <row r="23" spans="1:10" ht="12.7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</row>
    <row r="24" spans="1:10" ht="12.7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</row>
    <row r="25" spans="1:10" x14ac:dyDescent="0.2">
      <c r="A25" s="15"/>
      <c r="B25" s="15"/>
      <c r="C25" s="15"/>
      <c r="E25" s="15"/>
      <c r="H25" s="548" t="s">
        <v>85</v>
      </c>
      <c r="I25" s="548"/>
      <c r="J25" s="548"/>
    </row>
    <row r="29" spans="1:10" x14ac:dyDescent="0.2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1" spans="1:10" x14ac:dyDescent="0.2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</sheetData>
  <mergeCells count="18"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A20:H20"/>
    <mergeCell ref="C12:J1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90" zoomScaleSheetLayoutView="90" workbookViewId="0">
      <selection activeCell="A12" sqref="A12:B17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69"/>
      <c r="F1" s="569"/>
      <c r="G1" s="569"/>
      <c r="H1" s="569"/>
      <c r="I1" s="569"/>
      <c r="J1" s="141" t="s">
        <v>366</v>
      </c>
    </row>
    <row r="2" spans="1:16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6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6" customFormat="1" ht="14.25" customHeight="1" x14ac:dyDescent="0.2"/>
    <row r="5" spans="1:16" ht="31.5" customHeight="1" x14ac:dyDescent="0.25">
      <c r="A5" s="623" t="s">
        <v>752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48" t="s">
        <v>164</v>
      </c>
      <c r="B8" s="548"/>
      <c r="C8" s="32"/>
      <c r="H8" s="612" t="s">
        <v>778</v>
      </c>
      <c r="I8" s="612"/>
      <c r="J8" s="612"/>
    </row>
    <row r="9" spans="1:16" x14ac:dyDescent="0.2">
      <c r="A9" s="547" t="s">
        <v>2</v>
      </c>
      <c r="B9" s="547" t="s">
        <v>3</v>
      </c>
      <c r="C9" s="519" t="s">
        <v>748</v>
      </c>
      <c r="D9" s="534"/>
      <c r="E9" s="534"/>
      <c r="F9" s="520"/>
      <c r="G9" s="519" t="s">
        <v>106</v>
      </c>
      <c r="H9" s="534"/>
      <c r="I9" s="534"/>
      <c r="J9" s="520"/>
      <c r="O9" s="20"/>
      <c r="P9" s="22"/>
    </row>
    <row r="10" spans="1:16" ht="53.25" customHeight="1" x14ac:dyDescent="0.2">
      <c r="A10" s="547"/>
      <c r="B10" s="547"/>
      <c r="C10" s="5" t="s">
        <v>187</v>
      </c>
      <c r="D10" s="5" t="s">
        <v>16</v>
      </c>
      <c r="E10" s="257" t="s">
        <v>368</v>
      </c>
      <c r="F10" s="7" t="s">
        <v>204</v>
      </c>
      <c r="G10" s="5" t="s">
        <v>187</v>
      </c>
      <c r="H10" s="26" t="s">
        <v>17</v>
      </c>
      <c r="I10" s="106" t="s">
        <v>868</v>
      </c>
      <c r="J10" s="5" t="s">
        <v>869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3">
        <v>8</v>
      </c>
      <c r="I11" s="5">
        <v>9</v>
      </c>
      <c r="J11" s="5">
        <v>10</v>
      </c>
    </row>
    <row r="12" spans="1:16" x14ac:dyDescent="0.2">
      <c r="A12" s="341">
        <v>1</v>
      </c>
      <c r="B12" s="30" t="s">
        <v>885</v>
      </c>
      <c r="C12" s="633" t="s">
        <v>893</v>
      </c>
      <c r="D12" s="634"/>
      <c r="E12" s="634"/>
      <c r="F12" s="634"/>
      <c r="G12" s="634"/>
      <c r="H12" s="634"/>
      <c r="I12" s="634"/>
      <c r="J12" s="635"/>
    </row>
    <row r="13" spans="1:16" x14ac:dyDescent="0.2">
      <c r="A13" s="341">
        <v>2</v>
      </c>
      <c r="B13" s="30" t="s">
        <v>888</v>
      </c>
      <c r="C13" s="636"/>
      <c r="D13" s="637"/>
      <c r="E13" s="637"/>
      <c r="F13" s="637"/>
      <c r="G13" s="637"/>
      <c r="H13" s="637"/>
      <c r="I13" s="637"/>
      <c r="J13" s="638"/>
    </row>
    <row r="14" spans="1:16" x14ac:dyDescent="0.2">
      <c r="A14" s="341">
        <v>3</v>
      </c>
      <c r="B14" s="30" t="s">
        <v>889</v>
      </c>
      <c r="C14" s="636"/>
      <c r="D14" s="637"/>
      <c r="E14" s="637"/>
      <c r="F14" s="637"/>
      <c r="G14" s="637"/>
      <c r="H14" s="637"/>
      <c r="I14" s="637"/>
      <c r="J14" s="638"/>
    </row>
    <row r="15" spans="1:16" x14ac:dyDescent="0.2">
      <c r="A15" s="341">
        <v>4</v>
      </c>
      <c r="B15" s="30" t="s">
        <v>890</v>
      </c>
      <c r="C15" s="636"/>
      <c r="D15" s="637"/>
      <c r="E15" s="637"/>
      <c r="F15" s="637"/>
      <c r="G15" s="637"/>
      <c r="H15" s="637"/>
      <c r="I15" s="637"/>
      <c r="J15" s="638"/>
    </row>
    <row r="16" spans="1:16" x14ac:dyDescent="0.2">
      <c r="A16" s="341">
        <v>5</v>
      </c>
      <c r="B16" s="30" t="s">
        <v>886</v>
      </c>
      <c r="C16" s="636"/>
      <c r="D16" s="637"/>
      <c r="E16" s="637"/>
      <c r="F16" s="637"/>
      <c r="G16" s="637"/>
      <c r="H16" s="637"/>
      <c r="I16" s="637"/>
      <c r="J16" s="638"/>
    </row>
    <row r="17" spans="1:10" x14ac:dyDescent="0.2">
      <c r="A17" s="341">
        <v>6</v>
      </c>
      <c r="B17" s="30" t="s">
        <v>887</v>
      </c>
      <c r="C17" s="639"/>
      <c r="D17" s="640"/>
      <c r="E17" s="640"/>
      <c r="F17" s="640"/>
      <c r="G17" s="640"/>
      <c r="H17" s="640"/>
      <c r="I17" s="640"/>
      <c r="J17" s="641"/>
    </row>
    <row r="18" spans="1:10" x14ac:dyDescent="0.2">
      <c r="A18" s="3" t="s">
        <v>18</v>
      </c>
      <c r="B18" s="30"/>
      <c r="C18" s="30"/>
      <c r="D18" s="20"/>
      <c r="E18" s="20"/>
      <c r="F18" s="28"/>
      <c r="G18" s="20"/>
      <c r="H18" s="29"/>
      <c r="I18" s="29"/>
      <c r="J18" s="29"/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631" t="s">
        <v>870</v>
      </c>
      <c r="B20" s="631"/>
      <c r="C20" s="631"/>
      <c r="D20" s="631"/>
      <c r="E20" s="631"/>
      <c r="F20" s="631"/>
      <c r="G20" s="631"/>
      <c r="H20" s="631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11</v>
      </c>
      <c r="B22" s="15"/>
      <c r="C22" s="15"/>
      <c r="D22" s="15"/>
      <c r="E22" s="15"/>
      <c r="F22" s="15"/>
      <c r="G22" s="15"/>
      <c r="I22" s="549" t="s">
        <v>12</v>
      </c>
      <c r="J22" s="549"/>
    </row>
    <row r="23" spans="1:10" ht="12.7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</row>
    <row r="24" spans="1:10" ht="12.7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</row>
    <row r="25" spans="1:10" x14ac:dyDescent="0.2">
      <c r="A25" s="15"/>
      <c r="B25" s="15"/>
      <c r="C25" s="15"/>
      <c r="E25" s="15"/>
      <c r="H25" s="548" t="s">
        <v>85</v>
      </c>
      <c r="I25" s="548"/>
      <c r="J25" s="548"/>
    </row>
    <row r="29" spans="1:10" x14ac:dyDescent="0.2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1" spans="1:10" x14ac:dyDescent="0.2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</sheetData>
  <mergeCells count="18">
    <mergeCell ref="E1:I1"/>
    <mergeCell ref="A2:J2"/>
    <mergeCell ref="A3:J3"/>
    <mergeCell ref="A5:J5"/>
    <mergeCell ref="A8:B8"/>
    <mergeCell ref="H8:J8"/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A20:H20"/>
    <mergeCell ref="C12:J17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78" zoomScaleSheetLayoutView="78" workbookViewId="0">
      <selection activeCell="C12" sqref="C12:J17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69"/>
      <c r="F1" s="569"/>
      <c r="G1" s="569"/>
      <c r="H1" s="569"/>
      <c r="I1" s="569"/>
      <c r="J1" s="141" t="s">
        <v>436</v>
      </c>
    </row>
    <row r="2" spans="1:16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6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6" customFormat="1" ht="14.25" customHeight="1" x14ac:dyDescent="0.2"/>
    <row r="5" spans="1:16" ht="31.5" customHeight="1" x14ac:dyDescent="0.25">
      <c r="A5" s="623" t="s">
        <v>753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48" t="s">
        <v>164</v>
      </c>
      <c r="B8" s="548"/>
      <c r="C8" s="32"/>
      <c r="H8" s="612" t="s">
        <v>778</v>
      </c>
      <c r="I8" s="612"/>
      <c r="J8" s="612"/>
    </row>
    <row r="9" spans="1:16" x14ac:dyDescent="0.2">
      <c r="A9" s="547" t="s">
        <v>2</v>
      </c>
      <c r="B9" s="547" t="s">
        <v>3</v>
      </c>
      <c r="C9" s="519" t="s">
        <v>748</v>
      </c>
      <c r="D9" s="534"/>
      <c r="E9" s="534"/>
      <c r="F9" s="520"/>
      <c r="G9" s="519" t="s">
        <v>106</v>
      </c>
      <c r="H9" s="534"/>
      <c r="I9" s="534"/>
      <c r="J9" s="520"/>
      <c r="O9" s="20"/>
      <c r="P9" s="22"/>
    </row>
    <row r="10" spans="1:16" ht="53.25" customHeight="1" x14ac:dyDescent="0.2">
      <c r="A10" s="547"/>
      <c r="B10" s="547"/>
      <c r="C10" s="5" t="s">
        <v>187</v>
      </c>
      <c r="D10" s="5" t="s">
        <v>16</v>
      </c>
      <c r="E10" s="257" t="s">
        <v>369</v>
      </c>
      <c r="F10" s="7" t="s">
        <v>204</v>
      </c>
      <c r="G10" s="5" t="s">
        <v>187</v>
      </c>
      <c r="H10" s="26" t="s">
        <v>17</v>
      </c>
      <c r="I10" s="106" t="s">
        <v>868</v>
      </c>
      <c r="J10" s="5" t="s">
        <v>869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3">
        <v>8</v>
      </c>
      <c r="I11" s="5">
        <v>9</v>
      </c>
      <c r="J11" s="5">
        <v>10</v>
      </c>
    </row>
    <row r="12" spans="1:16" ht="15.75" x14ac:dyDescent="0.25">
      <c r="A12" s="367">
        <v>1</v>
      </c>
      <c r="B12" s="125" t="s">
        <v>885</v>
      </c>
      <c r="C12" s="633" t="s">
        <v>893</v>
      </c>
      <c r="D12" s="634"/>
      <c r="E12" s="634"/>
      <c r="F12" s="634"/>
      <c r="G12" s="634"/>
      <c r="H12" s="634"/>
      <c r="I12" s="634"/>
      <c r="J12" s="635"/>
    </row>
    <row r="13" spans="1:16" ht="15.75" x14ac:dyDescent="0.25">
      <c r="A13" s="367">
        <v>2</v>
      </c>
      <c r="B13" s="125" t="s">
        <v>888</v>
      </c>
      <c r="C13" s="636"/>
      <c r="D13" s="637"/>
      <c r="E13" s="637"/>
      <c r="F13" s="637"/>
      <c r="G13" s="637"/>
      <c r="H13" s="637"/>
      <c r="I13" s="637"/>
      <c r="J13" s="638"/>
    </row>
    <row r="14" spans="1:16" ht="15.75" x14ac:dyDescent="0.25">
      <c r="A14" s="367">
        <v>3</v>
      </c>
      <c r="B14" s="125" t="s">
        <v>889</v>
      </c>
      <c r="C14" s="636"/>
      <c r="D14" s="637"/>
      <c r="E14" s="637"/>
      <c r="F14" s="637"/>
      <c r="G14" s="637"/>
      <c r="H14" s="637"/>
      <c r="I14" s="637"/>
      <c r="J14" s="638"/>
    </row>
    <row r="15" spans="1:16" ht="15.75" x14ac:dyDescent="0.25">
      <c r="A15" s="367">
        <v>4</v>
      </c>
      <c r="B15" s="125" t="s">
        <v>890</v>
      </c>
      <c r="C15" s="636"/>
      <c r="D15" s="637"/>
      <c r="E15" s="637"/>
      <c r="F15" s="637"/>
      <c r="G15" s="637"/>
      <c r="H15" s="637"/>
      <c r="I15" s="637"/>
      <c r="J15" s="638"/>
    </row>
    <row r="16" spans="1:16" ht="15.75" x14ac:dyDescent="0.25">
      <c r="A16" s="367">
        <v>5</v>
      </c>
      <c r="B16" s="125" t="s">
        <v>886</v>
      </c>
      <c r="C16" s="636"/>
      <c r="D16" s="637"/>
      <c r="E16" s="637"/>
      <c r="F16" s="637"/>
      <c r="G16" s="637"/>
      <c r="H16" s="637"/>
      <c r="I16" s="637"/>
      <c r="J16" s="638"/>
    </row>
    <row r="17" spans="1:10" ht="15.75" x14ac:dyDescent="0.25">
      <c r="A17" s="367">
        <v>6</v>
      </c>
      <c r="B17" s="125" t="s">
        <v>887</v>
      </c>
      <c r="C17" s="639"/>
      <c r="D17" s="640"/>
      <c r="E17" s="640"/>
      <c r="F17" s="640"/>
      <c r="G17" s="640"/>
      <c r="H17" s="640"/>
      <c r="I17" s="640"/>
      <c r="J17" s="641"/>
    </row>
    <row r="18" spans="1:10" ht="15.75" x14ac:dyDescent="0.25">
      <c r="A18" s="367" t="s">
        <v>18</v>
      </c>
      <c r="B18" s="30"/>
      <c r="C18" s="30"/>
      <c r="D18" s="20"/>
      <c r="E18" s="20"/>
      <c r="F18" s="28"/>
      <c r="G18" s="20"/>
      <c r="H18" s="29"/>
      <c r="I18" s="29"/>
      <c r="J18" s="29"/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631" t="s">
        <v>870</v>
      </c>
      <c r="B20" s="631"/>
      <c r="C20" s="631"/>
      <c r="D20" s="631"/>
      <c r="E20" s="631"/>
      <c r="F20" s="631"/>
      <c r="G20" s="631"/>
      <c r="H20" s="631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11</v>
      </c>
      <c r="B22" s="15"/>
      <c r="C22" s="15"/>
      <c r="D22" s="15"/>
      <c r="E22" s="15"/>
      <c r="F22" s="15"/>
      <c r="G22" s="15"/>
      <c r="I22" s="549" t="s">
        <v>12</v>
      </c>
      <c r="J22" s="549"/>
    </row>
    <row r="23" spans="1:10" ht="12.7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</row>
    <row r="24" spans="1:10" ht="12.7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</row>
    <row r="25" spans="1:10" x14ac:dyDescent="0.2">
      <c r="A25" s="15"/>
      <c r="B25" s="15"/>
      <c r="C25" s="15"/>
      <c r="E25" s="15"/>
      <c r="H25" s="548" t="s">
        <v>85</v>
      </c>
      <c r="I25" s="548"/>
      <c r="J25" s="548"/>
    </row>
    <row r="29" spans="1:10" x14ac:dyDescent="0.2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1" spans="1:10" x14ac:dyDescent="0.2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</sheetData>
  <mergeCells count="18">
    <mergeCell ref="E1:I1"/>
    <mergeCell ref="A2:J2"/>
    <mergeCell ref="A3:J3"/>
    <mergeCell ref="A5:J5"/>
    <mergeCell ref="A8:B8"/>
    <mergeCell ref="H8:J8"/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A20:H20"/>
    <mergeCell ref="C12:J17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zoomScale="90" zoomScaleSheetLayoutView="90" workbookViewId="0">
      <selection activeCell="A26" sqref="A26:L26"/>
    </sheetView>
  </sheetViews>
  <sheetFormatPr defaultColWidth="9.140625" defaultRowHeight="12.75" x14ac:dyDescent="0.2"/>
  <cols>
    <col min="1" max="1" width="6.7109375" style="16" customWidth="1"/>
    <col min="2" max="2" width="14.5703125" style="16" customWidth="1"/>
    <col min="3" max="3" width="12" style="16" customWidth="1"/>
    <col min="4" max="4" width="12.7109375" style="16" customWidth="1"/>
    <col min="5" max="5" width="11.7109375" style="16" customWidth="1"/>
    <col min="6" max="6" width="13" style="16" customWidth="1"/>
    <col min="7" max="7" width="14.140625" style="16" customWidth="1"/>
    <col min="8" max="8" width="13.85546875" style="16" customWidth="1"/>
    <col min="9" max="9" width="13.28515625" style="16" customWidth="1"/>
    <col min="10" max="10" width="13" style="16" customWidth="1"/>
    <col min="11" max="11" width="13.28515625" style="16" customWidth="1"/>
    <col min="12" max="12" width="14.140625" style="16" customWidth="1"/>
    <col min="13" max="16384" width="9.140625" style="16"/>
  </cols>
  <sheetData>
    <row r="1" spans="1:18" customFormat="1" ht="15" x14ac:dyDescent="0.2">
      <c r="D1" s="36"/>
      <c r="E1" s="36"/>
      <c r="F1" s="36"/>
      <c r="G1" s="36"/>
      <c r="H1" s="36"/>
      <c r="I1" s="36"/>
      <c r="J1" s="36"/>
      <c r="K1" s="36"/>
      <c r="L1" s="644" t="s">
        <v>64</v>
      </c>
      <c r="M1" s="644"/>
      <c r="N1" s="43"/>
      <c r="O1" s="43"/>
    </row>
    <row r="2" spans="1:18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45"/>
      <c r="N2" s="45"/>
      <c r="O2" s="45"/>
    </row>
    <row r="3" spans="1:18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44"/>
      <c r="N3" s="44"/>
      <c r="O3" s="44"/>
    </row>
    <row r="4" spans="1:18" customFormat="1" ht="10.5" customHeight="1" x14ac:dyDescent="0.2"/>
    <row r="5" spans="1:18" ht="19.5" customHeight="1" x14ac:dyDescent="0.25">
      <c r="A5" s="623" t="s">
        <v>754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x14ac:dyDescent="0.2">
      <c r="A7" s="548" t="s">
        <v>164</v>
      </c>
      <c r="B7" s="548"/>
      <c r="F7" s="642" t="s">
        <v>20</v>
      </c>
      <c r="G7" s="642"/>
      <c r="H7" s="642"/>
      <c r="I7" s="642"/>
      <c r="J7" s="642"/>
      <c r="K7" s="642"/>
      <c r="L7" s="642"/>
    </row>
    <row r="8" spans="1:18" x14ac:dyDescent="0.2">
      <c r="A8" s="15"/>
      <c r="F8" s="17"/>
      <c r="G8" s="102"/>
      <c r="H8" s="102"/>
      <c r="I8" s="643" t="s">
        <v>781</v>
      </c>
      <c r="J8" s="643"/>
      <c r="K8" s="643"/>
      <c r="L8" s="643"/>
    </row>
    <row r="9" spans="1:18" s="15" customFormat="1" x14ac:dyDescent="0.2">
      <c r="A9" s="547" t="s">
        <v>2</v>
      </c>
      <c r="B9" s="547" t="s">
        <v>3</v>
      </c>
      <c r="C9" s="525" t="s">
        <v>21</v>
      </c>
      <c r="D9" s="526"/>
      <c r="E9" s="526"/>
      <c r="F9" s="526"/>
      <c r="G9" s="526"/>
      <c r="H9" s="525" t="s">
        <v>44</v>
      </c>
      <c r="I9" s="526"/>
      <c r="J9" s="526"/>
      <c r="K9" s="526"/>
      <c r="L9" s="526"/>
      <c r="Q9" s="30"/>
      <c r="R9" s="31"/>
    </row>
    <row r="10" spans="1:18" s="15" customFormat="1" ht="77.45" customHeight="1" x14ac:dyDescent="0.2">
      <c r="A10" s="547"/>
      <c r="B10" s="547"/>
      <c r="C10" s="5" t="s">
        <v>755</v>
      </c>
      <c r="D10" s="5" t="s">
        <v>787</v>
      </c>
      <c r="E10" s="5" t="s">
        <v>71</v>
      </c>
      <c r="F10" s="5" t="s">
        <v>72</v>
      </c>
      <c r="G10" s="5" t="s">
        <v>660</v>
      </c>
      <c r="H10" s="5" t="s">
        <v>755</v>
      </c>
      <c r="I10" s="5" t="s">
        <v>787</v>
      </c>
      <c r="J10" s="5" t="s">
        <v>71</v>
      </c>
      <c r="K10" s="5" t="s">
        <v>72</v>
      </c>
      <c r="L10" s="5" t="s">
        <v>661</v>
      </c>
    </row>
    <row r="11" spans="1:18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ht="23.45" customHeight="1" x14ac:dyDescent="0.25">
      <c r="A12" s="367">
        <v>1</v>
      </c>
      <c r="B12" s="125" t="s">
        <v>885</v>
      </c>
      <c r="C12" s="368">
        <v>1094.68</v>
      </c>
      <c r="D12" s="368">
        <v>112.21</v>
      </c>
      <c r="E12" s="368">
        <v>934.47</v>
      </c>
      <c r="F12" s="368">
        <v>1135.58</v>
      </c>
      <c r="G12" s="368">
        <f t="shared" ref="G12:G18" si="0">D12+E12-F12</f>
        <v>-88.899999999999864</v>
      </c>
      <c r="H12" s="373">
        <v>1039.44</v>
      </c>
      <c r="I12" s="373">
        <v>143.37</v>
      </c>
      <c r="J12" s="373">
        <v>879.25</v>
      </c>
      <c r="K12" s="373">
        <v>1098.8900000000001</v>
      </c>
      <c r="L12" s="368">
        <f t="shared" ref="L12:L18" si="1">I12+J12-K12</f>
        <v>-76.270000000000095</v>
      </c>
    </row>
    <row r="13" spans="1:18" ht="23.45" customHeight="1" x14ac:dyDescent="0.25">
      <c r="A13" s="367">
        <v>2</v>
      </c>
      <c r="B13" s="125" t="s">
        <v>888</v>
      </c>
      <c r="C13" s="368">
        <v>1994.48</v>
      </c>
      <c r="D13" s="368">
        <v>109.8</v>
      </c>
      <c r="E13" s="368">
        <v>1994.06</v>
      </c>
      <c r="F13" s="368">
        <v>2093.6</v>
      </c>
      <c r="G13" s="368">
        <f t="shared" si="0"/>
        <v>10.260000000000218</v>
      </c>
      <c r="H13" s="373">
        <v>1900.34</v>
      </c>
      <c r="I13" s="373">
        <v>281.82</v>
      </c>
      <c r="J13" s="373">
        <v>1899.36</v>
      </c>
      <c r="K13" s="373">
        <v>1983.91</v>
      </c>
      <c r="L13" s="368">
        <f t="shared" si="1"/>
        <v>197.26999999999975</v>
      </c>
    </row>
    <row r="14" spans="1:18" ht="23.45" customHeight="1" x14ac:dyDescent="0.25">
      <c r="A14" s="367">
        <v>3</v>
      </c>
      <c r="B14" s="125" t="s">
        <v>889</v>
      </c>
      <c r="C14" s="368">
        <v>1337.59</v>
      </c>
      <c r="D14" s="368">
        <v>445.79</v>
      </c>
      <c r="E14" s="368">
        <v>1337.59</v>
      </c>
      <c r="F14" s="368">
        <v>1631.94</v>
      </c>
      <c r="G14" s="368">
        <f t="shared" si="0"/>
        <v>151.43999999999983</v>
      </c>
      <c r="H14" s="373">
        <v>1267.73</v>
      </c>
      <c r="I14" s="373">
        <v>544.49</v>
      </c>
      <c r="J14" s="373">
        <v>1267.73</v>
      </c>
      <c r="K14" s="373">
        <v>1500.82</v>
      </c>
      <c r="L14" s="368">
        <f t="shared" si="1"/>
        <v>311.40000000000009</v>
      </c>
    </row>
    <row r="15" spans="1:18" ht="23.45" customHeight="1" x14ac:dyDescent="0.25">
      <c r="A15" s="367">
        <v>4</v>
      </c>
      <c r="B15" s="125" t="s">
        <v>890</v>
      </c>
      <c r="C15" s="368">
        <v>970.48</v>
      </c>
      <c r="D15" s="368">
        <v>262.32</v>
      </c>
      <c r="E15" s="368">
        <v>747.28</v>
      </c>
      <c r="F15" s="368">
        <v>1001.21</v>
      </c>
      <c r="G15" s="368">
        <f t="shared" si="0"/>
        <v>8.3899999999998727</v>
      </c>
      <c r="H15" s="373">
        <v>924.68</v>
      </c>
      <c r="I15" s="373">
        <v>229.07</v>
      </c>
      <c r="J15" s="373">
        <v>731.48</v>
      </c>
      <c r="K15" s="373">
        <v>1001.2</v>
      </c>
      <c r="L15" s="368">
        <f t="shared" si="1"/>
        <v>-40.650000000000091</v>
      </c>
    </row>
    <row r="16" spans="1:18" ht="23.45" customHeight="1" x14ac:dyDescent="0.25">
      <c r="A16" s="367">
        <v>5</v>
      </c>
      <c r="B16" s="125" t="s">
        <v>886</v>
      </c>
      <c r="C16" s="368">
        <v>77.290000000000006</v>
      </c>
      <c r="D16" s="368">
        <v>13.25</v>
      </c>
      <c r="E16" s="368">
        <v>77.290000000000006</v>
      </c>
      <c r="F16" s="368">
        <v>93.09</v>
      </c>
      <c r="G16" s="368">
        <f t="shared" si="0"/>
        <v>-2.5499999999999972</v>
      </c>
      <c r="H16" s="373">
        <v>73.25</v>
      </c>
      <c r="I16" s="373">
        <v>14.52</v>
      </c>
      <c r="J16" s="373">
        <v>73.25</v>
      </c>
      <c r="K16" s="373">
        <v>91.69</v>
      </c>
      <c r="L16" s="368">
        <f t="shared" si="1"/>
        <v>-3.9200000000000017</v>
      </c>
    </row>
    <row r="17" spans="1:12" ht="23.45" customHeight="1" x14ac:dyDescent="0.25">
      <c r="A17" s="367">
        <v>6</v>
      </c>
      <c r="B17" s="125" t="s">
        <v>887</v>
      </c>
      <c r="C17" s="368">
        <v>11.15</v>
      </c>
      <c r="D17" s="368">
        <v>3.3</v>
      </c>
      <c r="E17" s="368">
        <v>11.15</v>
      </c>
      <c r="F17" s="368">
        <v>12.72</v>
      </c>
      <c r="G17" s="368">
        <f t="shared" si="0"/>
        <v>1.7299999999999986</v>
      </c>
      <c r="H17" s="373">
        <v>10.59</v>
      </c>
      <c r="I17" s="373">
        <v>3.04</v>
      </c>
      <c r="J17" s="373">
        <v>10.59</v>
      </c>
      <c r="K17" s="373">
        <v>12.72</v>
      </c>
      <c r="L17" s="368">
        <f t="shared" si="1"/>
        <v>0.90999999999999837</v>
      </c>
    </row>
    <row r="18" spans="1:12" ht="23.45" customHeight="1" x14ac:dyDescent="0.25">
      <c r="A18" s="367" t="s">
        <v>18</v>
      </c>
      <c r="B18" s="368"/>
      <c r="C18" s="125">
        <f>SUM(C12:C17)</f>
        <v>5485.6699999999992</v>
      </c>
      <c r="D18" s="125">
        <f>SUM(D12:D17)</f>
        <v>946.66999999999985</v>
      </c>
      <c r="E18" s="125">
        <f>SUM(E12:E17)</f>
        <v>5101.8399999999992</v>
      </c>
      <c r="F18" s="125">
        <f>SUM(F12:F17)</f>
        <v>5968.14</v>
      </c>
      <c r="G18" s="125">
        <f t="shared" si="0"/>
        <v>80.369999999998981</v>
      </c>
      <c r="H18" s="369">
        <f>SUM(H12:H17)</f>
        <v>5216.0300000000007</v>
      </c>
      <c r="I18" s="369">
        <f>SUM(I12:I17)</f>
        <v>1216.31</v>
      </c>
      <c r="J18" s="369">
        <f>SUM(J12:J17)</f>
        <v>4861.66</v>
      </c>
      <c r="K18" s="369">
        <f>SUM(K12:K17)</f>
        <v>5689.23</v>
      </c>
      <c r="L18" s="125">
        <f t="shared" si="1"/>
        <v>388.73999999999978</v>
      </c>
    </row>
    <row r="19" spans="1:12" x14ac:dyDescent="0.2">
      <c r="A19" s="21" t="s">
        <v>662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" customHeight="1" x14ac:dyDescent="0.2">
      <c r="A21" s="551" t="s">
        <v>12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</row>
    <row r="22" spans="1:12" x14ac:dyDescent="0.2">
      <c r="A22" s="551" t="s">
        <v>13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</row>
    <row r="23" spans="1:12" x14ac:dyDescent="0.2">
      <c r="A23" s="551" t="s">
        <v>19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</row>
    <row r="24" spans="1:12" x14ac:dyDescent="0.2">
      <c r="A24" s="15" t="s">
        <v>22</v>
      </c>
      <c r="B24" s="15"/>
      <c r="C24" s="15"/>
      <c r="D24" s="15"/>
      <c r="E24" s="15"/>
      <c r="F24" s="15"/>
      <c r="J24" s="548" t="s">
        <v>85</v>
      </c>
      <c r="K24" s="548"/>
      <c r="L24" s="548"/>
    </row>
    <row r="25" spans="1:12" x14ac:dyDescent="0.2">
      <c r="A25" s="15"/>
    </row>
    <row r="26" spans="1:12" x14ac:dyDescent="0.2">
      <c r="A26" s="624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</row>
  </sheetData>
  <mergeCells count="16">
    <mergeCell ref="L1:M1"/>
    <mergeCell ref="A3:L3"/>
    <mergeCell ref="A2:L2"/>
    <mergeCell ref="A5:L5"/>
    <mergeCell ref="A7:B7"/>
    <mergeCell ref="A26:L26"/>
    <mergeCell ref="F7:L7"/>
    <mergeCell ref="A9:A10"/>
    <mergeCell ref="B9:B10"/>
    <mergeCell ref="A21:L21"/>
    <mergeCell ref="J24:L24"/>
    <mergeCell ref="A22:L22"/>
    <mergeCell ref="C9:G9"/>
    <mergeCell ref="H9:L9"/>
    <mergeCell ref="I8:L8"/>
    <mergeCell ref="A23:L2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="120" zoomScaleSheetLayoutView="120" workbookViewId="0">
      <selection activeCell="C31" sqref="C31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516" t="s">
        <v>554</v>
      </c>
      <c r="B1" s="516"/>
      <c r="C1" s="516"/>
      <c r="D1" s="516"/>
      <c r="E1" s="296"/>
      <c r="F1" s="296"/>
      <c r="G1" s="296"/>
    </row>
    <row r="2" spans="1:7" x14ac:dyDescent="0.2">
      <c r="A2" s="3" t="s">
        <v>75</v>
      </c>
      <c r="B2" s="3" t="s">
        <v>555</v>
      </c>
      <c r="C2" s="3" t="s">
        <v>556</v>
      </c>
    </row>
    <row r="3" spans="1:7" x14ac:dyDescent="0.2">
      <c r="A3" s="8">
        <v>1</v>
      </c>
      <c r="B3" s="297" t="s">
        <v>557</v>
      </c>
      <c r="C3" s="297" t="s">
        <v>716</v>
      </c>
    </row>
    <row r="4" spans="1:7" x14ac:dyDescent="0.2">
      <c r="A4" s="8">
        <v>2</v>
      </c>
      <c r="B4" s="297" t="s">
        <v>558</v>
      </c>
      <c r="C4" s="297" t="s">
        <v>717</v>
      </c>
    </row>
    <row r="5" spans="1:7" x14ac:dyDescent="0.2">
      <c r="A5" s="8">
        <v>3</v>
      </c>
      <c r="B5" s="297" t="s">
        <v>559</v>
      </c>
      <c r="C5" s="297" t="s">
        <v>842</v>
      </c>
    </row>
    <row r="6" spans="1:7" x14ac:dyDescent="0.2">
      <c r="A6" s="8">
        <v>4</v>
      </c>
      <c r="B6" s="297" t="s">
        <v>560</v>
      </c>
      <c r="C6" s="297" t="s">
        <v>718</v>
      </c>
    </row>
    <row r="7" spans="1:7" x14ac:dyDescent="0.2">
      <c r="A7" s="8">
        <v>5</v>
      </c>
      <c r="B7" s="297" t="s">
        <v>561</v>
      </c>
      <c r="C7" s="297" t="s">
        <v>719</v>
      </c>
    </row>
    <row r="8" spans="1:7" x14ac:dyDescent="0.2">
      <c r="A8" s="8">
        <v>6</v>
      </c>
      <c r="B8" s="297" t="s">
        <v>562</v>
      </c>
      <c r="C8" s="297" t="s">
        <v>720</v>
      </c>
    </row>
    <row r="9" spans="1:7" x14ac:dyDescent="0.2">
      <c r="A9" s="8">
        <v>7</v>
      </c>
      <c r="B9" s="297" t="s">
        <v>563</v>
      </c>
      <c r="C9" s="297" t="s">
        <v>721</v>
      </c>
    </row>
    <row r="10" spans="1:7" x14ac:dyDescent="0.2">
      <c r="A10" s="8">
        <v>8</v>
      </c>
      <c r="B10" s="297" t="s">
        <v>564</v>
      </c>
      <c r="C10" s="297" t="s">
        <v>722</v>
      </c>
    </row>
    <row r="11" spans="1:7" x14ac:dyDescent="0.2">
      <c r="A11" s="8">
        <v>9</v>
      </c>
      <c r="B11" s="297" t="s">
        <v>565</v>
      </c>
      <c r="C11" s="297" t="s">
        <v>845</v>
      </c>
    </row>
    <row r="12" spans="1:7" x14ac:dyDescent="0.2">
      <c r="A12" s="8">
        <v>10</v>
      </c>
      <c r="B12" s="297" t="s">
        <v>685</v>
      </c>
      <c r="C12" s="297" t="s">
        <v>686</v>
      </c>
    </row>
    <row r="13" spans="1:7" x14ac:dyDescent="0.2">
      <c r="A13" s="8">
        <v>11</v>
      </c>
      <c r="B13" s="297" t="s">
        <v>566</v>
      </c>
      <c r="C13" s="297" t="s">
        <v>723</v>
      </c>
    </row>
    <row r="14" spans="1:7" x14ac:dyDescent="0.2">
      <c r="A14" s="8">
        <v>12</v>
      </c>
      <c r="B14" s="297" t="s">
        <v>567</v>
      </c>
      <c r="C14" s="297" t="s">
        <v>724</v>
      </c>
    </row>
    <row r="15" spans="1:7" x14ac:dyDescent="0.2">
      <c r="A15" s="8">
        <v>13</v>
      </c>
      <c r="B15" s="297" t="s">
        <v>568</v>
      </c>
      <c r="C15" s="297" t="s">
        <v>725</v>
      </c>
    </row>
    <row r="16" spans="1:7" x14ac:dyDescent="0.2">
      <c r="A16" s="8">
        <v>14</v>
      </c>
      <c r="B16" s="297" t="s">
        <v>569</v>
      </c>
      <c r="C16" s="297" t="s">
        <v>726</v>
      </c>
    </row>
    <row r="17" spans="1:3" x14ac:dyDescent="0.2">
      <c r="A17" s="8">
        <v>15</v>
      </c>
      <c r="B17" s="297" t="s">
        <v>570</v>
      </c>
      <c r="C17" s="297" t="s">
        <v>727</v>
      </c>
    </row>
    <row r="18" spans="1:3" x14ac:dyDescent="0.2">
      <c r="A18" s="8">
        <v>16</v>
      </c>
      <c r="B18" s="297" t="s">
        <v>571</v>
      </c>
      <c r="C18" s="297" t="s">
        <v>728</v>
      </c>
    </row>
    <row r="19" spans="1:3" x14ac:dyDescent="0.2">
      <c r="A19" s="8">
        <v>17</v>
      </c>
      <c r="B19" s="297" t="s">
        <v>572</v>
      </c>
      <c r="C19" s="297" t="s">
        <v>729</v>
      </c>
    </row>
    <row r="20" spans="1:3" x14ac:dyDescent="0.2">
      <c r="A20" s="8">
        <v>18</v>
      </c>
      <c r="B20" s="297" t="s">
        <v>573</v>
      </c>
      <c r="C20" s="297" t="s">
        <v>730</v>
      </c>
    </row>
    <row r="21" spans="1:3" x14ac:dyDescent="0.2">
      <c r="A21" s="8">
        <v>19</v>
      </c>
      <c r="B21" s="297" t="s">
        <v>574</v>
      </c>
      <c r="C21" s="297" t="s">
        <v>731</v>
      </c>
    </row>
    <row r="22" spans="1:3" x14ac:dyDescent="0.2">
      <c r="A22" s="8">
        <v>20</v>
      </c>
      <c r="B22" s="297" t="s">
        <v>575</v>
      </c>
      <c r="C22" s="297" t="s">
        <v>732</v>
      </c>
    </row>
    <row r="23" spans="1:3" x14ac:dyDescent="0.2">
      <c r="A23" s="8">
        <v>21</v>
      </c>
      <c r="B23" s="297" t="s">
        <v>576</v>
      </c>
      <c r="C23" s="297" t="s">
        <v>846</v>
      </c>
    </row>
    <row r="24" spans="1:3" x14ac:dyDescent="0.2">
      <c r="A24" s="8">
        <v>22</v>
      </c>
      <c r="B24" s="297" t="s">
        <v>577</v>
      </c>
      <c r="C24" s="297" t="s">
        <v>858</v>
      </c>
    </row>
    <row r="25" spans="1:3" x14ac:dyDescent="0.2">
      <c r="A25" s="8">
        <v>23</v>
      </c>
      <c r="B25" s="297" t="s">
        <v>578</v>
      </c>
      <c r="C25" s="297" t="s">
        <v>859</v>
      </c>
    </row>
    <row r="26" spans="1:3" x14ac:dyDescent="0.2">
      <c r="A26" s="8">
        <v>24</v>
      </c>
      <c r="B26" s="297" t="s">
        <v>579</v>
      </c>
      <c r="C26" s="297" t="s">
        <v>733</v>
      </c>
    </row>
    <row r="27" spans="1:3" x14ac:dyDescent="0.2">
      <c r="A27" s="8">
        <v>25</v>
      </c>
      <c r="B27" s="297" t="s">
        <v>580</v>
      </c>
      <c r="C27" s="297" t="s">
        <v>734</v>
      </c>
    </row>
    <row r="28" spans="1:3" x14ac:dyDescent="0.2">
      <c r="A28" s="8">
        <v>26</v>
      </c>
      <c r="B28" s="297" t="s">
        <v>581</v>
      </c>
      <c r="C28" s="297" t="s">
        <v>735</v>
      </c>
    </row>
    <row r="29" spans="1:3" x14ac:dyDescent="0.2">
      <c r="A29" s="8">
        <v>27</v>
      </c>
      <c r="B29" s="297" t="s">
        <v>582</v>
      </c>
      <c r="C29" s="297" t="s">
        <v>583</v>
      </c>
    </row>
    <row r="30" spans="1:3" x14ac:dyDescent="0.2">
      <c r="A30" s="8">
        <v>28</v>
      </c>
      <c r="B30" s="297" t="s">
        <v>584</v>
      </c>
      <c r="C30" s="297" t="s">
        <v>585</v>
      </c>
    </row>
    <row r="31" spans="1:3" x14ac:dyDescent="0.2">
      <c r="A31" s="8">
        <v>29</v>
      </c>
      <c r="B31" s="297" t="s">
        <v>586</v>
      </c>
      <c r="C31" s="297" t="s">
        <v>587</v>
      </c>
    </row>
    <row r="32" spans="1:3" x14ac:dyDescent="0.2">
      <c r="A32" s="8">
        <v>30</v>
      </c>
      <c r="B32" s="297" t="s">
        <v>684</v>
      </c>
      <c r="C32" s="297" t="s">
        <v>683</v>
      </c>
    </row>
    <row r="33" spans="1:3" x14ac:dyDescent="0.2">
      <c r="A33" s="8">
        <v>31</v>
      </c>
      <c r="B33" s="340" t="s">
        <v>882</v>
      </c>
      <c r="C33" s="340" t="s">
        <v>883</v>
      </c>
    </row>
    <row r="34" spans="1:3" x14ac:dyDescent="0.2">
      <c r="A34" s="8">
        <v>32</v>
      </c>
      <c r="B34" s="297" t="s">
        <v>588</v>
      </c>
      <c r="C34" s="297" t="s">
        <v>589</v>
      </c>
    </row>
    <row r="35" spans="1:3" x14ac:dyDescent="0.2">
      <c r="A35" s="8">
        <v>33</v>
      </c>
      <c r="B35" s="297" t="s">
        <v>590</v>
      </c>
      <c r="C35" s="297" t="s">
        <v>589</v>
      </c>
    </row>
    <row r="36" spans="1:3" x14ac:dyDescent="0.2">
      <c r="A36" s="8">
        <v>34</v>
      </c>
      <c r="B36" s="297" t="s">
        <v>591</v>
      </c>
      <c r="C36" s="297" t="s">
        <v>592</v>
      </c>
    </row>
    <row r="37" spans="1:3" x14ac:dyDescent="0.2">
      <c r="A37" s="8">
        <v>35</v>
      </c>
      <c r="B37" s="297" t="s">
        <v>593</v>
      </c>
      <c r="C37" s="297" t="s">
        <v>594</v>
      </c>
    </row>
    <row r="38" spans="1:3" x14ac:dyDescent="0.2">
      <c r="A38" s="8">
        <v>36</v>
      </c>
      <c r="B38" s="297" t="s">
        <v>595</v>
      </c>
      <c r="C38" s="297" t="s">
        <v>596</v>
      </c>
    </row>
    <row r="39" spans="1:3" x14ac:dyDescent="0.2">
      <c r="A39" s="8">
        <v>37</v>
      </c>
      <c r="B39" s="297" t="s">
        <v>597</v>
      </c>
      <c r="C39" s="297" t="s">
        <v>598</v>
      </c>
    </row>
    <row r="40" spans="1:3" x14ac:dyDescent="0.2">
      <c r="A40" s="8">
        <v>38</v>
      </c>
      <c r="B40" s="297" t="s">
        <v>599</v>
      </c>
      <c r="C40" s="297" t="s">
        <v>600</v>
      </c>
    </row>
    <row r="41" spans="1:3" x14ac:dyDescent="0.2">
      <c r="A41" s="8">
        <v>39</v>
      </c>
      <c r="B41" s="297" t="s">
        <v>601</v>
      </c>
      <c r="C41" s="297" t="s">
        <v>602</v>
      </c>
    </row>
    <row r="42" spans="1:3" x14ac:dyDescent="0.2">
      <c r="A42" s="8">
        <v>40</v>
      </c>
      <c r="B42" s="297" t="s">
        <v>603</v>
      </c>
      <c r="C42" s="297" t="s">
        <v>604</v>
      </c>
    </row>
    <row r="43" spans="1:3" x14ac:dyDescent="0.2">
      <c r="A43" s="8">
        <v>41</v>
      </c>
      <c r="B43" s="297" t="s">
        <v>605</v>
      </c>
      <c r="C43" s="297" t="s">
        <v>736</v>
      </c>
    </row>
    <row r="44" spans="1:3" x14ac:dyDescent="0.2">
      <c r="A44" s="8">
        <v>42</v>
      </c>
      <c r="B44" s="297" t="s">
        <v>606</v>
      </c>
      <c r="C44" s="297" t="s">
        <v>607</v>
      </c>
    </row>
    <row r="45" spans="1:3" x14ac:dyDescent="0.2">
      <c r="A45" s="8">
        <v>43</v>
      </c>
      <c r="B45" s="297" t="s">
        <v>608</v>
      </c>
      <c r="C45" s="297" t="s">
        <v>609</v>
      </c>
    </row>
    <row r="46" spans="1:3" x14ac:dyDescent="0.2">
      <c r="A46" s="8">
        <v>44</v>
      </c>
      <c r="B46" s="297" t="s">
        <v>610</v>
      </c>
      <c r="C46" s="297" t="s">
        <v>611</v>
      </c>
    </row>
    <row r="47" spans="1:3" x14ac:dyDescent="0.2">
      <c r="A47" s="8">
        <v>45</v>
      </c>
      <c r="B47" s="297" t="s">
        <v>612</v>
      </c>
      <c r="C47" s="297" t="s">
        <v>613</v>
      </c>
    </row>
    <row r="48" spans="1:3" x14ac:dyDescent="0.2">
      <c r="A48" s="8">
        <v>46</v>
      </c>
      <c r="B48" s="297" t="s">
        <v>614</v>
      </c>
      <c r="C48" s="297" t="s">
        <v>615</v>
      </c>
    </row>
    <row r="49" spans="1:3" x14ac:dyDescent="0.2">
      <c r="A49" s="8">
        <v>47</v>
      </c>
      <c r="B49" s="297" t="s">
        <v>616</v>
      </c>
      <c r="C49" s="297" t="s">
        <v>737</v>
      </c>
    </row>
    <row r="50" spans="1:3" x14ac:dyDescent="0.2">
      <c r="A50" s="8">
        <v>48</v>
      </c>
      <c r="B50" s="297" t="s">
        <v>617</v>
      </c>
      <c r="C50" s="297" t="s">
        <v>738</v>
      </c>
    </row>
    <row r="51" spans="1:3" x14ac:dyDescent="0.2">
      <c r="A51" s="8">
        <v>49</v>
      </c>
      <c r="B51" s="297" t="s">
        <v>618</v>
      </c>
      <c r="C51" s="297" t="s">
        <v>619</v>
      </c>
    </row>
    <row r="52" spans="1:3" x14ac:dyDescent="0.2">
      <c r="A52" s="8">
        <v>50</v>
      </c>
      <c r="B52" s="297" t="s">
        <v>620</v>
      </c>
      <c r="C52" s="297" t="s">
        <v>621</v>
      </c>
    </row>
    <row r="53" spans="1:3" x14ac:dyDescent="0.2">
      <c r="A53" s="8">
        <v>51</v>
      </c>
      <c r="B53" s="297" t="s">
        <v>622</v>
      </c>
      <c r="C53" s="297" t="s">
        <v>691</v>
      </c>
    </row>
    <row r="54" spans="1:3" x14ac:dyDescent="0.2">
      <c r="A54" s="8">
        <v>52</v>
      </c>
      <c r="B54" s="297" t="s">
        <v>623</v>
      </c>
      <c r="C54" s="297" t="s">
        <v>692</v>
      </c>
    </row>
    <row r="55" spans="1:3" x14ac:dyDescent="0.2">
      <c r="A55" s="8">
        <v>53</v>
      </c>
      <c r="B55" s="297" t="s">
        <v>624</v>
      </c>
      <c r="C55" s="297" t="s">
        <v>693</v>
      </c>
    </row>
    <row r="56" spans="1:3" x14ac:dyDescent="0.2">
      <c r="A56" s="8">
        <v>54</v>
      </c>
      <c r="B56" s="297" t="s">
        <v>625</v>
      </c>
      <c r="C56" s="297" t="s">
        <v>694</v>
      </c>
    </row>
    <row r="57" spans="1:3" x14ac:dyDescent="0.2">
      <c r="A57" s="8">
        <v>55</v>
      </c>
      <c r="B57" s="297" t="s">
        <v>626</v>
      </c>
      <c r="C57" s="297" t="s">
        <v>695</v>
      </c>
    </row>
    <row r="58" spans="1:3" x14ac:dyDescent="0.2">
      <c r="A58" s="8">
        <v>56</v>
      </c>
      <c r="B58" s="297" t="s">
        <v>627</v>
      </c>
      <c r="C58" s="297" t="s">
        <v>696</v>
      </c>
    </row>
    <row r="59" spans="1:3" x14ac:dyDescent="0.2">
      <c r="A59" s="8">
        <v>57</v>
      </c>
      <c r="B59" s="297" t="s">
        <v>628</v>
      </c>
      <c r="C59" s="297" t="s">
        <v>697</v>
      </c>
    </row>
    <row r="60" spans="1:3" x14ac:dyDescent="0.2">
      <c r="A60" s="8">
        <v>58</v>
      </c>
      <c r="B60" s="297" t="s">
        <v>629</v>
      </c>
      <c r="C60" s="297" t="s">
        <v>698</v>
      </c>
    </row>
    <row r="61" spans="1:3" x14ac:dyDescent="0.2">
      <c r="A61" s="8">
        <v>59</v>
      </c>
      <c r="B61" s="297" t="s">
        <v>630</v>
      </c>
      <c r="C61" s="297" t="s">
        <v>699</v>
      </c>
    </row>
    <row r="62" spans="1:3" x14ac:dyDescent="0.2">
      <c r="A62" s="8">
        <v>60</v>
      </c>
      <c r="B62" s="297" t="s">
        <v>831</v>
      </c>
      <c r="C62" s="297" t="s">
        <v>838</v>
      </c>
    </row>
    <row r="63" spans="1:3" x14ac:dyDescent="0.2">
      <c r="A63" s="8">
        <v>61</v>
      </c>
      <c r="B63" s="297" t="s">
        <v>631</v>
      </c>
      <c r="C63" s="297" t="s">
        <v>840</v>
      </c>
    </row>
    <row r="64" spans="1:3" x14ac:dyDescent="0.2">
      <c r="A64" s="8">
        <v>62</v>
      </c>
      <c r="B64" s="324" t="s">
        <v>839</v>
      </c>
      <c r="C64" s="297" t="s">
        <v>832</v>
      </c>
    </row>
    <row r="65" spans="1:3" x14ac:dyDescent="0.2">
      <c r="A65" s="8">
        <v>63</v>
      </c>
      <c r="B65" s="297" t="s">
        <v>632</v>
      </c>
      <c r="C65" s="297" t="s">
        <v>700</v>
      </c>
    </row>
    <row r="66" spans="1:3" x14ac:dyDescent="0.2">
      <c r="A66" s="8">
        <v>64</v>
      </c>
      <c r="B66" s="297" t="s">
        <v>633</v>
      </c>
      <c r="C66" s="297" t="s">
        <v>701</v>
      </c>
    </row>
    <row r="67" spans="1:3" x14ac:dyDescent="0.2">
      <c r="A67" s="8">
        <v>65</v>
      </c>
      <c r="B67" s="317" t="s">
        <v>687</v>
      </c>
      <c r="C67" s="317" t="s">
        <v>739</v>
      </c>
    </row>
    <row r="68" spans="1:3" x14ac:dyDescent="0.2">
      <c r="A68" s="8">
        <v>66</v>
      </c>
      <c r="B68" s="317" t="s">
        <v>688</v>
      </c>
      <c r="C68" s="317" t="s">
        <v>727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zoomScale="90" zoomScaleSheetLayoutView="90" workbookViewId="0">
      <selection activeCell="H21" sqref="H21"/>
    </sheetView>
  </sheetViews>
  <sheetFormatPr defaultColWidth="9.140625" defaultRowHeight="12.75" x14ac:dyDescent="0.2"/>
  <cols>
    <col min="1" max="1" width="6" style="16" customWidth="1"/>
    <col min="2" max="2" width="14.5703125" style="16" customWidth="1"/>
    <col min="3" max="3" width="10.5703125" style="16" customWidth="1"/>
    <col min="4" max="4" width="9.85546875" style="16" customWidth="1"/>
    <col min="5" max="5" width="10.570312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11" style="16" customWidth="1"/>
    <col min="11" max="11" width="12" style="16" customWidth="1"/>
    <col min="12" max="12" width="13.7109375" style="16" customWidth="1"/>
    <col min="13" max="13" width="9.140625" style="16" hidden="1" customWidth="1"/>
    <col min="14" max="16384" width="9.140625" style="16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644" t="s">
        <v>73</v>
      </c>
      <c r="M1" s="644"/>
      <c r="N1" s="644"/>
      <c r="O1" s="43"/>
      <c r="P1" s="43"/>
    </row>
    <row r="2" spans="1:19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45"/>
      <c r="N2" s="45"/>
      <c r="O2" s="45"/>
      <c r="P2" s="45"/>
    </row>
    <row r="3" spans="1:19" customFormat="1" ht="20.25" x14ac:dyDescent="0.3">
      <c r="A3" s="645" t="s">
        <v>702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623" t="s">
        <v>756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x14ac:dyDescent="0.2">
      <c r="A7" s="548" t="s">
        <v>164</v>
      </c>
      <c r="B7" s="548"/>
      <c r="F7" s="642" t="s">
        <v>20</v>
      </c>
      <c r="G7" s="642"/>
      <c r="H7" s="642"/>
      <c r="I7" s="642"/>
      <c r="J7" s="642"/>
      <c r="K7" s="642"/>
      <c r="L7" s="642"/>
    </row>
    <row r="8" spans="1:19" x14ac:dyDescent="0.2">
      <c r="A8" s="15"/>
      <c r="F8" s="17"/>
      <c r="G8" s="102"/>
      <c r="H8" s="102"/>
      <c r="I8" s="612" t="s">
        <v>781</v>
      </c>
      <c r="J8" s="612"/>
      <c r="K8" s="612"/>
      <c r="L8" s="612"/>
    </row>
    <row r="9" spans="1:19" s="15" customFormat="1" x14ac:dyDescent="0.2">
      <c r="A9" s="547" t="s">
        <v>2</v>
      </c>
      <c r="B9" s="547" t="s">
        <v>3</v>
      </c>
      <c r="C9" s="525" t="s">
        <v>21</v>
      </c>
      <c r="D9" s="526"/>
      <c r="E9" s="526"/>
      <c r="F9" s="526"/>
      <c r="G9" s="526"/>
      <c r="H9" s="525" t="s">
        <v>44</v>
      </c>
      <c r="I9" s="526"/>
      <c r="J9" s="526"/>
      <c r="K9" s="526"/>
      <c r="L9" s="526"/>
      <c r="R9" s="30"/>
      <c r="S9" s="31"/>
    </row>
    <row r="10" spans="1:19" s="15" customFormat="1" ht="77.45" customHeight="1" x14ac:dyDescent="0.2">
      <c r="A10" s="547"/>
      <c r="B10" s="547"/>
      <c r="C10" s="5" t="s">
        <v>755</v>
      </c>
      <c r="D10" s="5" t="s">
        <v>788</v>
      </c>
      <c r="E10" s="5" t="s">
        <v>71</v>
      </c>
      <c r="F10" s="5" t="s">
        <v>72</v>
      </c>
      <c r="G10" s="5" t="s">
        <v>663</v>
      </c>
      <c r="H10" s="5" t="s">
        <v>755</v>
      </c>
      <c r="I10" s="5" t="s">
        <v>788</v>
      </c>
      <c r="J10" s="5" t="s">
        <v>71</v>
      </c>
      <c r="K10" s="5" t="s">
        <v>72</v>
      </c>
      <c r="L10" s="5" t="s">
        <v>664</v>
      </c>
    </row>
    <row r="11" spans="1:19" s="15" customFormat="1" ht="18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21.6" customHeight="1" x14ac:dyDescent="0.25">
      <c r="A12" s="367">
        <v>1</v>
      </c>
      <c r="B12" s="125" t="s">
        <v>885</v>
      </c>
      <c r="C12" s="375">
        <v>7044.01</v>
      </c>
      <c r="D12" s="375">
        <v>292.58999999999997</v>
      </c>
      <c r="E12" s="375">
        <v>6296.84</v>
      </c>
      <c r="F12" s="368">
        <v>5916.66</v>
      </c>
      <c r="G12" s="375">
        <f>D12+E12-F12</f>
        <v>672.77000000000044</v>
      </c>
      <c r="H12" s="485">
        <v>6836.47</v>
      </c>
      <c r="I12" s="485">
        <v>500.44</v>
      </c>
      <c r="J12" s="485">
        <v>6089.27</v>
      </c>
      <c r="K12" s="373">
        <v>5805.81</v>
      </c>
      <c r="L12" s="375">
        <f>I12+J12-K12</f>
        <v>783.89999999999964</v>
      </c>
    </row>
    <row r="13" spans="1:19" ht="21.6" customHeight="1" x14ac:dyDescent="0.25">
      <c r="A13" s="367">
        <v>2</v>
      </c>
      <c r="B13" s="125" t="s">
        <v>888</v>
      </c>
      <c r="C13" s="375">
        <v>0</v>
      </c>
      <c r="D13" s="375">
        <v>0</v>
      </c>
      <c r="E13" s="375">
        <v>0</v>
      </c>
      <c r="F13" s="375">
        <v>0</v>
      </c>
      <c r="G13" s="375">
        <v>0</v>
      </c>
      <c r="H13" s="485">
        <v>0</v>
      </c>
      <c r="I13" s="485">
        <v>0</v>
      </c>
      <c r="J13" s="485">
        <v>0</v>
      </c>
      <c r="K13" s="485">
        <v>0</v>
      </c>
      <c r="L13" s="375">
        <v>0</v>
      </c>
    </row>
    <row r="14" spans="1:19" ht="21.6" customHeight="1" x14ac:dyDescent="0.25">
      <c r="A14" s="367">
        <v>3</v>
      </c>
      <c r="B14" s="125" t="s">
        <v>889</v>
      </c>
      <c r="C14" s="375">
        <v>0</v>
      </c>
      <c r="D14" s="375">
        <v>0</v>
      </c>
      <c r="E14" s="375">
        <v>0</v>
      </c>
      <c r="F14" s="375">
        <v>0</v>
      </c>
      <c r="G14" s="375">
        <v>0</v>
      </c>
      <c r="H14" s="485">
        <v>0</v>
      </c>
      <c r="I14" s="485">
        <v>0</v>
      </c>
      <c r="J14" s="485">
        <v>0</v>
      </c>
      <c r="K14" s="485">
        <v>0</v>
      </c>
      <c r="L14" s="375">
        <v>0</v>
      </c>
    </row>
    <row r="15" spans="1:19" ht="21.6" customHeight="1" x14ac:dyDescent="0.25">
      <c r="A15" s="367">
        <v>4</v>
      </c>
      <c r="B15" s="125" t="s">
        <v>890</v>
      </c>
      <c r="C15" s="375">
        <v>0</v>
      </c>
      <c r="D15" s="375">
        <v>0</v>
      </c>
      <c r="E15" s="375">
        <v>0</v>
      </c>
      <c r="F15" s="375">
        <v>0</v>
      </c>
      <c r="G15" s="375">
        <v>0</v>
      </c>
      <c r="H15" s="485">
        <v>0</v>
      </c>
      <c r="I15" s="485">
        <v>0</v>
      </c>
      <c r="J15" s="485">
        <v>0</v>
      </c>
      <c r="K15" s="485">
        <v>0</v>
      </c>
      <c r="L15" s="375">
        <v>0</v>
      </c>
    </row>
    <row r="16" spans="1:19" ht="21.6" customHeight="1" x14ac:dyDescent="0.25">
      <c r="A16" s="367">
        <v>5</v>
      </c>
      <c r="B16" s="125" t="s">
        <v>886</v>
      </c>
      <c r="C16" s="375">
        <v>94.32</v>
      </c>
      <c r="D16" s="375">
        <v>6.95</v>
      </c>
      <c r="E16" s="375">
        <v>94.32</v>
      </c>
      <c r="F16" s="368">
        <v>69.58</v>
      </c>
      <c r="G16" s="375">
        <f>D16+E16-F16</f>
        <v>31.689999999999998</v>
      </c>
      <c r="H16" s="485">
        <v>94.32</v>
      </c>
      <c r="I16" s="485">
        <v>6.66</v>
      </c>
      <c r="J16" s="485">
        <v>94.32</v>
      </c>
      <c r="K16" s="373">
        <v>70.25</v>
      </c>
      <c r="L16" s="375">
        <f>I16+J16-K16</f>
        <v>30.72999999999999</v>
      </c>
    </row>
    <row r="17" spans="1:13" ht="21.6" customHeight="1" x14ac:dyDescent="0.25">
      <c r="A17" s="367">
        <v>6</v>
      </c>
      <c r="B17" s="125" t="s">
        <v>887</v>
      </c>
      <c r="C17" s="375">
        <v>15</v>
      </c>
      <c r="D17" s="375">
        <v>-0.13</v>
      </c>
      <c r="E17" s="375">
        <v>15</v>
      </c>
      <c r="F17" s="368">
        <v>10.39</v>
      </c>
      <c r="G17" s="375">
        <f>D17+E17-F17</f>
        <v>4.4799999999999986</v>
      </c>
      <c r="H17" s="485">
        <v>15</v>
      </c>
      <c r="I17" s="485">
        <v>0.47</v>
      </c>
      <c r="J17" s="485">
        <v>15</v>
      </c>
      <c r="K17" s="373">
        <v>10.39</v>
      </c>
      <c r="L17" s="375">
        <f>I17+J17-K17</f>
        <v>5.08</v>
      </c>
    </row>
    <row r="18" spans="1:13" ht="21.6" customHeight="1" x14ac:dyDescent="0.25">
      <c r="A18" s="341" t="s">
        <v>18</v>
      </c>
      <c r="B18" s="30"/>
      <c r="C18" s="376">
        <f>SUM(C12:C17)</f>
        <v>7153.33</v>
      </c>
      <c r="D18" s="376">
        <f>SUM(D12:D17)</f>
        <v>299.40999999999997</v>
      </c>
      <c r="E18" s="376">
        <f>SUM(E12:E17)</f>
        <v>6406.16</v>
      </c>
      <c r="F18" s="125">
        <f>SUM(F12:F17)</f>
        <v>5996.63</v>
      </c>
      <c r="G18" s="376">
        <f>D18+E18-F18</f>
        <v>708.9399999999996</v>
      </c>
      <c r="H18" s="484">
        <f>SUM(H12:H17)</f>
        <v>6945.79</v>
      </c>
      <c r="I18" s="484">
        <f>SUM(I12:I17)</f>
        <v>507.57000000000005</v>
      </c>
      <c r="J18" s="484">
        <f>SUM(J12:J17)</f>
        <v>6198.59</v>
      </c>
      <c r="K18" s="369">
        <f>SUM(K12:K17)</f>
        <v>5886.4500000000007</v>
      </c>
      <c r="L18" s="376">
        <f>I18+J18-K18</f>
        <v>819.70999999999913</v>
      </c>
    </row>
    <row r="19" spans="1:13" x14ac:dyDescent="0.2">
      <c r="A19" s="21" t="s">
        <v>662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14.25" customHeight="1" x14ac:dyDescent="0.2">
      <c r="A22" s="551" t="s">
        <v>12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</row>
    <row r="23" spans="1:13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</row>
    <row r="24" spans="1:13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</row>
    <row r="25" spans="1:13" x14ac:dyDescent="0.2">
      <c r="A25" s="15" t="s">
        <v>22</v>
      </c>
      <c r="B25" s="15"/>
      <c r="C25" s="15"/>
      <c r="D25" s="15"/>
      <c r="E25" s="15"/>
      <c r="F25" s="15"/>
      <c r="J25" s="548" t="s">
        <v>85</v>
      </c>
      <c r="K25" s="548"/>
      <c r="L25" s="548"/>
      <c r="M25" s="548"/>
    </row>
    <row r="26" spans="1:13" x14ac:dyDescent="0.2">
      <c r="A26" s="15"/>
    </row>
    <row r="27" spans="1:13" x14ac:dyDescent="0.2">
      <c r="A27" s="624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</row>
  </sheetData>
  <mergeCells count="16">
    <mergeCell ref="I8:L8"/>
    <mergeCell ref="A24:L24"/>
    <mergeCell ref="A27:L27"/>
    <mergeCell ref="A9:A10"/>
    <mergeCell ref="B9:B10"/>
    <mergeCell ref="C9:G9"/>
    <mergeCell ref="H9:L9"/>
    <mergeCell ref="A22:L22"/>
    <mergeCell ref="A23:L23"/>
    <mergeCell ref="J25:M25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5" zoomScaleNormal="85" zoomScaleSheetLayoutView="70" workbookViewId="0">
      <selection activeCell="E14" sqref="E14"/>
    </sheetView>
  </sheetViews>
  <sheetFormatPr defaultColWidth="9.140625" defaultRowHeight="12.75" x14ac:dyDescent="0.2"/>
  <cols>
    <col min="1" max="1" width="5.7109375" style="143" customWidth="1"/>
    <col min="2" max="2" width="13.7109375" style="143" customWidth="1"/>
    <col min="3" max="3" width="17.140625" style="143" customWidth="1"/>
    <col min="4" max="4" width="12" style="143" customWidth="1"/>
    <col min="5" max="5" width="12.42578125" style="143" customWidth="1"/>
    <col min="6" max="6" width="12.7109375" style="143" customWidth="1"/>
    <col min="7" max="7" width="13.140625" style="143" customWidth="1"/>
    <col min="8" max="8" width="12.7109375" style="143" customWidth="1"/>
    <col min="9" max="9" width="12.140625" style="143" customWidth="1"/>
    <col min="10" max="10" width="13.28515625" style="270" customWidth="1"/>
    <col min="11" max="11" width="13.5703125" style="143" customWidth="1"/>
    <col min="12" max="13" width="13.28515625" style="143" customWidth="1"/>
    <col min="14" max="16384" width="9.140625" style="143"/>
  </cols>
  <sheetData>
    <row r="1" spans="1:13" x14ac:dyDescent="0.2">
      <c r="K1" s="565" t="s">
        <v>210</v>
      </c>
      <c r="L1" s="565"/>
      <c r="M1" s="565"/>
    </row>
    <row r="2" spans="1:13" ht="12.75" customHeight="1" x14ac:dyDescent="0.2"/>
    <row r="3" spans="1:13" ht="15.75" x14ac:dyDescent="0.25">
      <c r="B3" s="646" t="s">
        <v>0</v>
      </c>
      <c r="C3" s="646"/>
      <c r="D3" s="646"/>
      <c r="E3" s="646"/>
      <c r="F3" s="646"/>
      <c r="G3" s="646"/>
      <c r="H3" s="646"/>
      <c r="I3" s="646"/>
      <c r="J3" s="646"/>
      <c r="K3" s="646"/>
    </row>
    <row r="4" spans="1:13" ht="20.25" x14ac:dyDescent="0.3">
      <c r="B4" s="647" t="s">
        <v>702</v>
      </c>
      <c r="C4" s="647"/>
      <c r="D4" s="647"/>
      <c r="E4" s="647"/>
      <c r="F4" s="647"/>
      <c r="G4" s="647"/>
      <c r="H4" s="647"/>
      <c r="I4" s="647"/>
      <c r="J4" s="647"/>
      <c r="K4" s="647"/>
    </row>
    <row r="5" spans="1:13" ht="10.5" customHeight="1" x14ac:dyDescent="0.2"/>
    <row r="6" spans="1:13" ht="15.75" x14ac:dyDescent="0.25">
      <c r="A6" s="253" t="s">
        <v>833</v>
      </c>
      <c r="B6" s="253"/>
      <c r="C6" s="253"/>
      <c r="D6" s="253"/>
      <c r="E6" s="253"/>
      <c r="F6" s="253"/>
      <c r="G6" s="253"/>
      <c r="H6" s="253"/>
      <c r="I6" s="253"/>
      <c r="J6" s="271"/>
      <c r="K6" s="253"/>
    </row>
    <row r="7" spans="1:13" ht="15.75" x14ac:dyDescent="0.25">
      <c r="B7" s="144"/>
      <c r="C7" s="144"/>
      <c r="D7" s="144"/>
      <c r="E7" s="144"/>
      <c r="F7" s="144"/>
      <c r="G7" s="144"/>
      <c r="H7" s="144"/>
      <c r="L7" s="652" t="s">
        <v>191</v>
      </c>
      <c r="M7" s="652"/>
    </row>
    <row r="8" spans="1:13" ht="15.75" x14ac:dyDescent="0.25">
      <c r="C8" s="144"/>
      <c r="D8" s="144"/>
      <c r="E8" s="144"/>
      <c r="F8" s="144"/>
      <c r="G8" s="612" t="s">
        <v>777</v>
      </c>
      <c r="H8" s="612"/>
      <c r="I8" s="612"/>
      <c r="J8" s="612"/>
      <c r="K8" s="612"/>
      <c r="L8" s="612"/>
      <c r="M8" s="612"/>
    </row>
    <row r="9" spans="1:13" x14ac:dyDescent="0.2">
      <c r="A9" s="653" t="s">
        <v>25</v>
      </c>
      <c r="B9" s="656" t="s">
        <v>3</v>
      </c>
      <c r="C9" s="648" t="s">
        <v>757</v>
      </c>
      <c r="D9" s="648" t="s">
        <v>788</v>
      </c>
      <c r="E9" s="648" t="s">
        <v>225</v>
      </c>
      <c r="F9" s="648" t="s">
        <v>224</v>
      </c>
      <c r="G9" s="648"/>
      <c r="H9" s="648" t="s">
        <v>188</v>
      </c>
      <c r="I9" s="648"/>
      <c r="J9" s="649" t="s">
        <v>437</v>
      </c>
      <c r="K9" s="648" t="s">
        <v>190</v>
      </c>
      <c r="L9" s="648" t="s">
        <v>414</v>
      </c>
      <c r="M9" s="648" t="s">
        <v>239</v>
      </c>
    </row>
    <row r="10" spans="1:13" x14ac:dyDescent="0.2">
      <c r="A10" s="654"/>
      <c r="B10" s="656"/>
      <c r="C10" s="648"/>
      <c r="D10" s="648"/>
      <c r="E10" s="648"/>
      <c r="F10" s="648"/>
      <c r="G10" s="648"/>
      <c r="H10" s="648"/>
      <c r="I10" s="648"/>
      <c r="J10" s="650"/>
      <c r="K10" s="648"/>
      <c r="L10" s="648"/>
      <c r="M10" s="648"/>
    </row>
    <row r="11" spans="1:13" ht="27" customHeight="1" x14ac:dyDescent="0.2">
      <c r="A11" s="655"/>
      <c r="B11" s="656"/>
      <c r="C11" s="648"/>
      <c r="D11" s="648"/>
      <c r="E11" s="648"/>
      <c r="F11" s="145" t="s">
        <v>189</v>
      </c>
      <c r="G11" s="145" t="s">
        <v>240</v>
      </c>
      <c r="H11" s="145" t="s">
        <v>189</v>
      </c>
      <c r="I11" s="145" t="s">
        <v>240</v>
      </c>
      <c r="J11" s="651"/>
      <c r="K11" s="648"/>
      <c r="L11" s="648"/>
      <c r="M11" s="648"/>
    </row>
    <row r="12" spans="1:13" x14ac:dyDescent="0.2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272">
        <v>10</v>
      </c>
      <c r="K12" s="148">
        <v>11</v>
      </c>
      <c r="L12" s="167">
        <v>12</v>
      </c>
      <c r="M12" s="167">
        <v>13</v>
      </c>
    </row>
    <row r="13" spans="1:13" ht="36" customHeight="1" x14ac:dyDescent="0.25">
      <c r="A13" s="486">
        <v>1</v>
      </c>
      <c r="B13" s="125" t="s">
        <v>885</v>
      </c>
      <c r="C13" s="382">
        <v>354.64831585995637</v>
      </c>
      <c r="D13" s="385">
        <v>0</v>
      </c>
      <c r="E13" s="385">
        <v>436.49</v>
      </c>
      <c r="F13" s="385">
        <v>14199.83</v>
      </c>
      <c r="G13" s="385">
        <v>356.31</v>
      </c>
      <c r="H13" s="385">
        <v>22669.46</v>
      </c>
      <c r="I13" s="385">
        <v>399.27</v>
      </c>
      <c r="J13" s="386"/>
      <c r="K13" s="385">
        <f t="shared" ref="K13:K19" si="0">D13+E13-I13</f>
        <v>37.220000000000027</v>
      </c>
      <c r="L13" s="385">
        <v>188.76</v>
      </c>
      <c r="M13" s="385">
        <v>188.76</v>
      </c>
    </row>
    <row r="14" spans="1:13" ht="36" customHeight="1" x14ac:dyDescent="0.25">
      <c r="A14" s="486">
        <v>2</v>
      </c>
      <c r="B14" s="125" t="s">
        <v>888</v>
      </c>
      <c r="C14" s="382">
        <v>140.21028573905591</v>
      </c>
      <c r="D14" s="385">
        <v>0</v>
      </c>
      <c r="E14" s="385">
        <v>175.3</v>
      </c>
      <c r="F14" s="385">
        <v>3893.42</v>
      </c>
      <c r="G14" s="385">
        <v>97.81</v>
      </c>
      <c r="H14" s="385">
        <v>6226.62</v>
      </c>
      <c r="I14" s="385">
        <v>138.16</v>
      </c>
      <c r="J14" s="386"/>
      <c r="K14" s="385">
        <f t="shared" si="0"/>
        <v>37.140000000000015</v>
      </c>
      <c r="L14" s="385">
        <v>58.46</v>
      </c>
      <c r="M14" s="385">
        <v>58.46</v>
      </c>
    </row>
    <row r="15" spans="1:13" ht="36" customHeight="1" x14ac:dyDescent="0.25">
      <c r="A15" s="486">
        <v>3</v>
      </c>
      <c r="B15" s="125" t="s">
        <v>889</v>
      </c>
      <c r="C15" s="382">
        <v>114.28495982178815</v>
      </c>
      <c r="D15" s="385">
        <v>0</v>
      </c>
      <c r="E15" s="385">
        <v>150.34</v>
      </c>
      <c r="F15" s="385">
        <v>2605.3200000000002</v>
      </c>
      <c r="G15" s="385">
        <v>65.48</v>
      </c>
      <c r="H15" s="385">
        <v>6389.06</v>
      </c>
      <c r="I15" s="385">
        <v>93.61</v>
      </c>
      <c r="J15" s="386"/>
      <c r="K15" s="385">
        <f t="shared" si="0"/>
        <v>56.730000000000004</v>
      </c>
      <c r="L15" s="385">
        <v>94.68</v>
      </c>
      <c r="M15" s="382">
        <v>55</v>
      </c>
    </row>
    <row r="16" spans="1:13" ht="36" customHeight="1" x14ac:dyDescent="0.25">
      <c r="A16" s="486">
        <v>4</v>
      </c>
      <c r="B16" s="125" t="s">
        <v>890</v>
      </c>
      <c r="C16" s="382">
        <v>75.531865284782938</v>
      </c>
      <c r="D16" s="385">
        <v>0</v>
      </c>
      <c r="E16" s="385">
        <v>93.15</v>
      </c>
      <c r="F16" s="385">
        <v>1478.76</v>
      </c>
      <c r="G16" s="385">
        <v>37.049999999999997</v>
      </c>
      <c r="H16" s="385">
        <v>3282.76</v>
      </c>
      <c r="I16" s="385">
        <v>64.569999999999993</v>
      </c>
      <c r="J16" s="386"/>
      <c r="K16" s="385">
        <f t="shared" si="0"/>
        <v>28.580000000000013</v>
      </c>
      <c r="L16" s="385">
        <v>45.15</v>
      </c>
      <c r="M16" s="385">
        <v>45.15</v>
      </c>
    </row>
    <row r="17" spans="1:14" ht="36" customHeight="1" x14ac:dyDescent="0.25">
      <c r="A17" s="486">
        <v>5</v>
      </c>
      <c r="B17" s="125" t="s">
        <v>886</v>
      </c>
      <c r="C17" s="382">
        <v>8.3139308365393294</v>
      </c>
      <c r="D17" s="385">
        <v>0</v>
      </c>
      <c r="E17" s="385">
        <v>17.920000000000002</v>
      </c>
      <c r="F17" s="385">
        <v>339.18</v>
      </c>
      <c r="G17" s="385">
        <v>8.5</v>
      </c>
      <c r="H17" s="385">
        <v>708.24</v>
      </c>
      <c r="I17" s="385">
        <v>17.75</v>
      </c>
      <c r="J17" s="386"/>
      <c r="K17" s="385">
        <f t="shared" si="0"/>
        <v>0.17000000000000171</v>
      </c>
      <c r="L17" s="385">
        <v>9.25</v>
      </c>
      <c r="M17" s="385">
        <v>9.25</v>
      </c>
    </row>
    <row r="18" spans="1:14" s="146" customFormat="1" ht="36" customHeight="1" x14ac:dyDescent="0.25">
      <c r="A18" s="486">
        <v>6</v>
      </c>
      <c r="B18" s="125" t="s">
        <v>887</v>
      </c>
      <c r="C18" s="383">
        <v>1.2806424578772846</v>
      </c>
      <c r="D18" s="384">
        <v>0</v>
      </c>
      <c r="E18" s="384">
        <v>3.39</v>
      </c>
      <c r="F18" s="384">
        <v>51.74</v>
      </c>
      <c r="G18" s="384">
        <v>1.3</v>
      </c>
      <c r="H18" s="384">
        <v>98.36</v>
      </c>
      <c r="I18" s="384">
        <v>1.85</v>
      </c>
      <c r="J18" s="386"/>
      <c r="K18" s="385">
        <f t="shared" si="0"/>
        <v>1.54</v>
      </c>
      <c r="L18" s="385">
        <v>1.17</v>
      </c>
      <c r="M18" s="385">
        <v>1.17</v>
      </c>
    </row>
    <row r="19" spans="1:14" ht="36" customHeight="1" x14ac:dyDescent="0.25">
      <c r="A19" s="380" t="s">
        <v>92</v>
      </c>
      <c r="B19" s="380"/>
      <c r="C19" s="381">
        <v>694.27</v>
      </c>
      <c r="D19" s="387">
        <v>0</v>
      </c>
      <c r="E19" s="387">
        <f>SUM(E13:E18)</f>
        <v>876.58999999999992</v>
      </c>
      <c r="F19" s="387">
        <f>SUM(F13:F18)</f>
        <v>22568.25</v>
      </c>
      <c r="G19" s="387">
        <f>SUM(G13:G18)</f>
        <v>566.44999999999993</v>
      </c>
      <c r="H19" s="387">
        <f>SUM(H13:H18)</f>
        <v>39374.5</v>
      </c>
      <c r="I19" s="387">
        <f>SUM(I13:I18)</f>
        <v>715.20999999999992</v>
      </c>
      <c r="J19" s="388"/>
      <c r="K19" s="387">
        <f t="shared" si="0"/>
        <v>161.38</v>
      </c>
      <c r="L19" s="387">
        <f>SUM(L13:L18)</f>
        <v>397.46999999999997</v>
      </c>
      <c r="M19" s="387">
        <f>SUM(M13:M18)</f>
        <v>357.79</v>
      </c>
    </row>
    <row r="22" spans="1:14" ht="15.75" customHeight="1" x14ac:dyDescent="0.2"/>
    <row r="23" spans="1:14" ht="15.75" customHeight="1" x14ac:dyDescent="0.2">
      <c r="A23" s="551" t="s">
        <v>12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85"/>
      <c r="M23" s="85"/>
      <c r="N23" s="16"/>
    </row>
    <row r="24" spans="1:14" ht="15.75" customHeight="1" x14ac:dyDescent="0.2">
      <c r="A24" s="551" t="s">
        <v>13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85"/>
      <c r="M24" s="85"/>
      <c r="N24" s="16"/>
    </row>
    <row r="25" spans="1:14" ht="12.75" customHeight="1" x14ac:dyDescent="0.2">
      <c r="A25" s="551" t="s">
        <v>19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85"/>
      <c r="M25" s="85"/>
      <c r="N25" s="16"/>
    </row>
    <row r="26" spans="1:14" x14ac:dyDescent="0.2">
      <c r="A26" s="15" t="s">
        <v>22</v>
      </c>
      <c r="B26" s="15"/>
      <c r="C26" s="15"/>
      <c r="D26" s="15"/>
      <c r="E26" s="15"/>
      <c r="F26" s="15"/>
      <c r="G26" s="16"/>
      <c r="H26" s="16"/>
      <c r="I26" s="16"/>
      <c r="J26" s="273"/>
      <c r="K26" s="548" t="s">
        <v>85</v>
      </c>
      <c r="L26" s="548"/>
      <c r="M26" s="548"/>
      <c r="N26" s="548"/>
    </row>
    <row r="27" spans="1:14" x14ac:dyDescent="0.2">
      <c r="A27" s="15"/>
      <c r="B27" s="16"/>
      <c r="C27" s="16"/>
      <c r="D27" s="16"/>
      <c r="E27" s="16"/>
      <c r="F27" s="16"/>
      <c r="G27" s="16"/>
      <c r="H27" s="16"/>
      <c r="I27" s="16"/>
      <c r="J27" s="273"/>
      <c r="K27" s="16"/>
      <c r="L27" s="16"/>
      <c r="M27" s="16"/>
      <c r="N27" s="16"/>
    </row>
  </sheetData>
  <mergeCells count="20">
    <mergeCell ref="K26:N26"/>
    <mergeCell ref="A23:K23"/>
    <mergeCell ref="A24:K24"/>
    <mergeCell ref="D9:D11"/>
    <mergeCell ref="E9:E11"/>
    <mergeCell ref="A9:A11"/>
    <mergeCell ref="M9:M11"/>
    <mergeCell ref="L9:L11"/>
    <mergeCell ref="B9:B11"/>
    <mergeCell ref="A25:K25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zoomScale="90" zoomScaleSheetLayoutView="90" workbookViewId="0">
      <selection activeCell="B4" sqref="B4"/>
    </sheetView>
  </sheetViews>
  <sheetFormatPr defaultColWidth="9.140625" defaultRowHeight="12.75" x14ac:dyDescent="0.2"/>
  <cols>
    <col min="1" max="1" width="8" style="16" customWidth="1"/>
    <col min="2" max="2" width="14.710937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644" t="s">
        <v>438</v>
      </c>
      <c r="M1" s="644"/>
      <c r="N1" s="644"/>
      <c r="O1" s="43"/>
      <c r="P1" s="43"/>
    </row>
    <row r="2" spans="1:19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45"/>
      <c r="N2" s="45"/>
      <c r="O2" s="45"/>
      <c r="P2" s="45"/>
    </row>
    <row r="3" spans="1:19" customFormat="1" ht="20.25" x14ac:dyDescent="0.3">
      <c r="A3" s="645" t="s">
        <v>702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623" t="s">
        <v>758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x14ac:dyDescent="0.2">
      <c r="A7" s="548" t="s">
        <v>164</v>
      </c>
      <c r="B7" s="548"/>
      <c r="F7" s="642" t="s">
        <v>20</v>
      </c>
      <c r="G7" s="642"/>
      <c r="H7" s="642"/>
      <c r="I7" s="642"/>
      <c r="J7" s="642"/>
      <c r="K7" s="642"/>
      <c r="L7" s="642"/>
    </row>
    <row r="8" spans="1:19" x14ac:dyDescent="0.2">
      <c r="A8" s="15"/>
      <c r="F8" s="17"/>
      <c r="G8" s="102"/>
      <c r="H8" s="102"/>
      <c r="I8" s="643" t="s">
        <v>781</v>
      </c>
      <c r="J8" s="643"/>
      <c r="K8" s="643"/>
      <c r="L8" s="643"/>
    </row>
    <row r="9" spans="1:19" s="15" customFormat="1" x14ac:dyDescent="0.2">
      <c r="A9" s="547" t="s">
        <v>2</v>
      </c>
      <c r="B9" s="547" t="s">
        <v>3</v>
      </c>
      <c r="C9" s="525" t="s">
        <v>26</v>
      </c>
      <c r="D9" s="526"/>
      <c r="E9" s="526"/>
      <c r="F9" s="526"/>
      <c r="G9" s="526"/>
      <c r="H9" s="525" t="s">
        <v>27</v>
      </c>
      <c r="I9" s="526"/>
      <c r="J9" s="526"/>
      <c r="K9" s="526"/>
      <c r="L9" s="526"/>
      <c r="R9" s="30"/>
      <c r="S9" s="31"/>
    </row>
    <row r="10" spans="1:19" s="15" customFormat="1" ht="63.75" x14ac:dyDescent="0.2">
      <c r="A10" s="547"/>
      <c r="B10" s="547"/>
      <c r="C10" s="5" t="s">
        <v>755</v>
      </c>
      <c r="D10" s="5" t="s">
        <v>788</v>
      </c>
      <c r="E10" s="5" t="s">
        <v>71</v>
      </c>
      <c r="F10" s="5" t="s">
        <v>72</v>
      </c>
      <c r="G10" s="5" t="s">
        <v>372</v>
      </c>
      <c r="H10" s="5" t="s">
        <v>755</v>
      </c>
      <c r="I10" s="5" t="s">
        <v>788</v>
      </c>
      <c r="J10" s="5" t="s">
        <v>71</v>
      </c>
      <c r="K10" s="5" t="s">
        <v>72</v>
      </c>
      <c r="L10" s="5" t="s">
        <v>373</v>
      </c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6.149999999999999" customHeight="1" x14ac:dyDescent="0.25">
      <c r="A12" s="367">
        <v>1</v>
      </c>
      <c r="B12" s="125" t="s">
        <v>885</v>
      </c>
      <c r="C12" s="633" t="s">
        <v>893</v>
      </c>
      <c r="D12" s="634"/>
      <c r="E12" s="634"/>
      <c r="F12" s="634"/>
      <c r="G12" s="634"/>
      <c r="H12" s="634"/>
      <c r="I12" s="634"/>
      <c r="J12" s="634"/>
      <c r="K12" s="634"/>
      <c r="L12" s="635"/>
    </row>
    <row r="13" spans="1:19" ht="16.149999999999999" customHeight="1" x14ac:dyDescent="0.25">
      <c r="A13" s="367">
        <v>2</v>
      </c>
      <c r="B13" s="125" t="s">
        <v>888</v>
      </c>
      <c r="C13" s="636"/>
      <c r="D13" s="637"/>
      <c r="E13" s="637"/>
      <c r="F13" s="637"/>
      <c r="G13" s="637"/>
      <c r="H13" s="637"/>
      <c r="I13" s="637"/>
      <c r="J13" s="637"/>
      <c r="K13" s="637"/>
      <c r="L13" s="638"/>
    </row>
    <row r="14" spans="1:19" ht="16.149999999999999" customHeight="1" x14ac:dyDescent="0.25">
      <c r="A14" s="367">
        <v>3</v>
      </c>
      <c r="B14" s="125" t="s">
        <v>889</v>
      </c>
      <c r="C14" s="636"/>
      <c r="D14" s="637"/>
      <c r="E14" s="637"/>
      <c r="F14" s="637"/>
      <c r="G14" s="637"/>
      <c r="H14" s="637"/>
      <c r="I14" s="637"/>
      <c r="J14" s="637"/>
      <c r="K14" s="637"/>
      <c r="L14" s="638"/>
    </row>
    <row r="15" spans="1:19" ht="16.149999999999999" customHeight="1" x14ac:dyDescent="0.25">
      <c r="A15" s="367">
        <v>4</v>
      </c>
      <c r="B15" s="125" t="s">
        <v>890</v>
      </c>
      <c r="C15" s="636"/>
      <c r="D15" s="637"/>
      <c r="E15" s="637"/>
      <c r="F15" s="637"/>
      <c r="G15" s="637"/>
      <c r="H15" s="637"/>
      <c r="I15" s="637"/>
      <c r="J15" s="637"/>
      <c r="K15" s="637"/>
      <c r="L15" s="638"/>
    </row>
    <row r="16" spans="1:19" ht="16.149999999999999" customHeight="1" x14ac:dyDescent="0.25">
      <c r="A16" s="367">
        <v>5</v>
      </c>
      <c r="B16" s="125" t="s">
        <v>886</v>
      </c>
      <c r="C16" s="636"/>
      <c r="D16" s="637"/>
      <c r="E16" s="637"/>
      <c r="F16" s="637"/>
      <c r="G16" s="637"/>
      <c r="H16" s="637"/>
      <c r="I16" s="637"/>
      <c r="J16" s="637"/>
      <c r="K16" s="637"/>
      <c r="L16" s="638"/>
    </row>
    <row r="17" spans="1:13" ht="16.149999999999999" customHeight="1" x14ac:dyDescent="0.25">
      <c r="A17" s="367">
        <v>6</v>
      </c>
      <c r="B17" s="125" t="s">
        <v>887</v>
      </c>
      <c r="C17" s="636"/>
      <c r="D17" s="637"/>
      <c r="E17" s="637"/>
      <c r="F17" s="637"/>
      <c r="G17" s="637"/>
      <c r="H17" s="637"/>
      <c r="I17" s="637"/>
      <c r="J17" s="637"/>
      <c r="K17" s="637"/>
      <c r="L17" s="638"/>
    </row>
    <row r="18" spans="1:13" ht="21.6" customHeight="1" x14ac:dyDescent="0.25">
      <c r="A18" s="367" t="s">
        <v>18</v>
      </c>
      <c r="B18" s="125"/>
      <c r="C18" s="639"/>
      <c r="D18" s="640"/>
      <c r="E18" s="640"/>
      <c r="F18" s="640"/>
      <c r="G18" s="640"/>
      <c r="H18" s="640"/>
      <c r="I18" s="640"/>
      <c r="J18" s="640"/>
      <c r="K18" s="640"/>
      <c r="L18" s="641"/>
    </row>
    <row r="19" spans="1:13" x14ac:dyDescent="0.2">
      <c r="A19" s="22" t="s">
        <v>371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x14ac:dyDescent="0.2">
      <c r="A20" s="21" t="s">
        <v>370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15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3" ht="14.25" customHeight="1" x14ac:dyDescent="0.2">
      <c r="A23" s="551" t="s">
        <v>12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</row>
    <row r="24" spans="1:13" x14ac:dyDescent="0.2">
      <c r="A24" s="551" t="s">
        <v>13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</row>
    <row r="25" spans="1:13" x14ac:dyDescent="0.2">
      <c r="A25" s="551" t="s">
        <v>19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</row>
    <row r="26" spans="1:13" x14ac:dyDescent="0.2">
      <c r="A26" s="15" t="s">
        <v>22</v>
      </c>
      <c r="B26" s="15"/>
      <c r="C26" s="15"/>
      <c r="D26" s="15"/>
      <c r="E26" s="15"/>
      <c r="F26" s="15"/>
      <c r="J26" s="548" t="s">
        <v>85</v>
      </c>
      <c r="K26" s="548"/>
      <c r="L26" s="548"/>
      <c r="M26" s="548"/>
    </row>
    <row r="27" spans="1:13" x14ac:dyDescent="0.2">
      <c r="A27" s="15"/>
    </row>
    <row r="28" spans="1:13" x14ac:dyDescent="0.2">
      <c r="A28" s="624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</row>
  </sheetData>
  <mergeCells count="17">
    <mergeCell ref="A24:L24"/>
    <mergeCell ref="A25:L25"/>
    <mergeCell ref="J26:M26"/>
    <mergeCell ref="A28:L28"/>
    <mergeCell ref="I8:L8"/>
    <mergeCell ref="A9:A10"/>
    <mergeCell ref="B9:B10"/>
    <mergeCell ref="C9:G9"/>
    <mergeCell ref="H9:L9"/>
    <mergeCell ref="A23:L23"/>
    <mergeCell ref="C12:L18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2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BreakPreview" zoomScale="90" zoomScaleSheetLayoutView="90" workbookViewId="0">
      <selection activeCell="G24" sqref="G24"/>
    </sheetView>
  </sheetViews>
  <sheetFormatPr defaultColWidth="9.140625" defaultRowHeight="12.75" x14ac:dyDescent="0.2"/>
  <cols>
    <col min="1" max="1" width="7.42578125" style="16" customWidth="1"/>
    <col min="2" max="2" width="17.140625" style="16" customWidth="1"/>
    <col min="3" max="5" width="10.5703125" style="16" customWidth="1"/>
    <col min="6" max="7" width="9" style="16" customWidth="1"/>
    <col min="8" max="9" width="9.7109375" style="16" customWidth="1"/>
    <col min="10" max="10" width="10.140625" style="16" customWidth="1"/>
    <col min="11" max="11" width="9" style="16" customWidth="1"/>
    <col min="12" max="12" width="9.7109375" style="16" customWidth="1"/>
    <col min="13" max="13" width="10" style="16" customWidth="1"/>
    <col min="14" max="14" width="10.140625" style="16" customWidth="1"/>
    <col min="15" max="15" width="10.5703125" style="16" customWidth="1"/>
    <col min="16" max="16" width="10.7109375" style="16" customWidth="1"/>
    <col min="17" max="17" width="11.7109375" style="16" customWidth="1"/>
    <col min="18" max="16384" width="9.140625" style="16"/>
  </cols>
  <sheetData>
    <row r="1" spans="1:21" customFormat="1" ht="15" x14ac:dyDescent="0.2">
      <c r="H1" s="36"/>
      <c r="I1" s="36"/>
      <c r="J1" s="36"/>
      <c r="K1" s="36"/>
      <c r="L1" s="36"/>
      <c r="M1" s="36"/>
      <c r="N1" s="36"/>
      <c r="O1" s="36"/>
      <c r="P1" s="621" t="s">
        <v>65</v>
      </c>
      <c r="Q1" s="621"/>
      <c r="S1" s="16"/>
      <c r="T1" s="43"/>
      <c r="U1" s="43"/>
    </row>
    <row r="2" spans="1:21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45"/>
      <c r="S2" s="45"/>
      <c r="T2" s="45"/>
      <c r="U2" s="45"/>
    </row>
    <row r="3" spans="1:21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44"/>
      <c r="S3" s="44"/>
      <c r="T3" s="44"/>
      <c r="U3" s="44"/>
    </row>
    <row r="4" spans="1:21" customFormat="1" ht="10.5" customHeight="1" x14ac:dyDescent="0.2"/>
    <row r="5" spans="1:21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21" ht="18" customHeight="1" x14ac:dyDescent="0.25">
      <c r="A6" s="623" t="s">
        <v>848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</row>
    <row r="7" spans="1:21" ht="9.75" customHeight="1" x14ac:dyDescent="0.2"/>
    <row r="8" spans="1:21" ht="0.75" customHeight="1" x14ac:dyDescent="0.2"/>
    <row r="9" spans="1:21" x14ac:dyDescent="0.2">
      <c r="A9" s="548" t="s">
        <v>164</v>
      </c>
      <c r="B9" s="548"/>
      <c r="Q9" s="33" t="s">
        <v>24</v>
      </c>
      <c r="R9" s="20"/>
      <c r="S9" s="22"/>
    </row>
    <row r="10" spans="1:21" ht="15.75" x14ac:dyDescent="0.25">
      <c r="A10" s="14"/>
      <c r="N10" s="643" t="s">
        <v>781</v>
      </c>
      <c r="O10" s="643"/>
      <c r="P10" s="643"/>
      <c r="Q10" s="643"/>
    </row>
    <row r="11" spans="1:21" ht="28.5" customHeight="1" x14ac:dyDescent="0.2">
      <c r="A11" s="619" t="s">
        <v>2</v>
      </c>
      <c r="B11" s="619" t="s">
        <v>3</v>
      </c>
      <c r="C11" s="547" t="s">
        <v>759</v>
      </c>
      <c r="D11" s="547"/>
      <c r="E11" s="547"/>
      <c r="F11" s="547" t="s">
        <v>790</v>
      </c>
      <c r="G11" s="547"/>
      <c r="H11" s="547"/>
      <c r="I11" s="660" t="s">
        <v>375</v>
      </c>
      <c r="J11" s="661"/>
      <c r="K11" s="662"/>
      <c r="L11" s="660" t="s">
        <v>95</v>
      </c>
      <c r="M11" s="661"/>
      <c r="N11" s="662"/>
      <c r="O11" s="657" t="s">
        <v>789</v>
      </c>
      <c r="P11" s="658"/>
      <c r="Q11" s="659"/>
    </row>
    <row r="12" spans="1:21" ht="39.75" customHeight="1" x14ac:dyDescent="0.2">
      <c r="A12" s="620"/>
      <c r="B12" s="620"/>
      <c r="C12" s="5" t="s">
        <v>114</v>
      </c>
      <c r="D12" s="5" t="s">
        <v>665</v>
      </c>
      <c r="E12" s="39" t="s">
        <v>18</v>
      </c>
      <c r="F12" s="5" t="s">
        <v>114</v>
      </c>
      <c r="G12" s="5" t="s">
        <v>666</v>
      </c>
      <c r="H12" s="39" t="s">
        <v>18</v>
      </c>
      <c r="I12" s="5" t="s">
        <v>114</v>
      </c>
      <c r="J12" s="5" t="s">
        <v>666</v>
      </c>
      <c r="K12" s="39" t="s">
        <v>18</v>
      </c>
      <c r="L12" s="5" t="s">
        <v>114</v>
      </c>
      <c r="M12" s="5" t="s">
        <v>666</v>
      </c>
      <c r="N12" s="39" t="s">
        <v>18</v>
      </c>
      <c r="O12" s="5" t="s">
        <v>235</v>
      </c>
      <c r="P12" s="5" t="s">
        <v>667</v>
      </c>
      <c r="Q12" s="5" t="s">
        <v>115</v>
      </c>
    </row>
    <row r="13" spans="1:21" s="70" customFormat="1" x14ac:dyDescent="0.2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</row>
    <row r="14" spans="1:21" ht="22.9" customHeight="1" x14ac:dyDescent="0.25">
      <c r="A14" s="367">
        <v>1</v>
      </c>
      <c r="B14" s="125" t="s">
        <v>885</v>
      </c>
      <c r="C14" s="375">
        <v>523.68682932315119</v>
      </c>
      <c r="D14" s="375">
        <v>348.42038151457893</v>
      </c>
      <c r="E14" s="375">
        <f t="shared" ref="E14:E20" si="0">SUM(C14:D14)</f>
        <v>872.10721083773012</v>
      </c>
      <c r="F14" s="368">
        <v>32.049999999999997</v>
      </c>
      <c r="G14" s="368">
        <v>0</v>
      </c>
      <c r="H14" s="368">
        <v>32.049999999999997</v>
      </c>
      <c r="I14" s="375">
        <v>817.78</v>
      </c>
      <c r="J14" s="375">
        <v>756.3</v>
      </c>
      <c r="K14" s="375">
        <f t="shared" ref="K14:K20" si="1">SUM(I14:J14)</f>
        <v>1574.08</v>
      </c>
      <c r="L14" s="375">
        <v>557</v>
      </c>
      <c r="M14" s="375">
        <v>662</v>
      </c>
      <c r="N14" s="375">
        <f>SUM(L14:M14)</f>
        <v>1219</v>
      </c>
      <c r="O14" s="375">
        <f>F14+I14-L14</f>
        <v>292.82999999999993</v>
      </c>
      <c r="P14" s="375">
        <f>G14+J14-M14</f>
        <v>94.299999999999955</v>
      </c>
      <c r="Q14" s="368">
        <f>SUM(O14:P14)</f>
        <v>387.12999999999988</v>
      </c>
    </row>
    <row r="15" spans="1:21" ht="22.9" customHeight="1" x14ac:dyDescent="0.25">
      <c r="A15" s="367">
        <v>2</v>
      </c>
      <c r="B15" s="125" t="s">
        <v>888</v>
      </c>
      <c r="C15" s="375">
        <v>1111.7708168082847</v>
      </c>
      <c r="D15" s="375">
        <v>739.68561067264761</v>
      </c>
      <c r="E15" s="375">
        <f t="shared" si="0"/>
        <v>1851.4564274809322</v>
      </c>
      <c r="F15" s="368">
        <v>0</v>
      </c>
      <c r="G15" s="368">
        <v>0</v>
      </c>
      <c r="H15" s="368">
        <v>0</v>
      </c>
      <c r="I15" s="375">
        <v>1112.7</v>
      </c>
      <c r="J15" s="375">
        <v>973.77</v>
      </c>
      <c r="K15" s="375">
        <f t="shared" si="1"/>
        <v>2086.4700000000003</v>
      </c>
      <c r="L15" s="375">
        <v>1112.7</v>
      </c>
      <c r="M15" s="375">
        <v>973.77</v>
      </c>
      <c r="N15" s="375">
        <v>2086.4700000000003</v>
      </c>
      <c r="O15" s="368">
        <f t="shared" ref="O15:O20" si="2">F15+I15-L15</f>
        <v>0</v>
      </c>
      <c r="P15" s="368">
        <f t="shared" ref="P15:P20" si="3">J15-M15</f>
        <v>0</v>
      </c>
      <c r="Q15" s="368">
        <f t="shared" ref="Q15:Q20" si="4">SUM(O15:P15)</f>
        <v>0</v>
      </c>
    </row>
    <row r="16" spans="1:21" ht="22.9" customHeight="1" x14ac:dyDescent="0.25">
      <c r="A16" s="367">
        <v>3</v>
      </c>
      <c r="B16" s="125" t="s">
        <v>889</v>
      </c>
      <c r="C16" s="375">
        <v>906.20087149982123</v>
      </c>
      <c r="D16" s="375">
        <v>602.91539847372951</v>
      </c>
      <c r="E16" s="375">
        <f t="shared" si="0"/>
        <v>1509.1162699735507</v>
      </c>
      <c r="F16" s="368">
        <v>0</v>
      </c>
      <c r="G16" s="368">
        <v>0</v>
      </c>
      <c r="H16" s="368">
        <v>0</v>
      </c>
      <c r="I16" s="375">
        <v>973.15</v>
      </c>
      <c r="J16" s="375">
        <v>859.2</v>
      </c>
      <c r="K16" s="375">
        <f t="shared" si="1"/>
        <v>1832.35</v>
      </c>
      <c r="L16" s="375">
        <v>973.15</v>
      </c>
      <c r="M16" s="375">
        <v>859.2</v>
      </c>
      <c r="N16" s="375">
        <v>1832.35</v>
      </c>
      <c r="O16" s="368">
        <f t="shared" si="2"/>
        <v>0</v>
      </c>
      <c r="P16" s="368">
        <f t="shared" si="3"/>
        <v>0</v>
      </c>
      <c r="Q16" s="368">
        <f t="shared" si="4"/>
        <v>0</v>
      </c>
    </row>
    <row r="17" spans="1:18" ht="22.9" customHeight="1" x14ac:dyDescent="0.25">
      <c r="A17" s="367">
        <v>4</v>
      </c>
      <c r="B17" s="125" t="s">
        <v>890</v>
      </c>
      <c r="C17" s="375">
        <v>598.91557256362739</v>
      </c>
      <c r="D17" s="375">
        <v>398.47172127155966</v>
      </c>
      <c r="E17" s="375">
        <f t="shared" si="0"/>
        <v>997.38729383518705</v>
      </c>
      <c r="F17" s="368">
        <v>0</v>
      </c>
      <c r="G17" s="368">
        <v>0</v>
      </c>
      <c r="H17" s="368">
        <v>0</v>
      </c>
      <c r="I17" s="375">
        <v>639.01</v>
      </c>
      <c r="J17" s="375">
        <v>525.29999999999995</v>
      </c>
      <c r="K17" s="375">
        <f t="shared" si="1"/>
        <v>1164.31</v>
      </c>
      <c r="L17" s="375">
        <v>639.01</v>
      </c>
      <c r="M17" s="375">
        <v>525.29999999999995</v>
      </c>
      <c r="N17" s="375">
        <v>1164.31</v>
      </c>
      <c r="O17" s="368">
        <f t="shared" si="2"/>
        <v>0</v>
      </c>
      <c r="P17" s="368">
        <f t="shared" si="3"/>
        <v>0</v>
      </c>
      <c r="Q17" s="368">
        <f t="shared" si="4"/>
        <v>0</v>
      </c>
    </row>
    <row r="18" spans="1:18" ht="22.9" customHeight="1" x14ac:dyDescent="0.25">
      <c r="A18" s="367">
        <v>5</v>
      </c>
      <c r="B18" s="125" t="s">
        <v>886</v>
      </c>
      <c r="C18" s="375">
        <v>42.757682097354113</v>
      </c>
      <c r="D18" s="375">
        <v>28.447627618005875</v>
      </c>
      <c r="E18" s="375">
        <f t="shared" si="0"/>
        <v>71.205309715359988</v>
      </c>
      <c r="F18" s="368">
        <v>0</v>
      </c>
      <c r="G18" s="368">
        <v>0</v>
      </c>
      <c r="H18" s="368">
        <v>0</v>
      </c>
      <c r="I18" s="452">
        <v>103.22</v>
      </c>
      <c r="J18" s="375">
        <v>39.5</v>
      </c>
      <c r="K18" s="375">
        <f t="shared" si="1"/>
        <v>142.72</v>
      </c>
      <c r="L18" s="452">
        <v>103.22</v>
      </c>
      <c r="M18" s="375">
        <v>39.5</v>
      </c>
      <c r="N18" s="368">
        <v>142.72</v>
      </c>
      <c r="O18" s="368">
        <f t="shared" si="2"/>
        <v>0</v>
      </c>
      <c r="P18" s="368">
        <f t="shared" si="3"/>
        <v>0</v>
      </c>
      <c r="Q18" s="368">
        <f t="shared" si="4"/>
        <v>0</v>
      </c>
    </row>
    <row r="19" spans="1:18" ht="22.9" customHeight="1" x14ac:dyDescent="0.25">
      <c r="A19" s="367">
        <v>6</v>
      </c>
      <c r="B19" s="125" t="s">
        <v>887</v>
      </c>
      <c r="C19" s="375">
        <v>7.1082277077615297</v>
      </c>
      <c r="D19" s="375">
        <v>4.7292604494784936</v>
      </c>
      <c r="E19" s="375">
        <f t="shared" si="0"/>
        <v>11.837488157240024</v>
      </c>
      <c r="F19" s="368">
        <v>0</v>
      </c>
      <c r="G19" s="368">
        <v>0</v>
      </c>
      <c r="H19" s="368">
        <v>0</v>
      </c>
      <c r="I19" s="375">
        <v>100.94</v>
      </c>
      <c r="J19" s="375">
        <v>6.2</v>
      </c>
      <c r="K19" s="375">
        <f t="shared" si="1"/>
        <v>107.14</v>
      </c>
      <c r="L19" s="375">
        <v>100.94</v>
      </c>
      <c r="M19" s="375">
        <v>6.2</v>
      </c>
      <c r="N19" s="368">
        <v>107.14</v>
      </c>
      <c r="O19" s="368">
        <f t="shared" si="2"/>
        <v>0</v>
      </c>
      <c r="P19" s="368">
        <f t="shared" si="3"/>
        <v>0</v>
      </c>
      <c r="Q19" s="368">
        <f t="shared" si="4"/>
        <v>0</v>
      </c>
    </row>
    <row r="20" spans="1:18" ht="22.9" customHeight="1" x14ac:dyDescent="0.25">
      <c r="A20" s="367" t="s">
        <v>18</v>
      </c>
      <c r="B20" s="125"/>
      <c r="C20" s="453">
        <v>3190.44</v>
      </c>
      <c r="D20" s="453">
        <v>2122.67</v>
      </c>
      <c r="E20" s="376">
        <f t="shared" si="0"/>
        <v>5313.1100000000006</v>
      </c>
      <c r="F20" s="125">
        <f>SUM(F14:F19)</f>
        <v>32.049999999999997</v>
      </c>
      <c r="G20" s="125">
        <f>SUM(G14:G19)</f>
        <v>0</v>
      </c>
      <c r="H20" s="125">
        <f>SUM(H14:H19)</f>
        <v>32.049999999999997</v>
      </c>
      <c r="I20" s="376">
        <f>SUM(I14:I19)</f>
        <v>3746.8</v>
      </c>
      <c r="J20" s="453">
        <f>SUM(J14:J19)</f>
        <v>3160.2699999999995</v>
      </c>
      <c r="K20" s="376">
        <f t="shared" si="1"/>
        <v>6907.07</v>
      </c>
      <c r="L20" s="125">
        <f>SUM(L14:L19)</f>
        <v>3486.0199999999995</v>
      </c>
      <c r="M20" s="125">
        <f>SUM(M14:M19)</f>
        <v>3065.9700000000003</v>
      </c>
      <c r="N20" s="125">
        <f t="shared" ref="N20" si="5">SUM(L20:M20)</f>
        <v>6551.99</v>
      </c>
      <c r="O20" s="125">
        <f t="shared" si="2"/>
        <v>292.83000000000084</v>
      </c>
      <c r="P20" s="125">
        <f t="shared" si="3"/>
        <v>94.299999999999272</v>
      </c>
      <c r="Q20" s="125">
        <f t="shared" si="4"/>
        <v>387.13000000000011</v>
      </c>
    </row>
    <row r="21" spans="1:18" x14ac:dyDescent="0.2">
      <c r="A21" s="12"/>
      <c r="B21" s="31"/>
      <c r="C21" s="31"/>
      <c r="D21" s="3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8" ht="14.25" customHeight="1" x14ac:dyDescent="0.2">
      <c r="A22" s="663" t="s">
        <v>668</v>
      </c>
      <c r="B22" s="663"/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</row>
    <row r="23" spans="1:18" ht="15.75" customHeight="1" x14ac:dyDescent="0.2">
      <c r="A23" s="3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8" ht="15.75" customHeight="1" x14ac:dyDescent="0.2">
      <c r="A24" s="15" t="s">
        <v>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P24" s="551" t="s">
        <v>12</v>
      </c>
      <c r="Q24" s="551"/>
    </row>
    <row r="25" spans="1:18" ht="12.75" customHeight="1" x14ac:dyDescent="0.2">
      <c r="A25" s="551" t="s">
        <v>13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</row>
    <row r="26" spans="1:18" ht="12.75" customHeight="1" x14ac:dyDescent="0.2">
      <c r="A26" s="551" t="s">
        <v>19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O27" s="548" t="s">
        <v>85</v>
      </c>
      <c r="P27" s="548"/>
      <c r="Q27" s="548"/>
      <c r="R27" s="548"/>
    </row>
  </sheetData>
  <mergeCells count="18">
    <mergeCell ref="P1:Q1"/>
    <mergeCell ref="A2:Q2"/>
    <mergeCell ref="A3:Q3"/>
    <mergeCell ref="A26:Q26"/>
    <mergeCell ref="N10:Q10"/>
    <mergeCell ref="A6:Q6"/>
    <mergeCell ref="A11:A12"/>
    <mergeCell ref="B11:B12"/>
    <mergeCell ref="I11:K11"/>
    <mergeCell ref="A9:B9"/>
    <mergeCell ref="O27:R27"/>
    <mergeCell ref="O11:Q11"/>
    <mergeCell ref="L11:N11"/>
    <mergeCell ref="A25:Q25"/>
    <mergeCell ref="P24:Q24"/>
    <mergeCell ref="C11:E11"/>
    <mergeCell ref="F11:H11"/>
    <mergeCell ref="A22:Q2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zoomScale="90" zoomScaleSheetLayoutView="90" workbookViewId="0">
      <selection activeCell="A21" sqref="A21:Q21"/>
    </sheetView>
  </sheetViews>
  <sheetFormatPr defaultColWidth="9.140625" defaultRowHeight="12.75" x14ac:dyDescent="0.2"/>
  <cols>
    <col min="1" max="1" width="7.42578125" style="16" customWidth="1"/>
    <col min="2" max="2" width="15.28515625" style="16" customWidth="1"/>
    <col min="3" max="3" width="11.140625" style="16" customWidth="1"/>
    <col min="4" max="4" width="10.5703125" style="16" customWidth="1"/>
    <col min="5" max="5" width="11" style="16" customWidth="1"/>
    <col min="6" max="6" width="9.28515625" style="16" customWidth="1"/>
    <col min="7" max="7" width="7.28515625" style="16" customWidth="1"/>
    <col min="8" max="8" width="9.5703125" style="16" customWidth="1"/>
    <col min="9" max="9" width="10.5703125" style="16" customWidth="1"/>
    <col min="10" max="11" width="11.28515625" style="16" customWidth="1"/>
    <col min="12" max="12" width="12.140625" style="16" customWidth="1"/>
    <col min="13" max="13" width="10.28515625" style="16" customWidth="1"/>
    <col min="14" max="14" width="11.5703125" style="16" customWidth="1"/>
    <col min="15" max="15" width="13.7109375" style="16" customWidth="1"/>
    <col min="16" max="16" width="11.85546875" style="16" customWidth="1"/>
    <col min="17" max="17" width="9.7109375" style="16" customWidth="1"/>
    <col min="18" max="16384" width="9.140625" style="16"/>
  </cols>
  <sheetData>
    <row r="1" spans="1:21" customFormat="1" ht="15" x14ac:dyDescent="0.2">
      <c r="H1" s="36"/>
      <c r="I1" s="36"/>
      <c r="J1" s="36"/>
      <c r="K1" s="36"/>
      <c r="L1" s="36"/>
      <c r="M1" s="36"/>
      <c r="N1" s="36"/>
      <c r="O1" s="36"/>
      <c r="P1" s="621" t="s">
        <v>94</v>
      </c>
      <c r="Q1" s="621"/>
      <c r="R1" s="613"/>
      <c r="S1" s="16"/>
      <c r="T1" s="43"/>
      <c r="U1" s="43"/>
    </row>
    <row r="2" spans="1:21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13"/>
      <c r="S2" s="45"/>
      <c r="T2" s="45"/>
      <c r="U2" s="45"/>
    </row>
    <row r="3" spans="1:21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613"/>
      <c r="S3" s="44"/>
      <c r="T3" s="44"/>
      <c r="U3" s="44"/>
    </row>
    <row r="4" spans="1:21" customFormat="1" ht="10.5" customHeight="1" x14ac:dyDescent="0.2">
      <c r="R4" s="613"/>
    </row>
    <row r="5" spans="1:21" ht="9" customHeight="1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  <c r="R5" s="613"/>
    </row>
    <row r="6" spans="1:21" ht="18.600000000000001" customHeight="1" x14ac:dyDescent="0.25">
      <c r="B6" s="114"/>
      <c r="C6" s="114"/>
      <c r="D6" s="568" t="s">
        <v>847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R6" s="613"/>
    </row>
    <row r="7" spans="1:21" ht="5.45" customHeight="1" x14ac:dyDescent="0.2">
      <c r="R7" s="613"/>
    </row>
    <row r="8" spans="1:21" x14ac:dyDescent="0.2">
      <c r="A8" s="548" t="s">
        <v>164</v>
      </c>
      <c r="B8" s="548"/>
      <c r="Q8" s="33" t="s">
        <v>24</v>
      </c>
      <c r="R8" s="613"/>
    </row>
    <row r="9" spans="1:21" ht="15.75" x14ac:dyDescent="0.25">
      <c r="A9" s="14"/>
      <c r="N9" s="643" t="s">
        <v>781</v>
      </c>
      <c r="O9" s="643"/>
      <c r="P9" s="643"/>
      <c r="Q9" s="643"/>
      <c r="R9" s="613"/>
      <c r="S9" s="22"/>
    </row>
    <row r="10" spans="1:21" ht="37.15" customHeight="1" x14ac:dyDescent="0.2">
      <c r="A10" s="619" t="s">
        <v>2</v>
      </c>
      <c r="B10" s="619" t="s">
        <v>3</v>
      </c>
      <c r="C10" s="547" t="s">
        <v>760</v>
      </c>
      <c r="D10" s="547"/>
      <c r="E10" s="547"/>
      <c r="F10" s="547" t="s">
        <v>792</v>
      </c>
      <c r="G10" s="547"/>
      <c r="H10" s="547"/>
      <c r="I10" s="660" t="s">
        <v>375</v>
      </c>
      <c r="J10" s="661"/>
      <c r="K10" s="662"/>
      <c r="L10" s="660" t="s">
        <v>95</v>
      </c>
      <c r="M10" s="661"/>
      <c r="N10" s="662"/>
      <c r="O10" s="657" t="s">
        <v>791</v>
      </c>
      <c r="P10" s="658"/>
      <c r="Q10" s="659"/>
      <c r="R10" s="613"/>
    </row>
    <row r="11" spans="1:21" ht="39.75" customHeight="1" x14ac:dyDescent="0.2">
      <c r="A11" s="620"/>
      <c r="B11" s="620"/>
      <c r="C11" s="5" t="s">
        <v>114</v>
      </c>
      <c r="D11" s="5" t="s">
        <v>665</v>
      </c>
      <c r="E11" s="39" t="s">
        <v>18</v>
      </c>
      <c r="F11" s="5" t="s">
        <v>114</v>
      </c>
      <c r="G11" s="5" t="s">
        <v>666</v>
      </c>
      <c r="H11" s="39" t="s">
        <v>18</v>
      </c>
      <c r="I11" s="5" t="s">
        <v>114</v>
      </c>
      <c r="J11" s="5" t="s">
        <v>666</v>
      </c>
      <c r="K11" s="39" t="s">
        <v>18</v>
      </c>
      <c r="L11" s="5" t="s">
        <v>114</v>
      </c>
      <c r="M11" s="5" t="s">
        <v>666</v>
      </c>
      <c r="N11" s="39" t="s">
        <v>18</v>
      </c>
      <c r="O11" s="5" t="s">
        <v>235</v>
      </c>
      <c r="P11" s="5" t="s">
        <v>667</v>
      </c>
      <c r="Q11" s="5" t="s">
        <v>115</v>
      </c>
    </row>
    <row r="12" spans="1:21" s="70" customFormat="1" x14ac:dyDescent="0.2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</row>
    <row r="13" spans="1:21" ht="26.45" customHeight="1" x14ac:dyDescent="0.25">
      <c r="A13" s="367">
        <v>1</v>
      </c>
      <c r="B13" s="125" t="s">
        <v>885</v>
      </c>
      <c r="C13" s="375">
        <v>3645.0286263636631</v>
      </c>
      <c r="D13" s="375">
        <v>2426.7432731420549</v>
      </c>
      <c r="E13" s="375">
        <f t="shared" ref="E13:E19" si="0">SUM(C13:D13)</f>
        <v>6071.7718995057185</v>
      </c>
      <c r="F13" s="368">
        <v>54.71</v>
      </c>
      <c r="G13" s="368">
        <v>0</v>
      </c>
      <c r="H13" s="368">
        <v>54.71</v>
      </c>
      <c r="I13" s="375">
        <v>3574.17</v>
      </c>
      <c r="J13" s="375">
        <v>3305.19</v>
      </c>
      <c r="K13" s="375">
        <f>SUM(I13:J13)</f>
        <v>6879.3600000000006</v>
      </c>
      <c r="L13" s="368">
        <v>2434.36</v>
      </c>
      <c r="M13" s="368">
        <v>2893.24</v>
      </c>
      <c r="N13" s="368">
        <f>SUM(L13:M13)</f>
        <v>5327.6</v>
      </c>
      <c r="O13" s="375">
        <f>F13+I13-L13</f>
        <v>1194.52</v>
      </c>
      <c r="P13" s="375">
        <f>G13+J13-M13</f>
        <v>411.95000000000027</v>
      </c>
      <c r="Q13" s="375">
        <f t="shared" ref="Q13:Q19" si="1">SUM(O13:P13)</f>
        <v>1606.4700000000003</v>
      </c>
    </row>
    <row r="14" spans="1:21" ht="26.45" customHeight="1" x14ac:dyDescent="0.25">
      <c r="A14" s="367">
        <v>2</v>
      </c>
      <c r="B14" s="125" t="s">
        <v>888</v>
      </c>
      <c r="C14" s="375">
        <v>0</v>
      </c>
      <c r="D14" s="375">
        <v>0</v>
      </c>
      <c r="E14" s="375">
        <f t="shared" si="0"/>
        <v>0</v>
      </c>
      <c r="F14" s="368">
        <v>0</v>
      </c>
      <c r="G14" s="368">
        <v>0</v>
      </c>
      <c r="H14" s="368">
        <v>0</v>
      </c>
      <c r="I14" s="375">
        <v>0</v>
      </c>
      <c r="J14" s="375">
        <v>0</v>
      </c>
      <c r="K14" s="375">
        <f t="shared" ref="K14:K16" si="2">SUM(I14:J14)</f>
        <v>0</v>
      </c>
      <c r="L14" s="375">
        <v>0</v>
      </c>
      <c r="M14" s="375">
        <v>0</v>
      </c>
      <c r="N14" s="375">
        <f t="shared" ref="N14:N16" si="3">SUM(L14:M14)</f>
        <v>0</v>
      </c>
      <c r="O14" s="368">
        <f t="shared" ref="O14:O18" si="4">F14+I14-L14</f>
        <v>0</v>
      </c>
      <c r="P14" s="368">
        <f t="shared" ref="P14:P18" si="5">J14-M14</f>
        <v>0</v>
      </c>
      <c r="Q14" s="375">
        <f t="shared" si="1"/>
        <v>0</v>
      </c>
    </row>
    <row r="15" spans="1:21" ht="26.45" customHeight="1" x14ac:dyDescent="0.25">
      <c r="A15" s="367">
        <v>3</v>
      </c>
      <c r="B15" s="125" t="s">
        <v>889</v>
      </c>
      <c r="C15" s="375">
        <v>0</v>
      </c>
      <c r="D15" s="375">
        <v>0</v>
      </c>
      <c r="E15" s="375">
        <f t="shared" si="0"/>
        <v>0</v>
      </c>
      <c r="F15" s="368">
        <v>0</v>
      </c>
      <c r="G15" s="368">
        <v>0</v>
      </c>
      <c r="H15" s="368">
        <v>0</v>
      </c>
      <c r="I15" s="375">
        <v>0</v>
      </c>
      <c r="J15" s="375">
        <v>0</v>
      </c>
      <c r="K15" s="375">
        <f t="shared" si="2"/>
        <v>0</v>
      </c>
      <c r="L15" s="375">
        <v>0</v>
      </c>
      <c r="M15" s="375">
        <v>0</v>
      </c>
      <c r="N15" s="375">
        <f t="shared" si="3"/>
        <v>0</v>
      </c>
      <c r="O15" s="368">
        <f t="shared" si="4"/>
        <v>0</v>
      </c>
      <c r="P15" s="368">
        <f t="shared" si="5"/>
        <v>0</v>
      </c>
      <c r="Q15" s="375">
        <f t="shared" si="1"/>
        <v>0</v>
      </c>
    </row>
    <row r="16" spans="1:21" ht="26.45" customHeight="1" x14ac:dyDescent="0.25">
      <c r="A16" s="367">
        <v>4</v>
      </c>
      <c r="B16" s="125" t="s">
        <v>890</v>
      </c>
      <c r="C16" s="375">
        <v>0</v>
      </c>
      <c r="D16" s="375">
        <v>0</v>
      </c>
      <c r="E16" s="375">
        <f t="shared" si="0"/>
        <v>0</v>
      </c>
      <c r="F16" s="368">
        <v>0</v>
      </c>
      <c r="G16" s="368">
        <v>0</v>
      </c>
      <c r="H16" s="368">
        <v>0</v>
      </c>
      <c r="I16" s="375">
        <v>0</v>
      </c>
      <c r="J16" s="375">
        <v>0</v>
      </c>
      <c r="K16" s="375">
        <f t="shared" si="2"/>
        <v>0</v>
      </c>
      <c r="L16" s="375">
        <v>0</v>
      </c>
      <c r="M16" s="375">
        <v>0</v>
      </c>
      <c r="N16" s="375">
        <f t="shared" si="3"/>
        <v>0</v>
      </c>
      <c r="O16" s="368">
        <f t="shared" si="4"/>
        <v>0</v>
      </c>
      <c r="P16" s="368">
        <f t="shared" si="5"/>
        <v>0</v>
      </c>
      <c r="Q16" s="375">
        <f t="shared" si="1"/>
        <v>0</v>
      </c>
    </row>
    <row r="17" spans="1:18" ht="26.45" customHeight="1" x14ac:dyDescent="0.25">
      <c r="A17" s="367">
        <v>5</v>
      </c>
      <c r="B17" s="125" t="s">
        <v>886</v>
      </c>
      <c r="C17" s="375">
        <v>36.89907039864292</v>
      </c>
      <c r="D17" s="375">
        <v>24.566218829516536</v>
      </c>
      <c r="E17" s="375">
        <f t="shared" si="0"/>
        <v>61.465289228159456</v>
      </c>
      <c r="F17" s="368">
        <v>0</v>
      </c>
      <c r="G17" s="368">
        <v>0</v>
      </c>
      <c r="H17" s="368">
        <v>0</v>
      </c>
      <c r="I17" s="452">
        <v>55.58</v>
      </c>
      <c r="J17" s="375">
        <v>21.22</v>
      </c>
      <c r="K17" s="375">
        <f>SUM(I17:J17)</f>
        <v>76.8</v>
      </c>
      <c r="L17" s="452">
        <v>55.58</v>
      </c>
      <c r="M17" s="375">
        <v>21.22</v>
      </c>
      <c r="N17" s="368">
        <v>76.8</v>
      </c>
      <c r="O17" s="368">
        <f t="shared" si="4"/>
        <v>0</v>
      </c>
      <c r="P17" s="368">
        <f t="shared" si="5"/>
        <v>0</v>
      </c>
      <c r="Q17" s="375">
        <f t="shared" si="1"/>
        <v>0</v>
      </c>
    </row>
    <row r="18" spans="1:18" ht="26.45" customHeight="1" x14ac:dyDescent="0.25">
      <c r="A18" s="367">
        <v>6</v>
      </c>
      <c r="B18" s="125" t="s">
        <v>887</v>
      </c>
      <c r="C18" s="375">
        <v>4.8523032376941302</v>
      </c>
      <c r="D18" s="375">
        <v>3.2305080284285337</v>
      </c>
      <c r="E18" s="375">
        <f t="shared" si="0"/>
        <v>8.0828112661226648</v>
      </c>
      <c r="F18" s="368">
        <v>0</v>
      </c>
      <c r="G18" s="368">
        <v>0</v>
      </c>
      <c r="H18" s="368">
        <v>0</v>
      </c>
      <c r="I18" s="375">
        <v>43.26</v>
      </c>
      <c r="J18" s="375">
        <v>2.68</v>
      </c>
      <c r="K18" s="375">
        <f>SUM(I18:J18)</f>
        <v>45.94</v>
      </c>
      <c r="L18" s="375">
        <v>43.26</v>
      </c>
      <c r="M18" s="375">
        <v>2.68</v>
      </c>
      <c r="N18" s="368">
        <v>45.94</v>
      </c>
      <c r="O18" s="368">
        <f t="shared" si="4"/>
        <v>0</v>
      </c>
      <c r="P18" s="368">
        <f t="shared" si="5"/>
        <v>0</v>
      </c>
      <c r="Q18" s="375">
        <f t="shared" si="1"/>
        <v>0</v>
      </c>
    </row>
    <row r="19" spans="1:18" ht="26.45" customHeight="1" x14ac:dyDescent="0.25">
      <c r="A19" s="367" t="s">
        <v>18</v>
      </c>
      <c r="B19" s="368"/>
      <c r="C19" s="487">
        <v>3686.78</v>
      </c>
      <c r="D19" s="487">
        <v>2454.54</v>
      </c>
      <c r="E19" s="376">
        <f t="shared" si="0"/>
        <v>6141.32</v>
      </c>
      <c r="F19" s="125">
        <f>SUM(F13:F18)</f>
        <v>54.71</v>
      </c>
      <c r="G19" s="125">
        <f>SUM(G13:G18)</f>
        <v>0</v>
      </c>
      <c r="H19" s="125">
        <f>SUM(H13:H18)</f>
        <v>54.71</v>
      </c>
      <c r="I19" s="376">
        <f>SUM(I13:I18)</f>
        <v>3673.01</v>
      </c>
      <c r="J19" s="376">
        <f>SUM(J13:J18)</f>
        <v>3329.0899999999997</v>
      </c>
      <c r="K19" s="376">
        <f>SUM(I19:J19)</f>
        <v>7002.1</v>
      </c>
      <c r="L19" s="125">
        <f>SUM(L13:L18)</f>
        <v>2533.2000000000003</v>
      </c>
      <c r="M19" s="125">
        <f>SUM(M13:M18)</f>
        <v>2917.1399999999994</v>
      </c>
      <c r="N19" s="125">
        <f>SUM(N13:N18)</f>
        <v>5450.34</v>
      </c>
      <c r="O19" s="125">
        <f>SUM(O13:O18)</f>
        <v>1194.52</v>
      </c>
      <c r="P19" s="125">
        <f>SUM(P13:P18)</f>
        <v>411.95000000000027</v>
      </c>
      <c r="Q19" s="125">
        <f t="shared" si="1"/>
        <v>1606.4700000000003</v>
      </c>
    </row>
    <row r="20" spans="1:18" x14ac:dyDescent="0.2">
      <c r="A20" s="12"/>
      <c r="B20" s="31"/>
      <c r="C20" s="31"/>
      <c r="D20" s="3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8" ht="14.25" customHeight="1" x14ac:dyDescent="0.2">
      <c r="A21" s="663" t="s">
        <v>669</v>
      </c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</row>
    <row r="22" spans="1:18" ht="15.75" customHeight="1" x14ac:dyDescent="0.2">
      <c r="A22" s="3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8" ht="15.75" customHeight="1" x14ac:dyDescent="0.2">
      <c r="A23" s="1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P23" s="551" t="s">
        <v>12</v>
      </c>
      <c r="Q23" s="551"/>
    </row>
    <row r="24" spans="1:18" ht="12.75" customHeight="1" x14ac:dyDescent="0.2">
      <c r="A24" s="551" t="s">
        <v>13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</row>
    <row r="25" spans="1:18" ht="12.75" customHeight="1" x14ac:dyDescent="0.2">
      <c r="A25" s="551" t="s">
        <v>19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</row>
    <row r="26" spans="1:1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569" t="s">
        <v>85</v>
      </c>
      <c r="P26" s="569"/>
      <c r="Q26" s="569"/>
      <c r="R26" s="36"/>
    </row>
  </sheetData>
  <mergeCells count="19">
    <mergeCell ref="R1:R10"/>
    <mergeCell ref="A25:Q25"/>
    <mergeCell ref="I10:K10"/>
    <mergeCell ref="L10:N10"/>
    <mergeCell ref="O10:Q10"/>
    <mergeCell ref="P23:Q23"/>
    <mergeCell ref="A24:Q24"/>
    <mergeCell ref="A8:B8"/>
    <mergeCell ref="A21:Q21"/>
    <mergeCell ref="A10:A11"/>
    <mergeCell ref="B10:B11"/>
    <mergeCell ref="C10:E10"/>
    <mergeCell ref="F10:H10"/>
    <mergeCell ref="O26:Q26"/>
    <mergeCell ref="P1:Q1"/>
    <mergeCell ref="A2:Q2"/>
    <mergeCell ref="A3:Q3"/>
    <mergeCell ref="N9:Q9"/>
    <mergeCell ref="D6:O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76"/>
  <sheetViews>
    <sheetView zoomScaleSheetLayoutView="77" workbookViewId="0">
      <selection activeCell="B14" sqref="B14"/>
    </sheetView>
  </sheetViews>
  <sheetFormatPr defaultRowHeight="12.75" x14ac:dyDescent="0.2"/>
  <cols>
    <col min="2" max="2" width="13.140625" customWidth="1"/>
    <col min="3" max="3" width="11.42578125" customWidth="1"/>
    <col min="4" max="4" width="10.28515625" customWidth="1"/>
    <col min="5" max="5" width="9" customWidth="1"/>
    <col min="6" max="6" width="9.28515625" customWidth="1"/>
    <col min="7" max="7" width="9.7109375" customWidth="1"/>
    <col min="8" max="8" width="7.28515625" customWidth="1"/>
    <col min="9" max="9" width="7.5703125" customWidth="1"/>
    <col min="10" max="10" width="7" customWidth="1"/>
    <col min="11" max="12" width="9" bestFit="1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673" t="s">
        <v>66</v>
      </c>
      <c r="R1" s="673"/>
      <c r="S1" s="673"/>
      <c r="T1" s="673"/>
      <c r="U1" s="673"/>
      <c r="V1" s="673"/>
    </row>
    <row r="3" spans="1:22" ht="15" x14ac:dyDescent="0.2">
      <c r="A3" s="622" t="s">
        <v>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</row>
    <row r="4" spans="1:22" ht="20.25" x14ac:dyDescent="0.3">
      <c r="A4" s="590" t="s">
        <v>702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44"/>
    </row>
    <row r="5" spans="1:22" ht="15.75" x14ac:dyDescent="0.25">
      <c r="A5" s="678" t="s">
        <v>439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</row>
    <row r="6" spans="1:22" x14ac:dyDescent="0.2">
      <c r="A6" s="36"/>
      <c r="B6" s="36"/>
      <c r="C6" s="159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8" spans="1:22" ht="15.75" x14ac:dyDescent="0.25">
      <c r="A8" s="568" t="s">
        <v>849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</row>
    <row r="9" spans="1:22" ht="15.75" x14ac:dyDescent="0.25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6"/>
      <c r="R9" s="36"/>
      <c r="S9" s="36"/>
      <c r="U9" s="677" t="s">
        <v>226</v>
      </c>
      <c r="V9" s="677"/>
    </row>
    <row r="10" spans="1:22" x14ac:dyDescent="0.2">
      <c r="P10" s="612" t="s">
        <v>781</v>
      </c>
      <c r="Q10" s="612"/>
      <c r="R10" s="612"/>
      <c r="S10" s="612"/>
      <c r="T10" s="612"/>
      <c r="U10" s="612"/>
      <c r="V10" s="612"/>
    </row>
    <row r="11" spans="1:22" ht="28.5" customHeight="1" x14ac:dyDescent="0.2">
      <c r="A11" s="679" t="s">
        <v>25</v>
      </c>
      <c r="B11" s="619" t="s">
        <v>205</v>
      </c>
      <c r="C11" s="619" t="s">
        <v>374</v>
      </c>
      <c r="D11" s="619" t="s">
        <v>475</v>
      </c>
      <c r="E11" s="570" t="s">
        <v>761</v>
      </c>
      <c r="F11" s="570"/>
      <c r="G11" s="570"/>
      <c r="H11" s="525" t="s">
        <v>792</v>
      </c>
      <c r="I11" s="526"/>
      <c r="J11" s="527"/>
      <c r="K11" s="660" t="s">
        <v>376</v>
      </c>
      <c r="L11" s="661"/>
      <c r="M11" s="662"/>
      <c r="N11" s="674" t="s">
        <v>157</v>
      </c>
      <c r="O11" s="675"/>
      <c r="P11" s="676"/>
      <c r="Q11" s="547" t="s">
        <v>793</v>
      </c>
      <c r="R11" s="547"/>
      <c r="S11" s="547"/>
      <c r="T11" s="619" t="s">
        <v>248</v>
      </c>
      <c r="U11" s="619" t="s">
        <v>428</v>
      </c>
      <c r="V11" s="619" t="s">
        <v>377</v>
      </c>
    </row>
    <row r="12" spans="1:22" ht="65.25" customHeight="1" x14ac:dyDescent="0.2">
      <c r="A12" s="680"/>
      <c r="B12" s="620"/>
      <c r="C12" s="620"/>
      <c r="D12" s="620"/>
      <c r="E12" s="5" t="s">
        <v>180</v>
      </c>
      <c r="F12" s="5" t="s">
        <v>206</v>
      </c>
      <c r="G12" s="5" t="s">
        <v>18</v>
      </c>
      <c r="H12" s="5" t="s">
        <v>180</v>
      </c>
      <c r="I12" s="5" t="s">
        <v>206</v>
      </c>
      <c r="J12" s="5" t="s">
        <v>18</v>
      </c>
      <c r="K12" s="5" t="s">
        <v>180</v>
      </c>
      <c r="L12" s="5" t="s">
        <v>206</v>
      </c>
      <c r="M12" s="5" t="s">
        <v>18</v>
      </c>
      <c r="N12" s="5" t="s">
        <v>180</v>
      </c>
      <c r="O12" s="5" t="s">
        <v>206</v>
      </c>
      <c r="P12" s="5" t="s">
        <v>18</v>
      </c>
      <c r="Q12" s="5" t="s">
        <v>236</v>
      </c>
      <c r="R12" s="5" t="s">
        <v>218</v>
      </c>
      <c r="S12" s="5" t="s">
        <v>219</v>
      </c>
      <c r="T12" s="620"/>
      <c r="U12" s="620"/>
      <c r="V12" s="620"/>
    </row>
    <row r="13" spans="1:22" ht="16.149999999999999" customHeight="1" x14ac:dyDescent="0.2">
      <c r="A13" s="438">
        <v>1</v>
      </c>
      <c r="B13" s="437">
        <v>2</v>
      </c>
      <c r="C13" s="438">
        <v>3</v>
      </c>
      <c r="D13" s="437">
        <v>4</v>
      </c>
      <c r="E13" s="437">
        <v>5</v>
      </c>
      <c r="F13" s="438">
        <v>6</v>
      </c>
      <c r="G13" s="437">
        <v>7</v>
      </c>
      <c r="H13" s="437">
        <v>8</v>
      </c>
      <c r="I13" s="438">
        <v>9</v>
      </c>
      <c r="J13" s="437">
        <v>10</v>
      </c>
      <c r="K13" s="437">
        <v>11</v>
      </c>
      <c r="L13" s="438">
        <v>12</v>
      </c>
      <c r="M13" s="437">
        <v>13</v>
      </c>
      <c r="N13" s="437">
        <v>14</v>
      </c>
      <c r="O13" s="438">
        <v>15</v>
      </c>
      <c r="P13" s="437">
        <v>16</v>
      </c>
      <c r="Q13" s="437">
        <v>17</v>
      </c>
      <c r="R13" s="438">
        <v>18</v>
      </c>
      <c r="S13" s="437">
        <v>19</v>
      </c>
      <c r="T13" s="437">
        <v>20</v>
      </c>
      <c r="U13" s="438">
        <v>21</v>
      </c>
      <c r="V13" s="437">
        <v>22</v>
      </c>
    </row>
    <row r="14" spans="1:22" s="372" customFormat="1" ht="18.600000000000001" customHeight="1" x14ac:dyDescent="0.25">
      <c r="A14" s="367">
        <v>1</v>
      </c>
      <c r="B14" s="125" t="s">
        <v>885</v>
      </c>
      <c r="C14" s="368">
        <v>9472</v>
      </c>
      <c r="D14" s="368">
        <v>9372</v>
      </c>
      <c r="E14" s="375">
        <f t="shared" ref="E14:E20" si="0">G14*60%</f>
        <v>568.32000000000005</v>
      </c>
      <c r="F14" s="375">
        <f t="shared" ref="F14:F20" si="1">G14*40%</f>
        <v>378.88000000000005</v>
      </c>
      <c r="G14" s="375">
        <v>947.2</v>
      </c>
      <c r="H14" s="368">
        <v>0</v>
      </c>
      <c r="I14" s="368">
        <v>0</v>
      </c>
      <c r="J14" s="368">
        <v>0</v>
      </c>
      <c r="K14" s="375">
        <v>598.44000000000005</v>
      </c>
      <c r="L14" s="375">
        <v>429.3</v>
      </c>
      <c r="M14" s="375">
        <f t="shared" ref="M14:M20" si="2">SUM(K14:L14)</f>
        <v>1027.74</v>
      </c>
      <c r="N14" s="375">
        <v>549.96</v>
      </c>
      <c r="O14" s="375">
        <v>396.98</v>
      </c>
      <c r="P14" s="375">
        <f t="shared" ref="P14:P20" si="3">SUM(N14:O14)</f>
        <v>946.94</v>
      </c>
      <c r="Q14" s="375">
        <f>H14+K14-N14</f>
        <v>48.480000000000018</v>
      </c>
      <c r="R14" s="375">
        <f>L14-O14</f>
        <v>32.319999999999993</v>
      </c>
      <c r="S14" s="375">
        <f>SUM(Q14:R14)</f>
        <v>80.800000000000011</v>
      </c>
      <c r="T14" s="664" t="s">
        <v>904</v>
      </c>
      <c r="U14" s="665"/>
      <c r="V14" s="666"/>
    </row>
    <row r="15" spans="1:22" s="372" customFormat="1" ht="18.600000000000001" customHeight="1" x14ac:dyDescent="0.25">
      <c r="A15" s="367">
        <v>2</v>
      </c>
      <c r="B15" s="125" t="s">
        <v>888</v>
      </c>
      <c r="C15" s="368">
        <v>3410</v>
      </c>
      <c r="D15" s="368">
        <v>3370</v>
      </c>
      <c r="E15" s="375">
        <f t="shared" si="0"/>
        <v>204.6</v>
      </c>
      <c r="F15" s="375">
        <f t="shared" si="1"/>
        <v>136.4</v>
      </c>
      <c r="G15" s="375">
        <v>341</v>
      </c>
      <c r="H15" s="368">
        <v>0</v>
      </c>
      <c r="I15" s="368">
        <v>0</v>
      </c>
      <c r="J15" s="368">
        <v>0</v>
      </c>
      <c r="K15" s="375">
        <v>202.2</v>
      </c>
      <c r="L15" s="375">
        <v>126.23</v>
      </c>
      <c r="M15" s="375">
        <f t="shared" si="2"/>
        <v>328.43</v>
      </c>
      <c r="N15" s="375">
        <v>202.2</v>
      </c>
      <c r="O15" s="375">
        <v>126.23</v>
      </c>
      <c r="P15" s="375">
        <f t="shared" si="3"/>
        <v>328.43</v>
      </c>
      <c r="Q15" s="368">
        <v>0</v>
      </c>
      <c r="R15" s="368">
        <v>0</v>
      </c>
      <c r="S15" s="368">
        <v>0</v>
      </c>
      <c r="T15" s="667"/>
      <c r="U15" s="668"/>
      <c r="V15" s="669"/>
    </row>
    <row r="16" spans="1:22" s="372" customFormat="1" ht="18.600000000000001" customHeight="1" x14ac:dyDescent="0.25">
      <c r="A16" s="367">
        <v>3</v>
      </c>
      <c r="B16" s="125" t="s">
        <v>889</v>
      </c>
      <c r="C16" s="368">
        <v>3200</v>
      </c>
      <c r="D16" s="368">
        <v>3000</v>
      </c>
      <c r="E16" s="375">
        <f t="shared" si="0"/>
        <v>192</v>
      </c>
      <c r="F16" s="375">
        <f t="shared" si="1"/>
        <v>128</v>
      </c>
      <c r="G16" s="375">
        <v>320</v>
      </c>
      <c r="H16" s="368">
        <v>0</v>
      </c>
      <c r="I16" s="368">
        <v>0</v>
      </c>
      <c r="J16" s="368">
        <v>0</v>
      </c>
      <c r="K16" s="375">
        <v>180</v>
      </c>
      <c r="L16" s="375">
        <v>110.8</v>
      </c>
      <c r="M16" s="375">
        <f t="shared" si="2"/>
        <v>290.8</v>
      </c>
      <c r="N16" s="375">
        <v>180</v>
      </c>
      <c r="O16" s="375">
        <v>110.8</v>
      </c>
      <c r="P16" s="375">
        <f t="shared" si="3"/>
        <v>290.8</v>
      </c>
      <c r="Q16" s="368">
        <v>0</v>
      </c>
      <c r="R16" s="368">
        <v>0</v>
      </c>
      <c r="S16" s="368">
        <v>0</v>
      </c>
      <c r="T16" s="667"/>
      <c r="U16" s="668"/>
      <c r="V16" s="669"/>
    </row>
    <row r="17" spans="1:22" s="372" customFormat="1" ht="18.600000000000001" customHeight="1" x14ac:dyDescent="0.25">
      <c r="A17" s="367">
        <v>4</v>
      </c>
      <c r="B17" s="125" t="s">
        <v>890</v>
      </c>
      <c r="C17" s="368">
        <v>2654</v>
      </c>
      <c r="D17" s="368">
        <v>2432</v>
      </c>
      <c r="E17" s="375">
        <f t="shared" si="0"/>
        <v>159.23999999999998</v>
      </c>
      <c r="F17" s="375">
        <f t="shared" si="1"/>
        <v>106.16</v>
      </c>
      <c r="G17" s="375">
        <v>265.39999999999998</v>
      </c>
      <c r="H17" s="368">
        <v>0</v>
      </c>
      <c r="I17" s="368">
        <v>0</v>
      </c>
      <c r="J17" s="368">
        <v>0</v>
      </c>
      <c r="K17" s="375">
        <v>145.91999999999999</v>
      </c>
      <c r="L17" s="375">
        <v>84.7</v>
      </c>
      <c r="M17" s="375">
        <f t="shared" si="2"/>
        <v>230.62</v>
      </c>
      <c r="N17" s="375">
        <v>145.91999999999999</v>
      </c>
      <c r="O17" s="375">
        <v>84.7</v>
      </c>
      <c r="P17" s="375">
        <f t="shared" si="3"/>
        <v>230.62</v>
      </c>
      <c r="Q17" s="368">
        <v>0</v>
      </c>
      <c r="R17" s="368">
        <v>0</v>
      </c>
      <c r="S17" s="368">
        <v>0</v>
      </c>
      <c r="T17" s="667"/>
      <c r="U17" s="668"/>
      <c r="V17" s="669"/>
    </row>
    <row r="18" spans="1:22" s="372" customFormat="1" ht="18.600000000000001" customHeight="1" x14ac:dyDescent="0.25">
      <c r="A18" s="367">
        <v>5</v>
      </c>
      <c r="B18" s="125" t="s">
        <v>886</v>
      </c>
      <c r="C18" s="368">
        <v>260</v>
      </c>
      <c r="D18" s="368">
        <v>232</v>
      </c>
      <c r="E18" s="375">
        <f t="shared" si="0"/>
        <v>15.6</v>
      </c>
      <c r="F18" s="375">
        <f t="shared" si="1"/>
        <v>10.4</v>
      </c>
      <c r="G18" s="375">
        <v>26</v>
      </c>
      <c r="H18" s="368">
        <v>0</v>
      </c>
      <c r="I18" s="368">
        <v>0</v>
      </c>
      <c r="J18" s="368">
        <v>0</v>
      </c>
      <c r="K18" s="375">
        <v>13.92</v>
      </c>
      <c r="L18" s="375">
        <v>9.2799999999999994</v>
      </c>
      <c r="M18" s="375">
        <f t="shared" si="2"/>
        <v>23.2</v>
      </c>
      <c r="N18" s="375">
        <v>13.92</v>
      </c>
      <c r="O18" s="375">
        <v>9.2799999999999994</v>
      </c>
      <c r="P18" s="375">
        <f t="shared" si="3"/>
        <v>23.2</v>
      </c>
      <c r="Q18" s="368">
        <v>0</v>
      </c>
      <c r="R18" s="368">
        <v>0</v>
      </c>
      <c r="S18" s="368">
        <v>0</v>
      </c>
      <c r="T18" s="667"/>
      <c r="U18" s="668"/>
      <c r="V18" s="669"/>
    </row>
    <row r="19" spans="1:22" s="372" customFormat="1" ht="18.600000000000001" customHeight="1" x14ac:dyDescent="0.25">
      <c r="A19" s="367">
        <v>6</v>
      </c>
      <c r="B19" s="125" t="s">
        <v>887</v>
      </c>
      <c r="C19" s="368">
        <v>40</v>
      </c>
      <c r="D19" s="368">
        <v>28</v>
      </c>
      <c r="E19" s="375">
        <f t="shared" si="0"/>
        <v>2.4</v>
      </c>
      <c r="F19" s="375">
        <f t="shared" si="1"/>
        <v>1.6</v>
      </c>
      <c r="G19" s="375">
        <v>4</v>
      </c>
      <c r="H19" s="368">
        <v>0</v>
      </c>
      <c r="I19" s="368">
        <v>0</v>
      </c>
      <c r="J19" s="368">
        <v>0</v>
      </c>
      <c r="K19" s="375">
        <v>1.68</v>
      </c>
      <c r="L19" s="375">
        <v>1.1200000000000001</v>
      </c>
      <c r="M19" s="375">
        <f t="shared" si="2"/>
        <v>2.8</v>
      </c>
      <c r="N19" s="375">
        <v>1.68</v>
      </c>
      <c r="O19" s="375">
        <v>1.1200000000000001</v>
      </c>
      <c r="P19" s="375">
        <f t="shared" si="3"/>
        <v>2.8</v>
      </c>
      <c r="Q19" s="368">
        <v>0</v>
      </c>
      <c r="R19" s="368">
        <v>0</v>
      </c>
      <c r="S19" s="368">
        <v>0</v>
      </c>
      <c r="T19" s="667"/>
      <c r="U19" s="668"/>
      <c r="V19" s="669"/>
    </row>
    <row r="20" spans="1:22" s="372" customFormat="1" ht="18.600000000000001" customHeight="1" x14ac:dyDescent="0.25">
      <c r="A20" s="125" t="s">
        <v>18</v>
      </c>
      <c r="B20" s="125"/>
      <c r="C20" s="125">
        <f>SUM(C14:C19)</f>
        <v>19036</v>
      </c>
      <c r="D20" s="125">
        <f>SUM(D14:D19)</f>
        <v>18434</v>
      </c>
      <c r="E20" s="376">
        <f t="shared" si="0"/>
        <v>1142.1599999999999</v>
      </c>
      <c r="F20" s="376">
        <f t="shared" si="1"/>
        <v>761.44</v>
      </c>
      <c r="G20" s="376">
        <f>SUM(G14:G19)</f>
        <v>1903.6</v>
      </c>
      <c r="H20" s="125">
        <v>0</v>
      </c>
      <c r="I20" s="125">
        <v>0</v>
      </c>
      <c r="J20" s="125">
        <v>0</v>
      </c>
      <c r="K20" s="376">
        <f>SUM(K14:K19)</f>
        <v>1142.1600000000003</v>
      </c>
      <c r="L20" s="376">
        <f>SUM(L14:L19)</f>
        <v>761.43</v>
      </c>
      <c r="M20" s="376">
        <f t="shared" si="2"/>
        <v>1903.5900000000001</v>
      </c>
      <c r="N20" s="376">
        <f>SUM(N14:N19)</f>
        <v>1093.6800000000003</v>
      </c>
      <c r="O20" s="376">
        <f>SUM(O14:O19)</f>
        <v>729.11</v>
      </c>
      <c r="P20" s="376">
        <f t="shared" si="3"/>
        <v>1822.7900000000004</v>
      </c>
      <c r="Q20" s="376">
        <f>SUM(Q14:Q19)</f>
        <v>48.480000000000018</v>
      </c>
      <c r="R20" s="376">
        <f>SUM(R14:R19)</f>
        <v>32.319999999999993</v>
      </c>
      <c r="S20" s="125">
        <f>SUM(S14:S19)</f>
        <v>80.800000000000011</v>
      </c>
      <c r="T20" s="670"/>
      <c r="U20" s="671"/>
      <c r="V20" s="672"/>
    </row>
    <row r="25" spans="1:22" x14ac:dyDescent="0.2">
      <c r="A25" s="15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551" t="s">
        <v>12</v>
      </c>
      <c r="Q25" s="551"/>
      <c r="U25" s="15"/>
    </row>
    <row r="26" spans="1:22" x14ac:dyDescent="0.2">
      <c r="A26" s="551" t="s">
        <v>13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</row>
    <row r="27" spans="1:22" x14ac:dyDescent="0.2">
      <c r="A27" s="551" t="s">
        <v>19</v>
      </c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</row>
    <row r="28" spans="1:22" x14ac:dyDescent="0.2">
      <c r="O28" s="569" t="s">
        <v>85</v>
      </c>
      <c r="P28" s="569"/>
      <c r="Q28" s="569"/>
    </row>
    <row r="1048576" spans="6:13" ht="15" x14ac:dyDescent="0.2">
      <c r="F1048576" s="368">
        <f>G1048576*40%</f>
        <v>0</v>
      </c>
      <c r="M1048576" s="375">
        <f>SUM(K1048576:L1048576)</f>
        <v>0</v>
      </c>
    </row>
  </sheetData>
  <mergeCells count="24">
    <mergeCell ref="U9:V9"/>
    <mergeCell ref="A5:Q5"/>
    <mergeCell ref="A8:S8"/>
    <mergeCell ref="A4:P4"/>
    <mergeCell ref="V11:V12"/>
    <mergeCell ref="U11:U12"/>
    <mergeCell ref="E11:G11"/>
    <mergeCell ref="A11:A12"/>
    <mergeCell ref="T14:V20"/>
    <mergeCell ref="Q1:V1"/>
    <mergeCell ref="O28:Q28"/>
    <mergeCell ref="P25:Q25"/>
    <mergeCell ref="A26:Q26"/>
    <mergeCell ref="A27:Q27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view="pageBreakPreview" zoomScale="70" zoomScaleNormal="80" zoomScaleSheetLayoutView="70" workbookViewId="0">
      <selection activeCell="A25" sqref="A25:Q25"/>
    </sheetView>
  </sheetViews>
  <sheetFormatPr defaultRowHeight="12.75" x14ac:dyDescent="0.2"/>
  <cols>
    <col min="2" max="2" width="16.710937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673" t="s">
        <v>207</v>
      </c>
      <c r="R1" s="673"/>
      <c r="S1" s="673"/>
      <c r="T1" s="673"/>
      <c r="U1" s="673"/>
      <c r="V1" s="673"/>
    </row>
    <row r="3" spans="1:22" ht="15" x14ac:dyDescent="0.2">
      <c r="A3" s="622" t="s">
        <v>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</row>
    <row r="4" spans="1:22" ht="20.25" x14ac:dyDescent="0.3">
      <c r="A4" s="590" t="s">
        <v>702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44"/>
    </row>
    <row r="5" spans="1:22" ht="15.75" x14ac:dyDescent="0.25">
      <c r="A5" s="678" t="s">
        <v>211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</row>
    <row r="6" spans="1:22" x14ac:dyDescent="0.2">
      <c r="A6" s="36"/>
      <c r="B6" s="36"/>
      <c r="C6" s="159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22" ht="15.75" x14ac:dyDescent="0.25">
      <c r="A7" s="568" t="s">
        <v>850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</row>
    <row r="8" spans="1:22" ht="15.75" x14ac:dyDescent="0.25">
      <c r="A8" s="4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677" t="s">
        <v>226</v>
      </c>
      <c r="Q8" s="677"/>
      <c r="R8" s="677"/>
      <c r="S8" s="677"/>
      <c r="T8" s="677"/>
      <c r="U8" s="677"/>
      <c r="V8" s="677"/>
    </row>
    <row r="9" spans="1:22" x14ac:dyDescent="0.2">
      <c r="P9" s="612" t="s">
        <v>781</v>
      </c>
      <c r="Q9" s="612"/>
      <c r="R9" s="612"/>
      <c r="S9" s="612"/>
      <c r="T9" s="612"/>
      <c r="U9" s="612"/>
      <c r="V9" s="612"/>
    </row>
    <row r="10" spans="1:22" ht="28.5" customHeight="1" x14ac:dyDescent="0.2">
      <c r="A10" s="679" t="s">
        <v>25</v>
      </c>
      <c r="B10" s="619" t="s">
        <v>205</v>
      </c>
      <c r="C10" s="619" t="s">
        <v>374</v>
      </c>
      <c r="D10" s="619" t="s">
        <v>476</v>
      </c>
      <c r="E10" s="570" t="s">
        <v>761</v>
      </c>
      <c r="F10" s="570"/>
      <c r="G10" s="570"/>
      <c r="H10" s="525" t="s">
        <v>792</v>
      </c>
      <c r="I10" s="526"/>
      <c r="J10" s="527"/>
      <c r="K10" s="660" t="s">
        <v>376</v>
      </c>
      <c r="L10" s="661"/>
      <c r="M10" s="662"/>
      <c r="N10" s="674" t="s">
        <v>157</v>
      </c>
      <c r="O10" s="675"/>
      <c r="P10" s="676"/>
      <c r="Q10" s="547" t="s">
        <v>793</v>
      </c>
      <c r="R10" s="547"/>
      <c r="S10" s="547"/>
      <c r="T10" s="619" t="s">
        <v>248</v>
      </c>
      <c r="U10" s="619" t="s">
        <v>428</v>
      </c>
      <c r="V10" s="619" t="s">
        <v>377</v>
      </c>
    </row>
    <row r="11" spans="1:22" ht="69" customHeight="1" x14ac:dyDescent="0.2">
      <c r="A11" s="680"/>
      <c r="B11" s="620"/>
      <c r="C11" s="620"/>
      <c r="D11" s="620"/>
      <c r="E11" s="5" t="s">
        <v>180</v>
      </c>
      <c r="F11" s="5" t="s">
        <v>206</v>
      </c>
      <c r="G11" s="5" t="s">
        <v>18</v>
      </c>
      <c r="H11" s="5" t="s">
        <v>180</v>
      </c>
      <c r="I11" s="5" t="s">
        <v>206</v>
      </c>
      <c r="J11" s="5" t="s">
        <v>18</v>
      </c>
      <c r="K11" s="5" t="s">
        <v>180</v>
      </c>
      <c r="L11" s="5" t="s">
        <v>206</v>
      </c>
      <c r="M11" s="5" t="s">
        <v>18</v>
      </c>
      <c r="N11" s="5" t="s">
        <v>180</v>
      </c>
      <c r="O11" s="5" t="s">
        <v>206</v>
      </c>
      <c r="P11" s="5" t="s">
        <v>18</v>
      </c>
      <c r="Q11" s="5" t="s">
        <v>236</v>
      </c>
      <c r="R11" s="5" t="s">
        <v>218</v>
      </c>
      <c r="S11" s="5" t="s">
        <v>219</v>
      </c>
      <c r="T11" s="620"/>
      <c r="U11" s="620"/>
      <c r="V11" s="620"/>
    </row>
    <row r="12" spans="1:22" x14ac:dyDescent="0.2">
      <c r="A12" s="158">
        <v>1</v>
      </c>
      <c r="B12" s="107">
        <v>2</v>
      </c>
      <c r="C12" s="8">
        <v>3</v>
      </c>
      <c r="D12" s="158">
        <v>4</v>
      </c>
      <c r="E12" s="107">
        <v>5</v>
      </c>
      <c r="F12" s="8">
        <v>6</v>
      </c>
      <c r="G12" s="158">
        <v>7</v>
      </c>
      <c r="H12" s="107">
        <v>8</v>
      </c>
      <c r="I12" s="8">
        <v>9</v>
      </c>
      <c r="J12" s="158">
        <v>10</v>
      </c>
      <c r="K12" s="107">
        <v>11</v>
      </c>
      <c r="L12" s="8">
        <v>12</v>
      </c>
      <c r="M12" s="158">
        <v>13</v>
      </c>
      <c r="N12" s="107">
        <v>14</v>
      </c>
      <c r="O12" s="8">
        <v>15</v>
      </c>
      <c r="P12" s="158">
        <v>16</v>
      </c>
      <c r="Q12" s="107">
        <v>17</v>
      </c>
      <c r="R12" s="8">
        <v>18</v>
      </c>
      <c r="S12" s="158">
        <v>19</v>
      </c>
      <c r="T12" s="107">
        <v>20</v>
      </c>
      <c r="U12" s="158">
        <v>21</v>
      </c>
      <c r="V12" s="107">
        <v>22</v>
      </c>
    </row>
    <row r="13" spans="1:22" ht="29.45" customHeight="1" x14ac:dyDescent="0.25">
      <c r="A13" s="367">
        <v>1</v>
      </c>
      <c r="B13" s="125" t="s">
        <v>885</v>
      </c>
      <c r="C13" s="681" t="s">
        <v>905</v>
      </c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3"/>
    </row>
    <row r="14" spans="1:22" ht="29.45" customHeight="1" x14ac:dyDescent="0.25">
      <c r="A14" s="367">
        <v>2</v>
      </c>
      <c r="B14" s="125" t="s">
        <v>888</v>
      </c>
      <c r="C14" s="684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6"/>
    </row>
    <row r="15" spans="1:22" ht="29.45" customHeight="1" x14ac:dyDescent="0.25">
      <c r="A15" s="367">
        <v>3</v>
      </c>
      <c r="B15" s="125" t="s">
        <v>889</v>
      </c>
      <c r="C15" s="684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6"/>
    </row>
    <row r="16" spans="1:22" ht="29.45" customHeight="1" x14ac:dyDescent="0.25">
      <c r="A16" s="367">
        <v>4</v>
      </c>
      <c r="B16" s="125" t="s">
        <v>890</v>
      </c>
      <c r="C16" s="684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6"/>
    </row>
    <row r="17" spans="1:22" ht="29.45" customHeight="1" x14ac:dyDescent="0.25">
      <c r="A17" s="367">
        <v>5</v>
      </c>
      <c r="B17" s="125" t="s">
        <v>886</v>
      </c>
      <c r="C17" s="684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6"/>
    </row>
    <row r="18" spans="1:22" ht="29.45" customHeight="1" x14ac:dyDescent="0.25">
      <c r="A18" s="367">
        <v>6</v>
      </c>
      <c r="B18" s="125" t="s">
        <v>887</v>
      </c>
      <c r="C18" s="684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6"/>
    </row>
    <row r="19" spans="1:22" ht="29.45" customHeight="1" x14ac:dyDescent="0.25">
      <c r="A19" s="125" t="s">
        <v>18</v>
      </c>
      <c r="B19" s="125"/>
      <c r="C19" s="687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9"/>
    </row>
    <row r="24" spans="1:22" x14ac:dyDescent="0.2">
      <c r="A24" s="15" t="s">
        <v>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551" t="s">
        <v>12</v>
      </c>
      <c r="Q24" s="551"/>
      <c r="U24" s="15"/>
    </row>
    <row r="25" spans="1:22" x14ac:dyDescent="0.2">
      <c r="A25" s="551" t="s">
        <v>13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</row>
    <row r="26" spans="1:22" x14ac:dyDescent="0.2">
      <c r="A26" s="551" t="s">
        <v>19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</row>
    <row r="27" spans="1:22" x14ac:dyDescent="0.2">
      <c r="O27" s="569" t="s">
        <v>85</v>
      </c>
      <c r="P27" s="569"/>
      <c r="Q27" s="569"/>
    </row>
  </sheetData>
  <mergeCells count="24"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  <mergeCell ref="O27:Q27"/>
    <mergeCell ref="U10:U11"/>
    <mergeCell ref="T10:T11"/>
    <mergeCell ref="A10:A11"/>
    <mergeCell ref="B10:B11"/>
    <mergeCell ref="C10:C11"/>
    <mergeCell ref="P24:Q24"/>
    <mergeCell ref="A25:Q25"/>
    <mergeCell ref="A26:Q26"/>
    <mergeCell ref="D10:D11"/>
    <mergeCell ref="E10:G10"/>
    <mergeCell ref="H10:J10"/>
    <mergeCell ref="C13:V19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view="pageBreakPreview" topLeftCell="B1" zoomScaleSheetLayoutView="100" workbookViewId="0">
      <selection activeCell="B18" sqref="B18"/>
    </sheetView>
  </sheetViews>
  <sheetFormatPr defaultColWidth="9.140625" defaultRowHeight="12.75" x14ac:dyDescent="0.2"/>
  <cols>
    <col min="1" max="1" width="9.140625" style="16"/>
    <col min="2" max="2" width="17.140625" style="16" customWidth="1"/>
    <col min="3" max="3" width="16.5703125" style="16" customWidth="1"/>
    <col min="4" max="4" width="15.85546875" style="16" customWidth="1"/>
    <col min="5" max="5" width="18.28515625" style="16" customWidth="1"/>
    <col min="6" max="6" width="19" style="16" customWidth="1"/>
    <col min="7" max="7" width="22.5703125" style="16" customWidth="1"/>
    <col min="8" max="8" width="16.7109375" style="16" customWidth="1"/>
    <col min="9" max="9" width="30.140625" style="16" customWidth="1"/>
    <col min="10" max="16384" width="9.140625" style="16"/>
  </cols>
  <sheetData>
    <row r="1" spans="1:22" customFormat="1" ht="15" x14ac:dyDescent="0.2">
      <c r="I1" s="41" t="s">
        <v>67</v>
      </c>
      <c r="J1" s="43"/>
    </row>
    <row r="2" spans="1:22" customFormat="1" ht="15" x14ac:dyDescent="0.2">
      <c r="D2" s="45" t="s">
        <v>0</v>
      </c>
      <c r="E2" s="45"/>
      <c r="F2" s="45"/>
      <c r="G2" s="45"/>
      <c r="H2" s="45"/>
      <c r="I2" s="45"/>
      <c r="J2" s="45"/>
    </row>
    <row r="3" spans="1:22" customFormat="1" ht="20.25" customHeight="1" x14ac:dyDescent="0.3">
      <c r="B3" s="161"/>
      <c r="C3" s="690" t="s">
        <v>702</v>
      </c>
      <c r="D3" s="690"/>
      <c r="E3" s="690"/>
      <c r="F3" s="690"/>
      <c r="G3" s="128"/>
      <c r="H3" s="128"/>
      <c r="I3" s="128"/>
      <c r="J3" s="44"/>
    </row>
    <row r="4" spans="1:22" customFormat="1" ht="10.5" customHeight="1" x14ac:dyDescent="0.2"/>
    <row r="5" spans="1:22" ht="30.75" customHeight="1" x14ac:dyDescent="0.2">
      <c r="A5" s="691" t="s">
        <v>762</v>
      </c>
      <c r="B5" s="691"/>
      <c r="C5" s="691"/>
      <c r="D5" s="691"/>
      <c r="E5" s="691"/>
      <c r="F5" s="691"/>
      <c r="G5" s="691"/>
      <c r="H5" s="691"/>
      <c r="I5" s="691"/>
    </row>
    <row r="7" spans="1:22" ht="0.75" customHeight="1" x14ac:dyDescent="0.2"/>
    <row r="8" spans="1:22" x14ac:dyDescent="0.2">
      <c r="A8" s="15" t="s">
        <v>28</v>
      </c>
      <c r="I8" s="33" t="s">
        <v>24</v>
      </c>
    </row>
    <row r="9" spans="1:22" x14ac:dyDescent="0.2">
      <c r="D9" s="612" t="s">
        <v>781</v>
      </c>
      <c r="E9" s="612"/>
      <c r="F9" s="612"/>
      <c r="G9" s="612"/>
      <c r="H9" s="612"/>
      <c r="I9" s="612"/>
      <c r="U9" s="20"/>
      <c r="V9" s="22"/>
    </row>
    <row r="10" spans="1:22" ht="44.25" customHeight="1" x14ac:dyDescent="0.2">
      <c r="A10" s="5" t="s">
        <v>2</v>
      </c>
      <c r="B10" s="5" t="s">
        <v>3</v>
      </c>
      <c r="C10" s="2" t="s">
        <v>761</v>
      </c>
      <c r="D10" s="2" t="s">
        <v>796</v>
      </c>
      <c r="E10" s="2" t="s">
        <v>116</v>
      </c>
      <c r="F10" s="5" t="s">
        <v>229</v>
      </c>
      <c r="G10" s="2" t="s">
        <v>864</v>
      </c>
      <c r="H10" s="2" t="s">
        <v>157</v>
      </c>
      <c r="I10" s="34" t="s">
        <v>794</v>
      </c>
    </row>
    <row r="11" spans="1:22" s="115" customFormat="1" ht="15.75" customHeight="1" x14ac:dyDescent="0.2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7">
        <v>8</v>
      </c>
      <c r="I11" s="68">
        <v>9</v>
      </c>
    </row>
    <row r="12" spans="1:22" ht="21" customHeight="1" x14ac:dyDescent="0.25">
      <c r="A12" s="341">
        <v>1</v>
      </c>
      <c r="B12" s="125" t="s">
        <v>885</v>
      </c>
      <c r="C12" s="375">
        <v>106.39909215502658</v>
      </c>
      <c r="D12" s="368">
        <v>0</v>
      </c>
      <c r="E12" s="368">
        <v>137.06</v>
      </c>
      <c r="F12" s="368">
        <v>0</v>
      </c>
      <c r="G12" s="368">
        <v>75</v>
      </c>
      <c r="H12" s="368">
        <v>129.16</v>
      </c>
      <c r="I12" s="368">
        <f t="shared" ref="I12:I18" si="0">D12+E12-H12</f>
        <v>7.9000000000000057</v>
      </c>
    </row>
    <row r="13" spans="1:22" ht="21" customHeight="1" x14ac:dyDescent="0.25">
      <c r="A13" s="341">
        <v>2</v>
      </c>
      <c r="B13" s="125" t="s">
        <v>888</v>
      </c>
      <c r="C13" s="375">
        <v>42.064903303596516</v>
      </c>
      <c r="D13" s="368">
        <v>0</v>
      </c>
      <c r="E13" s="368">
        <v>51.52</v>
      </c>
      <c r="F13" s="368">
        <v>0</v>
      </c>
      <c r="G13" s="368">
        <v>75</v>
      </c>
      <c r="H13" s="368">
        <v>51.52</v>
      </c>
      <c r="I13" s="368">
        <f t="shared" si="0"/>
        <v>0</v>
      </c>
    </row>
    <row r="14" spans="1:22" ht="21" customHeight="1" x14ac:dyDescent="0.25">
      <c r="A14" s="341">
        <v>3</v>
      </c>
      <c r="B14" s="125" t="s">
        <v>889</v>
      </c>
      <c r="C14" s="375">
        <v>34.286969451769849</v>
      </c>
      <c r="D14" s="368">
        <v>0</v>
      </c>
      <c r="E14" s="368">
        <v>41.99</v>
      </c>
      <c r="F14" s="368">
        <v>0</v>
      </c>
      <c r="G14" s="368">
        <v>75</v>
      </c>
      <c r="H14" s="368">
        <v>41.99</v>
      </c>
      <c r="I14" s="368">
        <f t="shared" si="0"/>
        <v>0</v>
      </c>
    </row>
    <row r="15" spans="1:22" ht="21" customHeight="1" x14ac:dyDescent="0.25">
      <c r="A15" s="341">
        <v>4</v>
      </c>
      <c r="B15" s="125" t="s">
        <v>890</v>
      </c>
      <c r="C15" s="375">
        <v>22.660538724368674</v>
      </c>
      <c r="D15" s="368">
        <v>0</v>
      </c>
      <c r="E15" s="368">
        <v>27.96</v>
      </c>
      <c r="F15" s="368">
        <v>0</v>
      </c>
      <c r="G15" s="368">
        <v>75</v>
      </c>
      <c r="H15" s="368">
        <v>27.96</v>
      </c>
      <c r="I15" s="368">
        <f t="shared" si="0"/>
        <v>0</v>
      </c>
    </row>
    <row r="16" spans="1:22" ht="21" customHeight="1" x14ac:dyDescent="0.25">
      <c r="A16" s="341">
        <v>5</v>
      </c>
      <c r="B16" s="125" t="s">
        <v>886</v>
      </c>
      <c r="C16" s="375">
        <v>2.4942870265786752</v>
      </c>
      <c r="D16" s="368">
        <v>0</v>
      </c>
      <c r="E16" s="368">
        <v>3.15</v>
      </c>
      <c r="F16" s="368">
        <v>0</v>
      </c>
      <c r="G16" s="368">
        <v>75</v>
      </c>
      <c r="H16" s="368">
        <v>3.15</v>
      </c>
      <c r="I16" s="368">
        <f t="shared" si="0"/>
        <v>0</v>
      </c>
    </row>
    <row r="17" spans="1:12" ht="21" customHeight="1" x14ac:dyDescent="0.25">
      <c r="A17" s="341">
        <v>6</v>
      </c>
      <c r="B17" s="125" t="s">
        <v>887</v>
      </c>
      <c r="C17" s="375">
        <v>0.3842093386596851</v>
      </c>
      <c r="D17" s="368">
        <v>0</v>
      </c>
      <c r="E17" s="368">
        <v>0.51</v>
      </c>
      <c r="F17" s="368">
        <v>0</v>
      </c>
      <c r="G17" s="368">
        <v>75</v>
      </c>
      <c r="H17" s="368">
        <v>0.51</v>
      </c>
      <c r="I17" s="368">
        <f t="shared" si="0"/>
        <v>0</v>
      </c>
    </row>
    <row r="18" spans="1:12" ht="21" customHeight="1" x14ac:dyDescent="0.25">
      <c r="A18" s="3" t="s">
        <v>18</v>
      </c>
      <c r="B18" s="125" t="s">
        <v>18</v>
      </c>
      <c r="C18" s="125">
        <v>208.29</v>
      </c>
      <c r="D18" s="125">
        <v>0</v>
      </c>
      <c r="E18" s="125">
        <f>SUM(E12:E17)</f>
        <v>262.19</v>
      </c>
      <c r="F18" s="125">
        <v>0</v>
      </c>
      <c r="G18" s="125">
        <v>75</v>
      </c>
      <c r="H18" s="125">
        <f>SUM(H12:H17)</f>
        <v>254.29000000000002</v>
      </c>
      <c r="I18" s="125">
        <f t="shared" si="0"/>
        <v>7.8999999999999773</v>
      </c>
    </row>
    <row r="19" spans="1:12" x14ac:dyDescent="0.2">
      <c r="E19" s="31"/>
      <c r="F19" s="31"/>
      <c r="G19" s="31"/>
      <c r="H19" s="22"/>
      <c r="I19" s="22"/>
    </row>
    <row r="20" spans="1:12" x14ac:dyDescent="0.2">
      <c r="E20" s="12"/>
      <c r="F20" s="12"/>
      <c r="G20" s="12"/>
      <c r="H20" s="31"/>
      <c r="I20" s="22"/>
    </row>
    <row r="21" spans="1:12" x14ac:dyDescent="0.2">
      <c r="A21" s="36" t="s">
        <v>11</v>
      </c>
      <c r="E21" s="36"/>
      <c r="F21" s="36"/>
      <c r="G21" s="36"/>
      <c r="I21" s="549" t="s">
        <v>12</v>
      </c>
      <c r="J21" s="549"/>
    </row>
    <row r="22" spans="1:12" x14ac:dyDescent="0.2">
      <c r="E22" s="551" t="s">
        <v>13</v>
      </c>
      <c r="F22" s="551"/>
      <c r="G22" s="551"/>
      <c r="H22" s="551"/>
      <c r="I22" s="551"/>
    </row>
    <row r="23" spans="1:12" x14ac:dyDescent="0.2">
      <c r="E23" s="551" t="s">
        <v>19</v>
      </c>
      <c r="F23" s="551"/>
      <c r="G23" s="551"/>
      <c r="H23" s="551"/>
      <c r="I23" s="551"/>
    </row>
    <row r="24" spans="1:12" x14ac:dyDescent="0.2">
      <c r="I24" s="548" t="s">
        <v>85</v>
      </c>
      <c r="J24" s="548"/>
      <c r="K24" s="548"/>
      <c r="L24" s="548"/>
    </row>
  </sheetData>
  <mergeCells count="7">
    <mergeCell ref="C3:F3"/>
    <mergeCell ref="I24:L24"/>
    <mergeCell ref="D9:I9"/>
    <mergeCell ref="E22:I22"/>
    <mergeCell ref="E23:I23"/>
    <mergeCell ref="A5:I5"/>
    <mergeCell ref="I21:J2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topLeftCell="A14" zoomScale="81" zoomScaleSheetLayoutView="81" workbookViewId="0">
      <selection activeCell="B28" sqref="B28"/>
    </sheetView>
  </sheetViews>
  <sheetFormatPr defaultColWidth="9.140625" defaultRowHeight="12.75" x14ac:dyDescent="0.2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23.7109375" style="16" customWidth="1"/>
    <col min="9" max="16384" width="9.140625" style="16"/>
  </cols>
  <sheetData>
    <row r="1" spans="1:20" customFormat="1" ht="15" x14ac:dyDescent="0.2">
      <c r="D1" s="36"/>
      <c r="E1" s="36"/>
      <c r="F1" s="36"/>
      <c r="G1" s="16"/>
      <c r="H1" s="41" t="s">
        <v>68</v>
      </c>
      <c r="I1" s="36"/>
      <c r="J1" s="16"/>
      <c r="L1" s="16"/>
      <c r="M1" s="43"/>
      <c r="N1" s="43"/>
    </row>
    <row r="2" spans="1:20" customFormat="1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45"/>
      <c r="J2" s="45"/>
      <c r="K2" s="45"/>
      <c r="L2" s="45"/>
      <c r="M2" s="45"/>
      <c r="N2" s="45"/>
    </row>
    <row r="3" spans="1:20" customFormat="1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44"/>
      <c r="J3" s="44"/>
      <c r="K3" s="44"/>
      <c r="L3" s="44"/>
      <c r="M3" s="44"/>
      <c r="N3" s="44"/>
    </row>
    <row r="4" spans="1:20" customFormat="1" ht="10.5" customHeight="1" x14ac:dyDescent="0.2"/>
    <row r="5" spans="1:20" ht="19.5" customHeight="1" x14ac:dyDescent="0.25">
      <c r="A5" s="568" t="s">
        <v>763</v>
      </c>
      <c r="B5" s="622"/>
      <c r="C5" s="622"/>
      <c r="D5" s="622"/>
      <c r="E5" s="622"/>
      <c r="F5" s="622"/>
      <c r="G5" s="622"/>
      <c r="H5" s="622"/>
    </row>
    <row r="7" spans="1:20" s="14" customFormat="1" ht="15.7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 x14ac:dyDescent="0.25">
      <c r="A8" s="548" t="s">
        <v>164</v>
      </c>
      <c r="B8" s="548"/>
      <c r="C8" s="16"/>
      <c r="D8" s="16"/>
      <c r="E8" s="16"/>
      <c r="F8" s="16"/>
      <c r="G8" s="16"/>
      <c r="H8" s="33" t="s">
        <v>29</v>
      </c>
      <c r="I8" s="16"/>
    </row>
    <row r="9" spans="1:20" s="14" customFormat="1" ht="15.75" x14ac:dyDescent="0.25">
      <c r="A9" s="15"/>
      <c r="B9" s="16"/>
      <c r="C9" s="16"/>
      <c r="D9" s="102"/>
      <c r="E9" s="102"/>
      <c r="G9" s="102" t="s">
        <v>777</v>
      </c>
      <c r="H9" s="102"/>
      <c r="J9" s="102"/>
      <c r="K9" s="102"/>
      <c r="L9" s="102"/>
      <c r="S9" s="125"/>
      <c r="T9" s="123"/>
    </row>
    <row r="10" spans="1:20" s="37" customFormat="1" ht="55.5" customHeight="1" x14ac:dyDescent="0.2">
      <c r="A10" s="39"/>
      <c r="B10" s="5" t="s">
        <v>30</v>
      </c>
      <c r="C10" s="5" t="s">
        <v>764</v>
      </c>
      <c r="D10" s="5" t="s">
        <v>788</v>
      </c>
      <c r="E10" s="5" t="s">
        <v>228</v>
      </c>
      <c r="F10" s="5" t="s">
        <v>229</v>
      </c>
      <c r="G10" s="5" t="s">
        <v>74</v>
      </c>
      <c r="H10" s="5" t="s">
        <v>795</v>
      </c>
    </row>
    <row r="11" spans="1:20" s="37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0" t="s">
        <v>31</v>
      </c>
      <c r="B12" s="30" t="s">
        <v>32</v>
      </c>
      <c r="C12" s="521"/>
      <c r="D12" s="521"/>
      <c r="E12" s="521"/>
      <c r="F12" s="521"/>
      <c r="G12" s="20"/>
      <c r="H12" s="521"/>
    </row>
    <row r="13" spans="1:20" ht="20.25" customHeight="1" x14ac:dyDescent="0.2">
      <c r="A13" s="20"/>
      <c r="B13" s="20" t="s">
        <v>33</v>
      </c>
      <c r="C13" s="521"/>
      <c r="D13" s="521"/>
      <c r="E13" s="521"/>
      <c r="F13" s="521"/>
      <c r="G13" s="20"/>
      <c r="H13" s="521"/>
    </row>
    <row r="14" spans="1:20" ht="17.25" customHeight="1" x14ac:dyDescent="0.2">
      <c r="A14" s="20"/>
      <c r="B14" s="20" t="s">
        <v>192</v>
      </c>
      <c r="C14" s="521"/>
      <c r="D14" s="521"/>
      <c r="E14" s="521"/>
      <c r="F14" s="521"/>
      <c r="G14" s="20"/>
      <c r="H14" s="521"/>
    </row>
    <row r="15" spans="1:20" s="37" customFormat="1" ht="33.75" customHeight="1" x14ac:dyDescent="0.2">
      <c r="A15" s="38"/>
      <c r="B15" s="38" t="s">
        <v>193</v>
      </c>
      <c r="C15" s="521"/>
      <c r="D15" s="521"/>
      <c r="E15" s="521"/>
      <c r="F15" s="521"/>
      <c r="G15" s="38"/>
      <c r="H15" s="521"/>
    </row>
    <row r="16" spans="1:20" s="37" customFormat="1" x14ac:dyDescent="0.2">
      <c r="A16" s="38"/>
      <c r="B16" s="39" t="s">
        <v>34</v>
      </c>
      <c r="C16" s="18"/>
      <c r="D16" s="18"/>
      <c r="E16" s="18"/>
      <c r="F16" s="18"/>
      <c r="G16" s="18"/>
      <c r="H16" s="38"/>
    </row>
    <row r="17" spans="1:10" s="37" customFormat="1" ht="40.5" customHeight="1" x14ac:dyDescent="0.2">
      <c r="A17" s="39" t="s">
        <v>35</v>
      </c>
      <c r="B17" s="39" t="s">
        <v>227</v>
      </c>
      <c r="C17" s="693"/>
      <c r="D17" s="692">
        <v>61.76</v>
      </c>
      <c r="E17" s="692">
        <v>107.6</v>
      </c>
      <c r="F17" s="692">
        <v>0</v>
      </c>
      <c r="G17" s="488">
        <v>119.73</v>
      </c>
      <c r="H17" s="692">
        <v>7.44</v>
      </c>
    </row>
    <row r="18" spans="1:10" ht="28.5" customHeight="1" x14ac:dyDescent="0.2">
      <c r="A18" s="20"/>
      <c r="B18" s="152" t="s">
        <v>195</v>
      </c>
      <c r="C18" s="693"/>
      <c r="D18" s="692"/>
      <c r="E18" s="692"/>
      <c r="F18" s="692"/>
      <c r="G18" s="368"/>
      <c r="H18" s="692"/>
    </row>
    <row r="19" spans="1:10" ht="19.5" customHeight="1" x14ac:dyDescent="0.2">
      <c r="A19" s="20"/>
      <c r="B19" s="38" t="s">
        <v>36</v>
      </c>
      <c r="C19" s="693"/>
      <c r="D19" s="692"/>
      <c r="E19" s="692"/>
      <c r="F19" s="692"/>
      <c r="G19" s="368"/>
      <c r="H19" s="692"/>
    </row>
    <row r="20" spans="1:10" ht="21.75" customHeight="1" x14ac:dyDescent="0.2">
      <c r="A20" s="20"/>
      <c r="B20" s="38" t="s">
        <v>196</v>
      </c>
      <c r="C20" s="693"/>
      <c r="D20" s="692"/>
      <c r="E20" s="692"/>
      <c r="F20" s="692"/>
      <c r="G20" s="368"/>
      <c r="H20" s="692"/>
    </row>
    <row r="21" spans="1:10" s="37" customFormat="1" ht="27.75" customHeight="1" x14ac:dyDescent="0.2">
      <c r="A21" s="38"/>
      <c r="B21" s="38" t="s">
        <v>37</v>
      </c>
      <c r="C21" s="693"/>
      <c r="D21" s="692"/>
      <c r="E21" s="692"/>
      <c r="F21" s="692"/>
      <c r="G21" s="488"/>
      <c r="H21" s="692"/>
    </row>
    <row r="22" spans="1:10" s="37" customFormat="1" ht="19.5" customHeight="1" x14ac:dyDescent="0.2">
      <c r="A22" s="38"/>
      <c r="B22" s="38" t="s">
        <v>194</v>
      </c>
      <c r="C22" s="693"/>
      <c r="D22" s="692"/>
      <c r="E22" s="692"/>
      <c r="F22" s="692"/>
      <c r="G22" s="488"/>
      <c r="H22" s="692"/>
    </row>
    <row r="23" spans="1:10" s="37" customFormat="1" ht="27.75" customHeight="1" x14ac:dyDescent="0.2">
      <c r="A23" s="38"/>
      <c r="B23" s="38" t="s">
        <v>197</v>
      </c>
      <c r="C23" s="693"/>
      <c r="D23" s="692"/>
      <c r="E23" s="692"/>
      <c r="F23" s="692"/>
      <c r="G23" s="488"/>
      <c r="H23" s="692"/>
    </row>
    <row r="24" spans="1:10" s="37" customFormat="1" ht="18.75" customHeight="1" x14ac:dyDescent="0.2">
      <c r="A24" s="39"/>
      <c r="B24" s="38" t="s">
        <v>198</v>
      </c>
      <c r="C24" s="693"/>
      <c r="D24" s="692"/>
      <c r="E24" s="692"/>
      <c r="F24" s="692"/>
      <c r="G24" s="488"/>
      <c r="H24" s="692"/>
    </row>
    <row r="25" spans="1:10" s="37" customFormat="1" ht="22.15" customHeight="1" x14ac:dyDescent="0.2">
      <c r="A25" s="39"/>
      <c r="B25" s="489" t="s">
        <v>34</v>
      </c>
      <c r="C25" s="456">
        <v>160.59</v>
      </c>
      <c r="D25" s="456">
        <v>61.76</v>
      </c>
      <c r="E25" s="456">
        <v>107.6</v>
      </c>
      <c r="F25" s="456">
        <v>0</v>
      </c>
      <c r="G25" s="489">
        <v>119.73</v>
      </c>
      <c r="H25" s="489">
        <f>D25+E25-G25</f>
        <v>49.629999999999981</v>
      </c>
    </row>
    <row r="26" spans="1:10" ht="25.15" customHeight="1" x14ac:dyDescent="0.25">
      <c r="A26" s="20"/>
      <c r="B26" s="125" t="s">
        <v>38</v>
      </c>
      <c r="C26" s="456">
        <v>160.59</v>
      </c>
      <c r="D26" s="456">
        <v>61.76</v>
      </c>
      <c r="E26" s="456">
        <v>107.6</v>
      </c>
      <c r="F26" s="456">
        <v>0</v>
      </c>
      <c r="G26" s="489">
        <v>119.73</v>
      </c>
      <c r="H26" s="489">
        <f>D26+E26-G26</f>
        <v>49.629999999999981</v>
      </c>
    </row>
    <row r="27" spans="1:10" s="37" customFormat="1" ht="15.75" customHeight="1" x14ac:dyDescent="0.2"/>
    <row r="28" spans="1:10" s="37" customFormat="1" ht="15.75" customHeight="1" x14ac:dyDescent="0.2"/>
    <row r="29" spans="1:10" ht="13.15" customHeight="1" x14ac:dyDescent="0.2">
      <c r="B29" s="15" t="s">
        <v>11</v>
      </c>
      <c r="C29" s="15"/>
      <c r="D29" s="15"/>
      <c r="E29" s="15"/>
      <c r="F29" s="15"/>
      <c r="G29" s="549" t="s">
        <v>12</v>
      </c>
      <c r="H29" s="549"/>
    </row>
    <row r="30" spans="1:10" ht="13.9" customHeight="1" x14ac:dyDescent="0.2">
      <c r="B30" s="551" t="s">
        <v>13</v>
      </c>
      <c r="C30" s="551"/>
      <c r="D30" s="551"/>
      <c r="E30" s="551"/>
      <c r="F30" s="551"/>
      <c r="G30" s="551"/>
      <c r="H30" s="551"/>
    </row>
    <row r="31" spans="1:10" ht="12.6" customHeight="1" x14ac:dyDescent="0.2">
      <c r="B31" s="551" t="s">
        <v>19</v>
      </c>
      <c r="C31" s="551"/>
      <c r="D31" s="551"/>
      <c r="E31" s="551"/>
      <c r="F31" s="551"/>
      <c r="G31" s="551"/>
      <c r="H31" s="551"/>
    </row>
    <row r="32" spans="1:10" x14ac:dyDescent="0.2">
      <c r="B32" s="15"/>
      <c r="C32" s="15"/>
      <c r="D32" s="15"/>
      <c r="E32" s="15"/>
      <c r="F32" s="15"/>
      <c r="G32" s="548" t="s">
        <v>85</v>
      </c>
      <c r="H32" s="548"/>
      <c r="I32" s="548"/>
      <c r="J32" s="548"/>
    </row>
  </sheetData>
  <mergeCells count="18"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="85" zoomScaleSheetLayoutView="85" workbookViewId="0">
      <selection activeCell="D23" sqref="D23:E23"/>
    </sheetView>
  </sheetViews>
  <sheetFormatPr defaultColWidth="9.140625" defaultRowHeight="12.75" x14ac:dyDescent="0.2"/>
  <cols>
    <col min="1" max="1" width="9.140625" style="16"/>
    <col min="2" max="2" width="19.28515625" style="16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 x14ac:dyDescent="0.2">
      <c r="E1" s="41" t="s">
        <v>511</v>
      </c>
      <c r="F1" s="43"/>
    </row>
    <row r="2" spans="1:18" customFormat="1" ht="15" x14ac:dyDescent="0.2">
      <c r="D2" s="45" t="s">
        <v>0</v>
      </c>
      <c r="E2" s="45"/>
      <c r="F2" s="45"/>
    </row>
    <row r="3" spans="1:18" customFormat="1" ht="20.25" x14ac:dyDescent="0.3">
      <c r="B3" s="161"/>
      <c r="C3" s="567" t="s">
        <v>702</v>
      </c>
      <c r="D3" s="567"/>
      <c r="E3" s="567"/>
      <c r="F3" s="44"/>
    </row>
    <row r="4" spans="1:18" customFormat="1" ht="10.5" customHeight="1" x14ac:dyDescent="0.2"/>
    <row r="5" spans="1:18" ht="30.75" customHeight="1" x14ac:dyDescent="0.2">
      <c r="A5" s="691" t="s">
        <v>765</v>
      </c>
      <c r="B5" s="691"/>
      <c r="C5" s="691"/>
      <c r="D5" s="691"/>
      <c r="E5" s="691"/>
    </row>
    <row r="7" spans="1:18" ht="0.75" customHeight="1" x14ac:dyDescent="0.2"/>
    <row r="8" spans="1:18" x14ac:dyDescent="0.2">
      <c r="A8" s="15" t="s">
        <v>28</v>
      </c>
    </row>
    <row r="9" spans="1:18" x14ac:dyDescent="0.2">
      <c r="D9" s="618" t="s">
        <v>781</v>
      </c>
      <c r="E9" s="618"/>
      <c r="Q9" s="20"/>
      <c r="R9" s="22"/>
    </row>
    <row r="10" spans="1:18" ht="26.25" customHeight="1" x14ac:dyDescent="0.2">
      <c r="A10" s="547" t="s">
        <v>2</v>
      </c>
      <c r="B10" s="547" t="s">
        <v>3</v>
      </c>
      <c r="C10" s="694" t="s">
        <v>507</v>
      </c>
      <c r="D10" s="695"/>
      <c r="E10" s="696"/>
      <c r="Q10" s="22"/>
      <c r="R10" s="22"/>
    </row>
    <row r="11" spans="1:18" ht="56.25" customHeight="1" x14ac:dyDescent="0.2">
      <c r="A11" s="547"/>
      <c r="B11" s="547"/>
      <c r="C11" s="5" t="s">
        <v>509</v>
      </c>
      <c r="D11" s="5" t="s">
        <v>510</v>
      </c>
      <c r="E11" s="5" t="s">
        <v>508</v>
      </c>
    </row>
    <row r="12" spans="1:18" s="115" customFormat="1" ht="15.75" customHeight="1" x14ac:dyDescent="0.2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18" ht="20.45" customHeight="1" x14ac:dyDescent="0.25">
      <c r="A13" s="367">
        <v>1</v>
      </c>
      <c r="B13" s="125" t="s">
        <v>885</v>
      </c>
      <c r="C13" s="697" t="s">
        <v>906</v>
      </c>
      <c r="D13" s="697" t="s">
        <v>907</v>
      </c>
      <c r="E13" s="125">
        <v>1198</v>
      </c>
    </row>
    <row r="14" spans="1:18" ht="20.45" customHeight="1" x14ac:dyDescent="0.25">
      <c r="A14" s="367">
        <v>2</v>
      </c>
      <c r="B14" s="125" t="s">
        <v>888</v>
      </c>
      <c r="C14" s="698"/>
      <c r="D14" s="698"/>
      <c r="E14" s="125">
        <v>738</v>
      </c>
    </row>
    <row r="15" spans="1:18" ht="20.45" customHeight="1" x14ac:dyDescent="0.25">
      <c r="A15" s="367">
        <v>2</v>
      </c>
      <c r="B15" s="125" t="s">
        <v>889</v>
      </c>
      <c r="C15" s="698"/>
      <c r="D15" s="698"/>
      <c r="E15" s="125">
        <v>605</v>
      </c>
    </row>
    <row r="16" spans="1:18" ht="20.45" customHeight="1" x14ac:dyDescent="0.25">
      <c r="A16" s="367">
        <v>3</v>
      </c>
      <c r="B16" s="125" t="s">
        <v>890</v>
      </c>
      <c r="C16" s="698"/>
      <c r="D16" s="698"/>
      <c r="E16" s="125">
        <v>378</v>
      </c>
    </row>
    <row r="17" spans="1:8" ht="20.45" customHeight="1" x14ac:dyDescent="0.25">
      <c r="A17" s="367">
        <v>4</v>
      </c>
      <c r="B17" s="125" t="s">
        <v>886</v>
      </c>
      <c r="C17" s="698"/>
      <c r="D17" s="698"/>
      <c r="E17" s="125">
        <v>45</v>
      </c>
    </row>
    <row r="18" spans="1:8" ht="20.45" customHeight="1" x14ac:dyDescent="0.25">
      <c r="A18" s="367">
        <v>5</v>
      </c>
      <c r="B18" s="125" t="s">
        <v>887</v>
      </c>
      <c r="C18" s="698"/>
      <c r="D18" s="698"/>
      <c r="E18" s="125">
        <v>6</v>
      </c>
    </row>
    <row r="19" spans="1:8" ht="20.45" customHeight="1" x14ac:dyDescent="0.25">
      <c r="A19" s="367" t="s">
        <v>18</v>
      </c>
      <c r="B19" s="368"/>
      <c r="C19" s="699"/>
      <c r="D19" s="699"/>
      <c r="E19" s="125">
        <f>SUM(E13:E18)</f>
        <v>2970</v>
      </c>
    </row>
    <row r="20" spans="1:8" x14ac:dyDescent="0.2">
      <c r="E20" s="31"/>
    </row>
    <row r="21" spans="1:8" x14ac:dyDescent="0.2">
      <c r="E21" s="12"/>
    </row>
    <row r="22" spans="1:8" x14ac:dyDescent="0.2">
      <c r="A22" s="36" t="s">
        <v>11</v>
      </c>
      <c r="E22" s="36" t="s">
        <v>12</v>
      </c>
      <c r="F22" s="127"/>
    </row>
    <row r="23" spans="1:8" ht="12.75" customHeight="1" x14ac:dyDescent="0.2">
      <c r="D23" s="549" t="s">
        <v>13</v>
      </c>
      <c r="E23" s="549"/>
    </row>
    <row r="24" spans="1:8" ht="12.75" customHeight="1" x14ac:dyDescent="0.2">
      <c r="D24" s="549" t="s">
        <v>19</v>
      </c>
      <c r="E24" s="549"/>
    </row>
    <row r="25" spans="1:8" x14ac:dyDescent="0.2">
      <c r="E25" s="15" t="s">
        <v>852</v>
      </c>
      <c r="F25" s="548"/>
      <c r="G25" s="548"/>
      <c r="H25" s="548"/>
    </row>
  </sheetData>
  <mergeCells count="11">
    <mergeCell ref="C3:E3"/>
    <mergeCell ref="A5:E5"/>
    <mergeCell ref="F25:H25"/>
    <mergeCell ref="C10:E10"/>
    <mergeCell ref="D9:E9"/>
    <mergeCell ref="B10:B11"/>
    <mergeCell ref="A10:A11"/>
    <mergeCell ref="D23:E23"/>
    <mergeCell ref="D24:E24"/>
    <mergeCell ref="C13:C19"/>
    <mergeCell ref="D13:D19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H26" sqref="H26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517"/>
      <c r="C4" s="517"/>
      <c r="D4" s="517"/>
      <c r="E4" s="517"/>
      <c r="F4" s="517"/>
      <c r="G4" s="517"/>
      <c r="H4" s="517"/>
    </row>
    <row r="5" spans="2:8" ht="12.75" customHeight="1" x14ac:dyDescent="0.2">
      <c r="B5" s="517"/>
      <c r="C5" s="517"/>
      <c r="D5" s="517"/>
      <c r="E5" s="517"/>
      <c r="F5" s="517"/>
      <c r="G5" s="517"/>
      <c r="H5" s="517"/>
    </row>
    <row r="6" spans="2:8" ht="12.75" customHeight="1" x14ac:dyDescent="0.2">
      <c r="B6" s="517"/>
      <c r="C6" s="517"/>
      <c r="D6" s="517"/>
      <c r="E6" s="517"/>
      <c r="F6" s="517"/>
      <c r="G6" s="517"/>
      <c r="H6" s="517"/>
    </row>
    <row r="7" spans="2:8" ht="12.75" customHeight="1" x14ac:dyDescent="0.2">
      <c r="B7" s="517"/>
      <c r="C7" s="517"/>
      <c r="D7" s="517"/>
      <c r="E7" s="517"/>
      <c r="F7" s="517"/>
      <c r="G7" s="517"/>
      <c r="H7" s="517"/>
    </row>
    <row r="8" spans="2:8" ht="12.75" customHeight="1" x14ac:dyDescent="0.2">
      <c r="B8" s="517"/>
      <c r="C8" s="517"/>
      <c r="D8" s="517"/>
      <c r="E8" s="517"/>
      <c r="F8" s="517"/>
      <c r="G8" s="517"/>
      <c r="H8" s="517"/>
    </row>
    <row r="9" spans="2:8" ht="12.75" customHeight="1" x14ac:dyDescent="0.2">
      <c r="B9" s="517"/>
      <c r="C9" s="517"/>
      <c r="D9" s="517"/>
      <c r="E9" s="517"/>
      <c r="F9" s="517"/>
      <c r="G9" s="517"/>
      <c r="H9" s="517"/>
    </row>
    <row r="10" spans="2:8" ht="12.75" customHeight="1" x14ac:dyDescent="0.2">
      <c r="B10" s="517"/>
      <c r="C10" s="517"/>
      <c r="D10" s="517"/>
      <c r="E10" s="517"/>
      <c r="F10" s="517"/>
      <c r="G10" s="517"/>
      <c r="H10" s="517"/>
    </row>
    <row r="11" spans="2:8" ht="12.75" customHeight="1" x14ac:dyDescent="0.2">
      <c r="B11" s="517"/>
      <c r="C11" s="517"/>
      <c r="D11" s="517"/>
      <c r="E11" s="517"/>
      <c r="F11" s="517"/>
      <c r="G11" s="517"/>
      <c r="H11" s="517"/>
    </row>
    <row r="12" spans="2:8" ht="12.75" customHeight="1" x14ac:dyDescent="0.2">
      <c r="B12" s="517"/>
      <c r="C12" s="517"/>
      <c r="D12" s="517"/>
      <c r="E12" s="517"/>
      <c r="F12" s="517"/>
      <c r="G12" s="517"/>
      <c r="H12" s="517"/>
    </row>
    <row r="13" spans="2:8" ht="12.75" customHeight="1" x14ac:dyDescent="0.2">
      <c r="B13" s="517"/>
      <c r="C13" s="517"/>
      <c r="D13" s="517"/>
      <c r="E13" s="517"/>
      <c r="F13" s="517"/>
      <c r="G13" s="517"/>
      <c r="H13" s="517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="110" zoomScaleSheetLayoutView="110" workbookViewId="0">
      <selection activeCell="E20" sqref="E20"/>
    </sheetView>
  </sheetViews>
  <sheetFormatPr defaultRowHeight="12.75" x14ac:dyDescent="0.2"/>
  <cols>
    <col min="1" max="1" width="8.28515625" customWidth="1"/>
    <col min="2" max="2" width="10.5703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710" t="s">
        <v>670</v>
      </c>
      <c r="I1" s="710"/>
    </row>
    <row r="2" spans="1:10" ht="18" x14ac:dyDescent="0.35">
      <c r="C2" s="609" t="s">
        <v>0</v>
      </c>
      <c r="D2" s="609"/>
      <c r="E2" s="609"/>
      <c r="F2" s="609"/>
      <c r="G2" s="609"/>
      <c r="H2" s="254"/>
      <c r="I2" s="229"/>
      <c r="J2" s="229"/>
    </row>
    <row r="3" spans="1:10" ht="21" x14ac:dyDescent="0.35">
      <c r="B3" s="610" t="s">
        <v>702</v>
      </c>
      <c r="C3" s="610"/>
      <c r="D3" s="610"/>
      <c r="E3" s="610"/>
      <c r="F3" s="610"/>
      <c r="G3" s="610"/>
      <c r="H3" s="230"/>
      <c r="I3" s="230"/>
      <c r="J3" s="230"/>
    </row>
    <row r="4" spans="1:10" ht="21" x14ac:dyDescent="0.35">
      <c r="C4" s="201"/>
      <c r="D4" s="201"/>
      <c r="E4" s="201"/>
      <c r="F4" s="201"/>
      <c r="G4" s="201"/>
      <c r="H4" s="201"/>
      <c r="I4" s="230"/>
      <c r="J4" s="230"/>
    </row>
    <row r="5" spans="1:10" ht="20.25" customHeight="1" x14ac:dyDescent="0.2">
      <c r="C5" s="711" t="s">
        <v>766</v>
      </c>
      <c r="D5" s="711"/>
      <c r="E5" s="711"/>
      <c r="F5" s="711"/>
      <c r="G5" s="711"/>
      <c r="H5" s="711"/>
    </row>
    <row r="6" spans="1:10" ht="20.25" customHeight="1" x14ac:dyDescent="0.2">
      <c r="A6" t="s">
        <v>165</v>
      </c>
      <c r="C6" s="234"/>
      <c r="D6" s="234"/>
      <c r="E6" s="234"/>
      <c r="F6" s="234"/>
      <c r="G6" s="234"/>
      <c r="H6" s="712"/>
      <c r="I6" s="712"/>
    </row>
    <row r="7" spans="1:10" ht="15" customHeight="1" x14ac:dyDescent="0.2">
      <c r="A7" s="700" t="s">
        <v>75</v>
      </c>
      <c r="B7" s="700" t="s">
        <v>39</v>
      </c>
      <c r="C7" s="700" t="s">
        <v>415</v>
      </c>
      <c r="D7" s="700" t="s">
        <v>395</v>
      </c>
      <c r="E7" s="700" t="s">
        <v>394</v>
      </c>
      <c r="F7" s="700"/>
      <c r="G7" s="700"/>
      <c r="H7" s="700" t="s">
        <v>884</v>
      </c>
      <c r="I7" s="713" t="s">
        <v>419</v>
      </c>
    </row>
    <row r="8" spans="1:10" ht="12.75" customHeight="1" x14ac:dyDescent="0.2">
      <c r="A8" s="700"/>
      <c r="B8" s="700"/>
      <c r="C8" s="700"/>
      <c r="D8" s="700"/>
      <c r="E8" s="700" t="s">
        <v>416</v>
      </c>
      <c r="F8" s="713" t="s">
        <v>417</v>
      </c>
      <c r="G8" s="700" t="s">
        <v>418</v>
      </c>
      <c r="H8" s="700"/>
      <c r="I8" s="714"/>
    </row>
    <row r="9" spans="1:10" ht="20.25" customHeight="1" x14ac:dyDescent="0.2">
      <c r="A9" s="700"/>
      <c r="B9" s="700"/>
      <c r="C9" s="700"/>
      <c r="D9" s="700"/>
      <c r="E9" s="700"/>
      <c r="F9" s="714"/>
      <c r="G9" s="700"/>
      <c r="H9" s="700"/>
      <c r="I9" s="714"/>
    </row>
    <row r="10" spans="1:10" ht="63.75" customHeight="1" x14ac:dyDescent="0.2">
      <c r="A10" s="700"/>
      <c r="B10" s="700"/>
      <c r="C10" s="700"/>
      <c r="D10" s="700"/>
      <c r="E10" s="700"/>
      <c r="F10" s="715"/>
      <c r="G10" s="700"/>
      <c r="H10" s="700"/>
      <c r="I10" s="715"/>
    </row>
    <row r="11" spans="1:10" ht="15" x14ac:dyDescent="0.25">
      <c r="A11" s="236">
        <v>1</v>
      </c>
      <c r="B11" s="236">
        <v>2</v>
      </c>
      <c r="C11" s="237">
        <v>3</v>
      </c>
      <c r="D11" s="236">
        <v>4</v>
      </c>
      <c r="E11" s="236">
        <v>5</v>
      </c>
      <c r="F11" s="237">
        <v>6</v>
      </c>
      <c r="G11" s="236">
        <v>7</v>
      </c>
      <c r="H11" s="236">
        <v>8</v>
      </c>
      <c r="I11" s="237">
        <v>9</v>
      </c>
    </row>
    <row r="12" spans="1:10" ht="15" x14ac:dyDescent="0.25">
      <c r="A12" s="377">
        <v>1</v>
      </c>
      <c r="B12" s="30" t="s">
        <v>885</v>
      </c>
      <c r="C12" s="701" t="s">
        <v>927</v>
      </c>
      <c r="D12" s="702"/>
      <c r="E12" s="702"/>
      <c r="F12" s="702"/>
      <c r="G12" s="702"/>
      <c r="H12" s="702"/>
      <c r="I12" s="703"/>
    </row>
    <row r="13" spans="1:10" ht="15" x14ac:dyDescent="0.25">
      <c r="A13" s="377">
        <v>2</v>
      </c>
      <c r="B13" s="30" t="s">
        <v>888</v>
      </c>
      <c r="C13" s="704"/>
      <c r="D13" s="705"/>
      <c r="E13" s="705"/>
      <c r="F13" s="705"/>
      <c r="G13" s="705"/>
      <c r="H13" s="705"/>
      <c r="I13" s="706"/>
    </row>
    <row r="14" spans="1:10" ht="15" x14ac:dyDescent="0.25">
      <c r="A14" s="377">
        <v>3</v>
      </c>
      <c r="B14" s="30" t="s">
        <v>889</v>
      </c>
      <c r="C14" s="704"/>
      <c r="D14" s="705"/>
      <c r="E14" s="705"/>
      <c r="F14" s="705"/>
      <c r="G14" s="705"/>
      <c r="H14" s="705"/>
      <c r="I14" s="706"/>
    </row>
    <row r="15" spans="1:10" ht="15" x14ac:dyDescent="0.25">
      <c r="A15" s="377">
        <v>4</v>
      </c>
      <c r="B15" s="30" t="s">
        <v>890</v>
      </c>
      <c r="C15" s="704"/>
      <c r="D15" s="705"/>
      <c r="E15" s="705"/>
      <c r="F15" s="705"/>
      <c r="G15" s="705"/>
      <c r="H15" s="705"/>
      <c r="I15" s="706"/>
    </row>
    <row r="16" spans="1:10" ht="15" x14ac:dyDescent="0.25">
      <c r="A16" s="377">
        <v>5</v>
      </c>
      <c r="B16" s="30" t="s">
        <v>886</v>
      </c>
      <c r="C16" s="704"/>
      <c r="D16" s="705"/>
      <c r="E16" s="705"/>
      <c r="F16" s="705"/>
      <c r="G16" s="705"/>
      <c r="H16" s="705"/>
      <c r="I16" s="706"/>
    </row>
    <row r="17" spans="1:9" ht="15" x14ac:dyDescent="0.25">
      <c r="A17" s="377">
        <v>6</v>
      </c>
      <c r="B17" s="30" t="s">
        <v>887</v>
      </c>
      <c r="C17" s="707"/>
      <c r="D17" s="708"/>
      <c r="E17" s="708"/>
      <c r="F17" s="708"/>
      <c r="G17" s="708"/>
      <c r="H17" s="708"/>
      <c r="I17" s="709"/>
    </row>
    <row r="18" spans="1:9" x14ac:dyDescent="0.2">
      <c r="A18" s="30" t="s">
        <v>18</v>
      </c>
      <c r="B18" s="9"/>
      <c r="C18" s="9"/>
      <c r="D18" s="9"/>
      <c r="E18" s="9"/>
      <c r="F18" s="9"/>
      <c r="G18" s="9"/>
      <c r="H18" s="9"/>
      <c r="I18" s="9"/>
    </row>
    <row r="20" spans="1:9" x14ac:dyDescent="0.2">
      <c r="A20" s="209"/>
      <c r="B20" s="209"/>
      <c r="C20" s="209"/>
      <c r="D20" s="209"/>
      <c r="G20" s="210" t="s">
        <v>12</v>
      </c>
    </row>
    <row r="21" spans="1:9" ht="15" customHeight="1" x14ac:dyDescent="0.2">
      <c r="A21" s="209"/>
      <c r="B21" s="209"/>
      <c r="C21" s="209"/>
      <c r="D21" s="209"/>
      <c r="F21" s="607" t="s">
        <v>13</v>
      </c>
      <c r="G21" s="607"/>
      <c r="H21" s="607"/>
    </row>
    <row r="22" spans="1:9" ht="15" customHeight="1" x14ac:dyDescent="0.2">
      <c r="A22" s="209"/>
      <c r="B22" s="209"/>
      <c r="C22" s="209"/>
      <c r="D22" s="209"/>
      <c r="F22" s="607" t="s">
        <v>88</v>
      </c>
      <c r="G22" s="607"/>
      <c r="H22" s="607"/>
    </row>
    <row r="23" spans="1:9" x14ac:dyDescent="0.2">
      <c r="A23" s="209" t="s">
        <v>11</v>
      </c>
      <c r="C23" s="209"/>
      <c r="D23" s="209"/>
      <c r="G23" s="211" t="s">
        <v>85</v>
      </c>
    </row>
  </sheetData>
  <mergeCells count="18"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F22:H22"/>
    <mergeCell ref="A7:A10"/>
    <mergeCell ref="G8:G10"/>
    <mergeCell ref="H7:H10"/>
    <mergeCell ref="B7:B10"/>
    <mergeCell ref="C7:C10"/>
    <mergeCell ref="E7:G7"/>
    <mergeCell ref="F21:H21"/>
    <mergeCell ref="C12:I1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topLeftCell="A4" zoomScale="120" zoomScaleSheetLayoutView="120" workbookViewId="0">
      <selection activeCell="F19" sqref="F19"/>
    </sheetView>
  </sheetViews>
  <sheetFormatPr defaultRowHeight="12.75" x14ac:dyDescent="0.2"/>
  <cols>
    <col min="2" max="2" width="11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229"/>
      <c r="J1" s="295" t="s">
        <v>550</v>
      </c>
    </row>
    <row r="2" spans="1:10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610"/>
      <c r="J2" s="610"/>
    </row>
    <row r="3" spans="1:10" ht="15" x14ac:dyDescent="0.3">
      <c r="A3" s="202"/>
      <c r="B3" s="202"/>
      <c r="C3" s="202"/>
      <c r="D3" s="202"/>
      <c r="E3" s="202"/>
      <c r="F3" s="202"/>
      <c r="G3" s="202"/>
      <c r="H3" s="202"/>
      <c r="I3" s="202"/>
    </row>
    <row r="4" spans="1:10" ht="18" x14ac:dyDescent="0.35">
      <c r="A4" s="609" t="s">
        <v>549</v>
      </c>
      <c r="B4" s="609"/>
      <c r="C4" s="609"/>
      <c r="D4" s="609"/>
      <c r="E4" s="609"/>
      <c r="F4" s="609"/>
      <c r="G4" s="609"/>
      <c r="H4" s="609"/>
      <c r="I4" s="609"/>
    </row>
    <row r="5" spans="1:10" ht="15" x14ac:dyDescent="0.3">
      <c r="A5" s="203" t="s">
        <v>257</v>
      </c>
      <c r="B5" s="203"/>
      <c r="C5" s="203"/>
      <c r="D5" s="203"/>
      <c r="E5" s="203"/>
      <c r="F5" s="203"/>
      <c r="G5" s="203"/>
      <c r="H5" s="203"/>
      <c r="I5" s="725" t="s">
        <v>780</v>
      </c>
      <c r="J5" s="725"/>
    </row>
    <row r="6" spans="1:10" ht="25.5" customHeight="1" x14ac:dyDescent="0.2">
      <c r="A6" s="728" t="s">
        <v>2</v>
      </c>
      <c r="B6" s="728" t="s">
        <v>396</v>
      </c>
      <c r="C6" s="547" t="s">
        <v>397</v>
      </c>
      <c r="D6" s="547"/>
      <c r="E6" s="547"/>
      <c r="F6" s="729" t="s">
        <v>400</v>
      </c>
      <c r="G6" s="730"/>
      <c r="H6" s="730"/>
      <c r="I6" s="731"/>
      <c r="J6" s="726" t="s">
        <v>404</v>
      </c>
    </row>
    <row r="7" spans="1:10" ht="63" customHeight="1" x14ac:dyDescent="0.2">
      <c r="A7" s="728"/>
      <c r="B7" s="728"/>
      <c r="C7" s="5" t="s">
        <v>104</v>
      </c>
      <c r="D7" s="5" t="s">
        <v>398</v>
      </c>
      <c r="E7" s="5" t="s">
        <v>399</v>
      </c>
      <c r="F7" s="232" t="s">
        <v>401</v>
      </c>
      <c r="G7" s="232" t="s">
        <v>402</v>
      </c>
      <c r="H7" s="232" t="s">
        <v>403</v>
      </c>
      <c r="I7" s="232" t="s">
        <v>49</v>
      </c>
      <c r="J7" s="727"/>
    </row>
    <row r="8" spans="1:10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271</v>
      </c>
      <c r="G8" s="206" t="s">
        <v>290</v>
      </c>
      <c r="H8" s="206" t="s">
        <v>291</v>
      </c>
      <c r="I8" s="206" t="s">
        <v>292</v>
      </c>
      <c r="J8" s="206" t="s">
        <v>320</v>
      </c>
    </row>
    <row r="9" spans="1:10" ht="15" x14ac:dyDescent="0.25">
      <c r="A9" s="377">
        <v>1</v>
      </c>
      <c r="B9" s="30" t="s">
        <v>885</v>
      </c>
      <c r="C9" s="716" t="s">
        <v>893</v>
      </c>
      <c r="D9" s="717"/>
      <c r="E9" s="717"/>
      <c r="F9" s="717"/>
      <c r="G9" s="717"/>
      <c r="H9" s="717"/>
      <c r="I9" s="717"/>
      <c r="J9" s="718"/>
    </row>
    <row r="10" spans="1:10" ht="15" x14ac:dyDescent="0.25">
      <c r="A10" s="377">
        <v>2</v>
      </c>
      <c r="B10" s="30" t="s">
        <v>888</v>
      </c>
      <c r="C10" s="719"/>
      <c r="D10" s="720"/>
      <c r="E10" s="720"/>
      <c r="F10" s="720"/>
      <c r="G10" s="720"/>
      <c r="H10" s="720"/>
      <c r="I10" s="720"/>
      <c r="J10" s="721"/>
    </row>
    <row r="11" spans="1:10" ht="15" x14ac:dyDescent="0.25">
      <c r="A11" s="377">
        <v>3</v>
      </c>
      <c r="B11" s="30" t="s">
        <v>889</v>
      </c>
      <c r="C11" s="719"/>
      <c r="D11" s="720"/>
      <c r="E11" s="720"/>
      <c r="F11" s="720"/>
      <c r="G11" s="720"/>
      <c r="H11" s="720"/>
      <c r="I11" s="720"/>
      <c r="J11" s="721"/>
    </row>
    <row r="12" spans="1:10" ht="15" x14ac:dyDescent="0.25">
      <c r="A12" s="377">
        <v>4</v>
      </c>
      <c r="B12" s="30" t="s">
        <v>890</v>
      </c>
      <c r="C12" s="719"/>
      <c r="D12" s="720"/>
      <c r="E12" s="720"/>
      <c r="F12" s="720"/>
      <c r="G12" s="720"/>
      <c r="H12" s="720"/>
      <c r="I12" s="720"/>
      <c r="J12" s="721"/>
    </row>
    <row r="13" spans="1:10" ht="15" x14ac:dyDescent="0.25">
      <c r="A13" s="377">
        <v>5</v>
      </c>
      <c r="B13" s="30" t="s">
        <v>886</v>
      </c>
      <c r="C13" s="719"/>
      <c r="D13" s="720"/>
      <c r="E13" s="720"/>
      <c r="F13" s="720"/>
      <c r="G13" s="720"/>
      <c r="H13" s="720"/>
      <c r="I13" s="720"/>
      <c r="J13" s="721"/>
    </row>
    <row r="14" spans="1:10" ht="15" x14ac:dyDescent="0.25">
      <c r="A14" s="377">
        <v>6</v>
      </c>
      <c r="B14" s="30" t="s">
        <v>887</v>
      </c>
      <c r="C14" s="722"/>
      <c r="D14" s="723"/>
      <c r="E14" s="723"/>
      <c r="F14" s="723"/>
      <c r="G14" s="723"/>
      <c r="H14" s="723"/>
      <c r="I14" s="723"/>
      <c r="J14" s="724"/>
    </row>
    <row r="15" spans="1:10" x14ac:dyDescent="0.2">
      <c r="A15" s="30" t="s">
        <v>18</v>
      </c>
      <c r="B15" s="9"/>
      <c r="C15" s="9"/>
      <c r="D15" s="9"/>
      <c r="E15" s="9"/>
      <c r="F15" s="9"/>
      <c r="G15" s="9"/>
      <c r="H15" s="9"/>
      <c r="I15" s="9"/>
      <c r="J15" s="9"/>
    </row>
    <row r="18" spans="1:10" ht="12.75" customHeight="1" x14ac:dyDescent="0.2">
      <c r="A18" s="209"/>
      <c r="B18" s="209"/>
      <c r="C18" s="209"/>
      <c r="D18" s="209"/>
      <c r="I18" s="607" t="s">
        <v>12</v>
      </c>
      <c r="J18" s="607"/>
    </row>
    <row r="19" spans="1:10" ht="12.75" customHeight="1" x14ac:dyDescent="0.2">
      <c r="A19" s="209"/>
      <c r="B19" s="209"/>
      <c r="C19" s="209"/>
      <c r="D19" s="209"/>
      <c r="I19" s="607" t="s">
        <v>13</v>
      </c>
      <c r="J19" s="607"/>
    </row>
    <row r="20" spans="1:10" ht="12.75" customHeight="1" x14ac:dyDescent="0.2">
      <c r="A20" s="209"/>
      <c r="B20" s="209"/>
      <c r="C20" s="209"/>
      <c r="D20" s="209"/>
      <c r="I20" s="607" t="s">
        <v>88</v>
      </c>
      <c r="J20" s="607"/>
    </row>
    <row r="21" spans="1:10" x14ac:dyDescent="0.2">
      <c r="A21" s="209" t="s">
        <v>11</v>
      </c>
      <c r="C21" s="209"/>
      <c r="D21" s="209"/>
      <c r="J21" s="211" t="s">
        <v>85</v>
      </c>
    </row>
  </sheetData>
  <mergeCells count="13">
    <mergeCell ref="I20:J20"/>
    <mergeCell ref="C9:J14"/>
    <mergeCell ref="I5:J5"/>
    <mergeCell ref="J6:J7"/>
    <mergeCell ref="A1:H1"/>
    <mergeCell ref="I18:J18"/>
    <mergeCell ref="I19:J19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="80" zoomScaleSheetLayoutView="80" workbookViewId="0"/>
  </sheetViews>
  <sheetFormatPr defaultColWidth="9.140625" defaultRowHeight="12.75" x14ac:dyDescent="0.2"/>
  <cols>
    <col min="1" max="1" width="5.28515625" style="209" customWidth="1"/>
    <col min="2" max="2" width="8.5703125" style="209" customWidth="1"/>
    <col min="3" max="3" width="32.140625" style="209" customWidth="1"/>
    <col min="4" max="4" width="15.140625" style="209" customWidth="1"/>
    <col min="5" max="6" width="11.7109375" style="209" customWidth="1"/>
    <col min="7" max="7" width="13.7109375" style="209" customWidth="1"/>
    <col min="8" max="8" width="20.140625" style="209" customWidth="1"/>
    <col min="9" max="16384" width="9.140625" style="209"/>
  </cols>
  <sheetData>
    <row r="1" spans="1:8" x14ac:dyDescent="0.2">
      <c r="A1" s="209" t="s">
        <v>10</v>
      </c>
      <c r="H1" s="223" t="s">
        <v>552</v>
      </c>
    </row>
    <row r="2" spans="1:8" s="213" customFormat="1" ht="15.75" x14ac:dyDescent="0.25">
      <c r="A2" s="646" t="s">
        <v>0</v>
      </c>
      <c r="B2" s="646"/>
      <c r="C2" s="646"/>
      <c r="D2" s="646"/>
      <c r="E2" s="646"/>
      <c r="F2" s="646"/>
      <c r="G2" s="646"/>
      <c r="H2" s="646"/>
    </row>
    <row r="3" spans="1:8" s="213" customFormat="1" ht="20.25" customHeight="1" x14ac:dyDescent="0.3">
      <c r="A3" s="647" t="s">
        <v>702</v>
      </c>
      <c r="B3" s="647"/>
      <c r="C3" s="647"/>
      <c r="D3" s="647"/>
      <c r="E3" s="647"/>
      <c r="F3" s="647"/>
      <c r="G3" s="647"/>
      <c r="H3" s="647"/>
    </row>
    <row r="5" spans="1:8" s="213" customFormat="1" ht="15.75" x14ac:dyDescent="0.25">
      <c r="A5" s="744" t="s">
        <v>551</v>
      </c>
      <c r="B5" s="744"/>
      <c r="C5" s="744"/>
      <c r="D5" s="744"/>
      <c r="E5" s="744"/>
      <c r="F5" s="744"/>
      <c r="G5" s="744"/>
      <c r="H5" s="745"/>
    </row>
    <row r="7" spans="1:8" x14ac:dyDescent="0.2">
      <c r="A7" s="746" t="s">
        <v>164</v>
      </c>
      <c r="B7" s="746"/>
      <c r="C7" s="215"/>
      <c r="D7" s="216"/>
      <c r="E7" s="216"/>
      <c r="F7" s="216"/>
      <c r="G7" s="216"/>
    </row>
    <row r="9" spans="1:8" ht="13.9" customHeight="1" x14ac:dyDescent="0.25">
      <c r="A9" s="224"/>
      <c r="B9" s="224"/>
      <c r="C9" s="224"/>
      <c r="D9" s="224"/>
      <c r="E9" s="224"/>
      <c r="F9" s="224"/>
      <c r="G9" s="224"/>
    </row>
    <row r="10" spans="1:8" s="217" customFormat="1" x14ac:dyDescent="0.2">
      <c r="A10" s="209"/>
      <c r="B10" s="209"/>
      <c r="C10" s="209"/>
      <c r="D10" s="209"/>
      <c r="E10" s="209"/>
      <c r="F10" s="209"/>
      <c r="G10" s="209"/>
      <c r="H10" s="129"/>
    </row>
    <row r="11" spans="1:8" s="217" customFormat="1" ht="39.75" customHeight="1" x14ac:dyDescent="0.2">
      <c r="A11" s="218"/>
      <c r="B11" s="733" t="s">
        <v>284</v>
      </c>
      <c r="C11" s="733" t="s">
        <v>285</v>
      </c>
      <c r="D11" s="735" t="s">
        <v>286</v>
      </c>
      <c r="E11" s="736"/>
      <c r="F11" s="736"/>
      <c r="G11" s="737"/>
      <c r="H11" s="733" t="s">
        <v>79</v>
      </c>
    </row>
    <row r="12" spans="1:8" s="217" customFormat="1" ht="25.5" x14ac:dyDescent="0.25">
      <c r="A12" s="219"/>
      <c r="B12" s="734"/>
      <c r="C12" s="734"/>
      <c r="D12" s="225" t="s">
        <v>287</v>
      </c>
      <c r="E12" s="225" t="s">
        <v>288</v>
      </c>
      <c r="F12" s="225" t="s">
        <v>289</v>
      </c>
      <c r="G12" s="225" t="s">
        <v>18</v>
      </c>
      <c r="H12" s="734"/>
    </row>
    <row r="13" spans="1:8" s="217" customFormat="1" ht="15" x14ac:dyDescent="0.25">
      <c r="A13" s="219"/>
      <c r="B13" s="226" t="s">
        <v>264</v>
      </c>
      <c r="C13" s="226" t="s">
        <v>265</v>
      </c>
      <c r="D13" s="226" t="s">
        <v>266</v>
      </c>
      <c r="E13" s="226" t="s">
        <v>267</v>
      </c>
      <c r="F13" s="226" t="s">
        <v>268</v>
      </c>
      <c r="G13" s="226" t="s">
        <v>269</v>
      </c>
      <c r="H13" s="226" t="s">
        <v>270</v>
      </c>
    </row>
    <row r="14" spans="1:8" s="227" customFormat="1" ht="15" customHeight="1" x14ac:dyDescent="0.2">
      <c r="B14" s="228" t="s">
        <v>31</v>
      </c>
      <c r="C14" s="738" t="s">
        <v>293</v>
      </c>
      <c r="D14" s="739"/>
      <c r="E14" s="739"/>
      <c r="F14" s="739"/>
      <c r="G14" s="739"/>
      <c r="H14" s="740"/>
    </row>
    <row r="15" spans="1:8" s="441" customFormat="1" ht="18" customHeight="1" x14ac:dyDescent="0.2">
      <c r="B15" s="442"/>
      <c r="C15" s="442" t="s">
        <v>885</v>
      </c>
      <c r="D15" s="442">
        <v>7</v>
      </c>
      <c r="E15" s="442">
        <v>0</v>
      </c>
      <c r="F15" s="442">
        <v>0</v>
      </c>
      <c r="G15" s="442">
        <f>SUM(D15:F15)</f>
        <v>7</v>
      </c>
      <c r="H15" s="442"/>
    </row>
    <row r="16" spans="1:8" s="213" customFormat="1" ht="18" customHeight="1" x14ac:dyDescent="0.25">
      <c r="A16" s="443"/>
      <c r="B16" s="380"/>
      <c r="C16" s="444" t="s">
        <v>888</v>
      </c>
      <c r="D16" s="444">
        <v>1</v>
      </c>
      <c r="E16" s="444">
        <v>0</v>
      </c>
      <c r="F16" s="444">
        <v>0</v>
      </c>
      <c r="G16" s="444">
        <v>1</v>
      </c>
      <c r="H16" s="380"/>
    </row>
    <row r="17" spans="1:8" s="213" customFormat="1" ht="18" customHeight="1" x14ac:dyDescent="0.25">
      <c r="B17" s="381"/>
      <c r="C17" s="444" t="s">
        <v>889</v>
      </c>
      <c r="D17" s="490">
        <v>0</v>
      </c>
      <c r="E17" s="490">
        <v>2</v>
      </c>
      <c r="F17" s="490">
        <v>4</v>
      </c>
      <c r="G17" s="490">
        <f>SUM(E17:F17)</f>
        <v>6</v>
      </c>
      <c r="H17" s="380"/>
    </row>
    <row r="18" spans="1:8" s="445" customFormat="1" ht="18" customHeight="1" x14ac:dyDescent="0.25">
      <c r="B18" s="380"/>
      <c r="C18" s="444" t="s">
        <v>890</v>
      </c>
      <c r="D18" s="444">
        <v>3</v>
      </c>
      <c r="E18" s="444">
        <v>0</v>
      </c>
      <c r="F18" s="444">
        <v>0</v>
      </c>
      <c r="G18" s="444">
        <v>3</v>
      </c>
      <c r="H18" s="446"/>
    </row>
    <row r="19" spans="1:8" s="445" customFormat="1" ht="18" customHeight="1" x14ac:dyDescent="0.25">
      <c r="B19" s="380"/>
      <c r="C19" s="444" t="s">
        <v>886</v>
      </c>
      <c r="D19" s="444">
        <v>4</v>
      </c>
      <c r="E19" s="444">
        <v>0</v>
      </c>
      <c r="F19" s="444">
        <v>0</v>
      </c>
      <c r="G19" s="444">
        <v>4</v>
      </c>
      <c r="H19" s="446"/>
    </row>
    <row r="20" spans="1:8" s="445" customFormat="1" ht="18" customHeight="1" x14ac:dyDescent="0.25">
      <c r="B20" s="380"/>
      <c r="C20" s="444" t="s">
        <v>887</v>
      </c>
      <c r="D20" s="444">
        <v>1</v>
      </c>
      <c r="E20" s="444">
        <v>0</v>
      </c>
      <c r="F20" s="444">
        <v>0</v>
      </c>
      <c r="G20" s="444">
        <v>1</v>
      </c>
      <c r="H20" s="446"/>
    </row>
    <row r="21" spans="1:8" s="445" customFormat="1" ht="18" customHeight="1" x14ac:dyDescent="0.25">
      <c r="B21" s="380"/>
      <c r="C21" s="444" t="s">
        <v>18</v>
      </c>
      <c r="D21" s="444">
        <f>SUM(D15:D20)</f>
        <v>16</v>
      </c>
      <c r="E21" s="444">
        <f>SUM(E15:E20)</f>
        <v>2</v>
      </c>
      <c r="F21" s="444">
        <f>SUM(F15:F20)</f>
        <v>4</v>
      </c>
      <c r="G21" s="444">
        <f>SUM(G15:G20)</f>
        <v>22</v>
      </c>
      <c r="H21" s="446"/>
    </row>
    <row r="22" spans="1:8" s="445" customFormat="1" ht="18" customHeight="1" x14ac:dyDescent="0.25">
      <c r="B22" s="380"/>
      <c r="C22" s="444"/>
      <c r="D22" s="444"/>
      <c r="E22" s="444"/>
      <c r="F22" s="444"/>
      <c r="G22" s="444"/>
      <c r="H22" s="446"/>
    </row>
    <row r="23" spans="1:8" s="445" customFormat="1" ht="18" customHeight="1" x14ac:dyDescent="0.25">
      <c r="B23" s="380"/>
      <c r="C23" s="444"/>
      <c r="D23" s="380"/>
      <c r="E23" s="380"/>
      <c r="F23" s="380"/>
      <c r="G23" s="380"/>
      <c r="H23" s="446"/>
    </row>
    <row r="24" spans="1:8" s="445" customFormat="1" ht="18" customHeight="1" x14ac:dyDescent="0.2">
      <c r="B24" s="447" t="s">
        <v>35</v>
      </c>
      <c r="C24" s="741" t="s">
        <v>464</v>
      </c>
      <c r="D24" s="742"/>
      <c r="E24" s="742"/>
      <c r="F24" s="742"/>
      <c r="G24" s="742"/>
      <c r="H24" s="743"/>
    </row>
    <row r="25" spans="1:8" s="445" customFormat="1" ht="18" customHeight="1" x14ac:dyDescent="0.2">
      <c r="A25" s="448" t="s">
        <v>283</v>
      </c>
      <c r="B25" s="416"/>
      <c r="C25" s="442" t="s">
        <v>885</v>
      </c>
      <c r="D25" s="449">
        <v>3</v>
      </c>
      <c r="E25" s="449">
        <v>0</v>
      </c>
      <c r="F25" s="449">
        <v>0</v>
      </c>
      <c r="G25" s="449">
        <f>SUM(D25:F25)</f>
        <v>3</v>
      </c>
      <c r="H25" s="446"/>
    </row>
    <row r="26" spans="1:8" s="213" customFormat="1" ht="18" customHeight="1" x14ac:dyDescent="0.25">
      <c r="B26" s="380"/>
      <c r="C26" s="444" t="s">
        <v>888</v>
      </c>
      <c r="D26" s="444">
        <v>1</v>
      </c>
      <c r="E26" s="444">
        <v>0</v>
      </c>
      <c r="F26" s="444">
        <v>0</v>
      </c>
      <c r="G26" s="444">
        <v>1</v>
      </c>
      <c r="H26" s="380"/>
    </row>
    <row r="27" spans="1:8" s="213" customFormat="1" ht="18" customHeight="1" x14ac:dyDescent="0.25">
      <c r="B27" s="380"/>
      <c r="C27" s="444" t="s">
        <v>889</v>
      </c>
      <c r="D27" s="490">
        <v>2</v>
      </c>
      <c r="E27" s="490">
        <v>4</v>
      </c>
      <c r="F27" s="490">
        <v>0</v>
      </c>
      <c r="G27" s="490">
        <v>6</v>
      </c>
      <c r="H27" s="380"/>
    </row>
    <row r="28" spans="1:8" s="213" customFormat="1" ht="18" customHeight="1" x14ac:dyDescent="0.25">
      <c r="B28" s="380"/>
      <c r="C28" s="444" t="s">
        <v>890</v>
      </c>
      <c r="D28" s="444">
        <v>3</v>
      </c>
      <c r="E28" s="444">
        <v>0</v>
      </c>
      <c r="F28" s="444">
        <v>0</v>
      </c>
      <c r="G28" s="444">
        <v>3</v>
      </c>
      <c r="H28" s="380"/>
    </row>
    <row r="29" spans="1:8" s="213" customFormat="1" ht="18" customHeight="1" x14ac:dyDescent="0.25">
      <c r="B29" s="380"/>
      <c r="C29" s="444" t="s">
        <v>886</v>
      </c>
      <c r="D29" s="444">
        <v>0</v>
      </c>
      <c r="E29" s="444">
        <v>0</v>
      </c>
      <c r="F29" s="444">
        <v>0</v>
      </c>
      <c r="G29" s="444">
        <v>0</v>
      </c>
      <c r="H29" s="380"/>
    </row>
    <row r="30" spans="1:8" s="213" customFormat="1" ht="18" customHeight="1" x14ac:dyDescent="0.25">
      <c r="B30" s="380"/>
      <c r="C30" s="444" t="s">
        <v>887</v>
      </c>
      <c r="D30" s="444">
        <v>1</v>
      </c>
      <c r="E30" s="444">
        <v>0</v>
      </c>
      <c r="F30" s="444">
        <v>0</v>
      </c>
      <c r="G30" s="444">
        <v>1</v>
      </c>
      <c r="H30" s="380"/>
    </row>
    <row r="31" spans="1:8" s="213" customFormat="1" ht="18" customHeight="1" x14ac:dyDescent="0.25">
      <c r="B31" s="380"/>
      <c r="C31" s="444" t="s">
        <v>18</v>
      </c>
      <c r="D31" s="444">
        <f>SUM(D25:D30)</f>
        <v>10</v>
      </c>
      <c r="E31" s="444">
        <f>SUM(E25:E30)</f>
        <v>4</v>
      </c>
      <c r="F31" s="444">
        <f>SUM(F25:F30)</f>
        <v>0</v>
      </c>
      <c r="G31" s="444">
        <f>SUM(G25:G30)</f>
        <v>14</v>
      </c>
      <c r="H31" s="380"/>
    </row>
    <row r="32" spans="1:8" s="213" customFormat="1" ht="18" customHeight="1" x14ac:dyDescent="0.25">
      <c r="B32" s="380"/>
      <c r="C32" s="444"/>
      <c r="D32" s="380"/>
      <c r="E32" s="380"/>
      <c r="F32" s="380"/>
      <c r="G32" s="380"/>
      <c r="H32" s="380"/>
    </row>
    <row r="33" spans="2:8" x14ac:dyDescent="0.2">
      <c r="B33" s="147"/>
      <c r="C33" s="147"/>
      <c r="D33" s="147"/>
      <c r="E33" s="147"/>
      <c r="F33" s="147"/>
      <c r="G33" s="147"/>
      <c r="H33" s="147"/>
    </row>
    <row r="34" spans="2:8" ht="12.75" customHeight="1" x14ac:dyDescent="0.2">
      <c r="D34" s="732" t="s">
        <v>12</v>
      </c>
      <c r="E34" s="732"/>
      <c r="F34" s="732"/>
      <c r="G34" s="732"/>
    </row>
    <row r="35" spans="2:8" ht="12.75" customHeight="1" x14ac:dyDescent="0.2">
      <c r="D35" s="607" t="s">
        <v>13</v>
      </c>
      <c r="E35" s="607"/>
      <c r="F35" s="607"/>
      <c r="G35" s="607"/>
    </row>
    <row r="36" spans="2:8" ht="12.75" customHeight="1" x14ac:dyDescent="0.2">
      <c r="D36" s="607" t="s">
        <v>88</v>
      </c>
      <c r="E36" s="607"/>
      <c r="F36" s="607"/>
      <c r="G36" s="607"/>
    </row>
    <row r="37" spans="2:8" x14ac:dyDescent="0.2">
      <c r="B37" s="209" t="s">
        <v>11</v>
      </c>
      <c r="E37" s="209" t="s">
        <v>852</v>
      </c>
    </row>
  </sheetData>
  <mergeCells count="13">
    <mergeCell ref="H11:H12"/>
    <mergeCell ref="C14:H14"/>
    <mergeCell ref="C24:H24"/>
    <mergeCell ref="A2:H2"/>
    <mergeCell ref="A3:H3"/>
    <mergeCell ref="A5:H5"/>
    <mergeCell ref="A7:B7"/>
    <mergeCell ref="D34:G34"/>
    <mergeCell ref="D35:G35"/>
    <mergeCell ref="D36:G36"/>
    <mergeCell ref="B11:B12"/>
    <mergeCell ref="C11:C12"/>
    <mergeCell ref="D11:G11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SheetLayoutView="100" workbookViewId="0">
      <selection activeCell="B19" sqref="B19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609" t="s">
        <v>0</v>
      </c>
      <c r="B1" s="609"/>
      <c r="C1" s="609"/>
      <c r="D1" s="609"/>
      <c r="E1" s="609"/>
      <c r="F1" s="609"/>
      <c r="H1" s="200" t="s">
        <v>643</v>
      </c>
    </row>
    <row r="2" spans="1:8" ht="21" x14ac:dyDescent="0.35">
      <c r="A2" s="610" t="s">
        <v>702</v>
      </c>
      <c r="B2" s="610"/>
      <c r="C2" s="610"/>
      <c r="D2" s="610"/>
      <c r="E2" s="610"/>
      <c r="F2" s="610"/>
      <c r="G2" s="610"/>
    </row>
    <row r="3" spans="1:8" ht="15" x14ac:dyDescent="0.3">
      <c r="A3" s="202"/>
      <c r="B3" s="202"/>
    </row>
    <row r="4" spans="1:8" ht="18" customHeight="1" x14ac:dyDescent="0.35">
      <c r="A4" s="611" t="s">
        <v>644</v>
      </c>
      <c r="B4" s="611"/>
      <c r="C4" s="611"/>
      <c r="D4" s="611"/>
      <c r="E4" s="611"/>
      <c r="F4" s="611"/>
      <c r="G4" s="611"/>
    </row>
    <row r="5" spans="1:8" ht="15" x14ac:dyDescent="0.3">
      <c r="A5" s="203" t="s">
        <v>257</v>
      </c>
      <c r="B5" s="203"/>
    </row>
    <row r="6" spans="1:8" ht="15" x14ac:dyDescent="0.3">
      <c r="A6" s="203"/>
      <c r="B6" s="203"/>
      <c r="F6" s="612" t="s">
        <v>780</v>
      </c>
      <c r="G6" s="612"/>
      <c r="H6" s="612"/>
    </row>
    <row r="7" spans="1:8" ht="59.25" customHeight="1" x14ac:dyDescent="0.2">
      <c r="A7" s="204" t="s">
        <v>2</v>
      </c>
      <c r="B7" s="300" t="s">
        <v>3</v>
      </c>
      <c r="C7" s="302" t="s">
        <v>645</v>
      </c>
      <c r="D7" s="302" t="s">
        <v>646</v>
      </c>
      <c r="E7" s="302" t="s">
        <v>647</v>
      </c>
      <c r="F7" s="302" t="s">
        <v>648</v>
      </c>
      <c r="G7" s="338" t="s">
        <v>704</v>
      </c>
      <c r="H7" s="288" t="s">
        <v>873</v>
      </c>
    </row>
    <row r="8" spans="1:8" s="200" customFormat="1" ht="15" x14ac:dyDescent="0.25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339" t="s">
        <v>270</v>
      </c>
      <c r="H8" s="236">
        <v>8</v>
      </c>
    </row>
    <row r="9" spans="1:8" s="200" customFormat="1" ht="22.15" customHeight="1" x14ac:dyDescent="0.25">
      <c r="A9" s="367">
        <v>1</v>
      </c>
      <c r="B9" s="125" t="s">
        <v>885</v>
      </c>
      <c r="C9" s="716" t="s">
        <v>908</v>
      </c>
      <c r="D9" s="717"/>
      <c r="E9" s="717"/>
      <c r="F9" s="717"/>
      <c r="G9" s="717"/>
      <c r="H9" s="718"/>
    </row>
    <row r="10" spans="1:8" s="200" customFormat="1" ht="22.15" customHeight="1" x14ac:dyDescent="0.25">
      <c r="A10" s="367">
        <v>2</v>
      </c>
      <c r="B10" s="125" t="s">
        <v>888</v>
      </c>
      <c r="C10" s="719"/>
      <c r="D10" s="720"/>
      <c r="E10" s="720"/>
      <c r="F10" s="720"/>
      <c r="G10" s="720"/>
      <c r="H10" s="721"/>
    </row>
    <row r="11" spans="1:8" s="200" customFormat="1" ht="22.15" customHeight="1" x14ac:dyDescent="0.25">
      <c r="A11" s="367">
        <v>3</v>
      </c>
      <c r="B11" s="125" t="s">
        <v>889</v>
      </c>
      <c r="C11" s="719"/>
      <c r="D11" s="720"/>
      <c r="E11" s="720"/>
      <c r="F11" s="720"/>
      <c r="G11" s="720"/>
      <c r="H11" s="721"/>
    </row>
    <row r="12" spans="1:8" s="200" customFormat="1" ht="22.15" customHeight="1" x14ac:dyDescent="0.25">
      <c r="A12" s="367">
        <v>4</v>
      </c>
      <c r="B12" s="125" t="s">
        <v>890</v>
      </c>
      <c r="C12" s="719"/>
      <c r="D12" s="720"/>
      <c r="E12" s="720"/>
      <c r="F12" s="720"/>
      <c r="G12" s="720"/>
      <c r="H12" s="721"/>
    </row>
    <row r="13" spans="1:8" s="200" customFormat="1" ht="22.15" customHeight="1" x14ac:dyDescent="0.25">
      <c r="A13" s="367">
        <v>5</v>
      </c>
      <c r="B13" s="125" t="s">
        <v>886</v>
      </c>
      <c r="C13" s="719"/>
      <c r="D13" s="720"/>
      <c r="E13" s="720"/>
      <c r="F13" s="720"/>
      <c r="G13" s="720"/>
      <c r="H13" s="721"/>
    </row>
    <row r="14" spans="1:8" s="200" customFormat="1" ht="22.15" customHeight="1" x14ac:dyDescent="0.25">
      <c r="A14" s="367">
        <v>6</v>
      </c>
      <c r="B14" s="125" t="s">
        <v>887</v>
      </c>
      <c r="C14" s="722"/>
      <c r="D14" s="723"/>
      <c r="E14" s="723"/>
      <c r="F14" s="723"/>
      <c r="G14" s="723"/>
      <c r="H14" s="724"/>
    </row>
    <row r="15" spans="1:8" s="200" customFormat="1" ht="22.15" customHeight="1" x14ac:dyDescent="0.25">
      <c r="A15" s="368"/>
      <c r="B15" s="125" t="s">
        <v>18</v>
      </c>
      <c r="C15" s="206"/>
      <c r="D15" s="206"/>
      <c r="E15" s="206"/>
      <c r="F15" s="206"/>
      <c r="G15" s="339"/>
      <c r="H15" s="236"/>
    </row>
    <row r="16" spans="1:8" x14ac:dyDescent="0.2">
      <c r="A16" s="208"/>
    </row>
    <row r="19" spans="1:13" ht="15" customHeight="1" x14ac:dyDescent="0.2">
      <c r="A19" s="303"/>
      <c r="B19" s="303"/>
      <c r="C19" s="303"/>
      <c r="D19" s="303"/>
      <c r="E19" s="303"/>
      <c r="F19" s="630" t="s">
        <v>12</v>
      </c>
      <c r="G19" s="630"/>
      <c r="H19" s="304"/>
      <c r="I19" s="304"/>
    </row>
    <row r="20" spans="1:13" ht="15" customHeight="1" x14ac:dyDescent="0.2">
      <c r="A20" s="303"/>
      <c r="B20" s="303"/>
      <c r="C20" s="303"/>
      <c r="D20" s="303"/>
      <c r="E20" s="303"/>
      <c r="F20" s="630" t="s">
        <v>13</v>
      </c>
      <c r="G20" s="630"/>
      <c r="H20" s="304"/>
      <c r="I20" s="304"/>
    </row>
    <row r="21" spans="1:13" ht="15" customHeight="1" x14ac:dyDescent="0.2">
      <c r="A21" s="303"/>
      <c r="B21" s="303"/>
      <c r="C21" s="303"/>
      <c r="D21" s="303"/>
      <c r="E21" s="303"/>
      <c r="F21" s="748" t="s">
        <v>88</v>
      </c>
      <c r="G21" s="748"/>
      <c r="H21" s="748"/>
      <c r="I21" s="748"/>
    </row>
    <row r="22" spans="1:13" x14ac:dyDescent="0.2">
      <c r="A22" s="303" t="s">
        <v>11</v>
      </c>
      <c r="C22" s="303"/>
      <c r="D22" s="303"/>
      <c r="E22" s="303"/>
      <c r="F22" s="747" t="s">
        <v>85</v>
      </c>
      <c r="G22" s="747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9">
    <mergeCell ref="F22:G22"/>
    <mergeCell ref="A1:F1"/>
    <mergeCell ref="A2:G2"/>
    <mergeCell ref="A4:G4"/>
    <mergeCell ref="F19:G19"/>
    <mergeCell ref="F20:G20"/>
    <mergeCell ref="F21:I21"/>
    <mergeCell ref="F6:H6"/>
    <mergeCell ref="C9:H14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SheetLayoutView="100" workbookViewId="0">
      <selection activeCell="E19" sqref="E19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609" t="s">
        <v>0</v>
      </c>
      <c r="B1" s="609"/>
      <c r="C1" s="609"/>
      <c r="D1" s="609"/>
      <c r="E1" s="609"/>
      <c r="F1" s="609"/>
      <c r="H1" s="200" t="s">
        <v>874</v>
      </c>
    </row>
    <row r="2" spans="1:8" ht="21" x14ac:dyDescent="0.35">
      <c r="A2" s="610" t="s">
        <v>702</v>
      </c>
      <c r="B2" s="610"/>
      <c r="C2" s="610"/>
      <c r="D2" s="610"/>
      <c r="E2" s="610"/>
      <c r="F2" s="610"/>
      <c r="G2" s="610"/>
    </row>
    <row r="3" spans="1:8" ht="15" x14ac:dyDescent="0.3">
      <c r="A3" s="202"/>
      <c r="B3" s="202"/>
    </row>
    <row r="4" spans="1:8" ht="18" customHeight="1" x14ac:dyDescent="0.35">
      <c r="A4" s="611" t="s">
        <v>875</v>
      </c>
      <c r="B4" s="611"/>
      <c r="C4" s="611"/>
      <c r="D4" s="611"/>
      <c r="E4" s="611"/>
      <c r="F4" s="611"/>
      <c r="G4" s="611"/>
    </row>
    <row r="5" spans="1:8" ht="15" x14ac:dyDescent="0.3">
      <c r="A5" s="203" t="s">
        <v>257</v>
      </c>
      <c r="B5" s="203"/>
    </row>
    <row r="6" spans="1:8" ht="15" x14ac:dyDescent="0.3">
      <c r="A6" s="203"/>
      <c r="B6" s="203"/>
      <c r="F6" s="612" t="s">
        <v>780</v>
      </c>
      <c r="G6" s="612"/>
      <c r="H6" s="612"/>
    </row>
    <row r="7" spans="1:8" ht="59.25" customHeight="1" x14ac:dyDescent="0.2">
      <c r="A7" s="300" t="s">
        <v>2</v>
      </c>
      <c r="B7" s="300" t="s">
        <v>3</v>
      </c>
      <c r="C7" s="302" t="s">
        <v>876</v>
      </c>
      <c r="D7" s="302" t="s">
        <v>877</v>
      </c>
      <c r="E7" s="302" t="s">
        <v>878</v>
      </c>
      <c r="F7" s="302" t="s">
        <v>879</v>
      </c>
      <c r="G7" s="338" t="s">
        <v>880</v>
      </c>
      <c r="H7" s="288" t="s">
        <v>881</v>
      </c>
    </row>
    <row r="8" spans="1:8" s="200" customFormat="1" ht="15" x14ac:dyDescent="0.25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339" t="s">
        <v>270</v>
      </c>
      <c r="H8" s="236">
        <v>8</v>
      </c>
    </row>
    <row r="9" spans="1:8" s="200" customFormat="1" ht="15" x14ac:dyDescent="0.25">
      <c r="A9" s="377">
        <v>1</v>
      </c>
      <c r="B9" s="349" t="s">
        <v>885</v>
      </c>
      <c r="C9" s="414">
        <v>9372</v>
      </c>
      <c r="D9" s="491">
        <v>0</v>
      </c>
      <c r="E9" s="491">
        <v>0</v>
      </c>
      <c r="F9" s="491">
        <v>0</v>
      </c>
      <c r="G9" s="492">
        <v>0</v>
      </c>
      <c r="H9" s="493">
        <v>0</v>
      </c>
    </row>
    <row r="10" spans="1:8" s="200" customFormat="1" ht="15" x14ac:dyDescent="0.25">
      <c r="A10" s="377">
        <v>2</v>
      </c>
      <c r="B10" s="349" t="s">
        <v>888</v>
      </c>
      <c r="C10" s="414">
        <v>3370</v>
      </c>
      <c r="D10" s="491">
        <v>0</v>
      </c>
      <c r="E10" s="491">
        <v>0</v>
      </c>
      <c r="F10" s="491">
        <v>0</v>
      </c>
      <c r="G10" s="492">
        <v>0</v>
      </c>
      <c r="H10" s="493">
        <v>0</v>
      </c>
    </row>
    <row r="11" spans="1:8" s="200" customFormat="1" ht="15" x14ac:dyDescent="0.25">
      <c r="A11" s="377">
        <v>3</v>
      </c>
      <c r="B11" s="349" t="s">
        <v>889</v>
      </c>
      <c r="C11" s="414">
        <v>3000</v>
      </c>
      <c r="D11" s="494">
        <v>0</v>
      </c>
      <c r="E11" s="494">
        <v>0</v>
      </c>
      <c r="F11" s="494">
        <v>0</v>
      </c>
      <c r="G11" s="495">
        <v>0</v>
      </c>
      <c r="H11" s="496">
        <v>0</v>
      </c>
    </row>
    <row r="12" spans="1:8" s="200" customFormat="1" ht="15" x14ac:dyDescent="0.25">
      <c r="A12" s="377">
        <v>4</v>
      </c>
      <c r="B12" s="349" t="s">
        <v>890</v>
      </c>
      <c r="C12" s="414">
        <v>2432</v>
      </c>
      <c r="D12" s="491">
        <v>0</v>
      </c>
      <c r="E12" s="491">
        <v>0</v>
      </c>
      <c r="F12" s="497">
        <v>0</v>
      </c>
      <c r="G12" s="492">
        <v>0</v>
      </c>
      <c r="H12" s="493">
        <v>0</v>
      </c>
    </row>
    <row r="13" spans="1:8" s="200" customFormat="1" ht="15" x14ac:dyDescent="0.25">
      <c r="A13" s="377">
        <v>5</v>
      </c>
      <c r="B13" s="349" t="s">
        <v>886</v>
      </c>
      <c r="C13" s="414">
        <v>232</v>
      </c>
      <c r="D13" s="491">
        <v>232</v>
      </c>
      <c r="E13" s="491">
        <v>0</v>
      </c>
      <c r="F13" s="497" t="s">
        <v>952</v>
      </c>
      <c r="G13" s="492">
        <v>0</v>
      </c>
      <c r="H13" s="493" t="s">
        <v>950</v>
      </c>
    </row>
    <row r="14" spans="1:8" s="200" customFormat="1" ht="15" x14ac:dyDescent="0.25">
      <c r="A14" s="377">
        <v>6</v>
      </c>
      <c r="B14" s="349" t="s">
        <v>887</v>
      </c>
      <c r="C14" s="414">
        <v>28</v>
      </c>
      <c r="D14" s="494">
        <v>0</v>
      </c>
      <c r="E14" s="494">
        <v>0</v>
      </c>
      <c r="F14" s="494">
        <v>0</v>
      </c>
      <c r="G14" s="495">
        <v>0</v>
      </c>
      <c r="H14" s="496">
        <v>0</v>
      </c>
    </row>
    <row r="15" spans="1:8" ht="15.75" x14ac:dyDescent="0.25">
      <c r="A15" s="30" t="s">
        <v>18</v>
      </c>
      <c r="B15" s="342"/>
      <c r="C15" s="415">
        <f>SUM(C9:C14)</f>
        <v>18434</v>
      </c>
      <c r="D15" s="358">
        <f>SUM(D9:D14)</f>
        <v>232</v>
      </c>
      <c r="E15" s="358">
        <f>SUM(E9:E14)</f>
        <v>0</v>
      </c>
      <c r="F15" s="358"/>
      <c r="G15" s="498">
        <f>SUM(G9:G14)</f>
        <v>0</v>
      </c>
      <c r="H15" s="358"/>
    </row>
    <row r="16" spans="1:8" x14ac:dyDescent="0.2">
      <c r="A16" s="208"/>
    </row>
    <row r="19" spans="1:13" ht="15" customHeight="1" x14ac:dyDescent="0.2">
      <c r="A19" s="303"/>
      <c r="B19" s="303"/>
      <c r="C19" s="303"/>
      <c r="D19" s="303"/>
      <c r="E19" s="303"/>
      <c r="F19" s="630" t="s">
        <v>12</v>
      </c>
      <c r="G19" s="630"/>
      <c r="H19" s="304"/>
      <c r="I19" s="304"/>
    </row>
    <row r="20" spans="1:13" ht="15" customHeight="1" x14ac:dyDescent="0.2">
      <c r="A20" s="303"/>
      <c r="B20" s="303"/>
      <c r="C20" s="303"/>
      <c r="D20" s="303"/>
      <c r="E20" s="303"/>
      <c r="F20" s="630" t="s">
        <v>13</v>
      </c>
      <c r="G20" s="630"/>
      <c r="H20" s="304"/>
      <c r="I20" s="304"/>
    </row>
    <row r="21" spans="1:13" ht="15" customHeight="1" x14ac:dyDescent="0.2">
      <c r="A21" s="303"/>
      <c r="B21" s="303"/>
      <c r="C21" s="303"/>
      <c r="D21" s="303"/>
      <c r="E21" s="303"/>
      <c r="F21" s="748" t="s">
        <v>88</v>
      </c>
      <c r="G21" s="748"/>
      <c r="H21" s="748"/>
      <c r="I21" s="748"/>
    </row>
    <row r="22" spans="1:13" x14ac:dyDescent="0.2">
      <c r="A22" s="303" t="s">
        <v>11</v>
      </c>
      <c r="C22" s="303"/>
      <c r="D22" s="303"/>
      <c r="E22" s="303"/>
      <c r="F22" s="747" t="s">
        <v>85</v>
      </c>
      <c r="G22" s="747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8">
    <mergeCell ref="F21:I21"/>
    <mergeCell ref="F22:G22"/>
    <mergeCell ref="A1:F1"/>
    <mergeCell ref="A2:G2"/>
    <mergeCell ref="A4:G4"/>
    <mergeCell ref="F6:H6"/>
    <mergeCell ref="F19:G19"/>
    <mergeCell ref="F20:G2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90" zoomScaleSheetLayoutView="90" workbookViewId="0">
      <selection activeCell="C12" sqref="C12:K24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569"/>
      <c r="E1" s="569"/>
      <c r="H1" s="43"/>
      <c r="I1" s="621" t="s">
        <v>69</v>
      </c>
      <c r="J1" s="621"/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9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9" ht="10.5" customHeight="1" x14ac:dyDescent="0.2"/>
    <row r="5" spans="1:19" s="16" customFormat="1" ht="24.75" customHeight="1" x14ac:dyDescent="0.25">
      <c r="A5" s="749" t="s">
        <v>440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48" t="s">
        <v>164</v>
      </c>
      <c r="B7" s="548"/>
      <c r="E7" s="677"/>
      <c r="F7" s="677"/>
      <c r="G7" s="677"/>
      <c r="H7" s="677"/>
      <c r="I7" s="677" t="s">
        <v>782</v>
      </c>
      <c r="J7" s="677"/>
      <c r="K7" s="677"/>
    </row>
    <row r="8" spans="1:19" s="14" customFormat="1" ht="15.75" hidden="1" x14ac:dyDescent="0.25">
      <c r="C8" s="622" t="s">
        <v>15</v>
      </c>
      <c r="D8" s="622"/>
      <c r="E8" s="622"/>
      <c r="F8" s="622"/>
      <c r="G8" s="622"/>
      <c r="H8" s="622"/>
      <c r="I8" s="622"/>
      <c r="J8" s="622"/>
    </row>
    <row r="9" spans="1:19" ht="44.25" customHeight="1" x14ac:dyDescent="0.2">
      <c r="A9" s="619" t="s">
        <v>25</v>
      </c>
      <c r="B9" s="619" t="s">
        <v>60</v>
      </c>
      <c r="C9" s="525" t="s">
        <v>462</v>
      </c>
      <c r="D9" s="527"/>
      <c r="E9" s="525" t="s">
        <v>40</v>
      </c>
      <c r="F9" s="527"/>
      <c r="G9" s="525" t="s">
        <v>41</v>
      </c>
      <c r="H9" s="527"/>
      <c r="I9" s="547" t="s">
        <v>108</v>
      </c>
      <c r="J9" s="547"/>
      <c r="K9" s="619" t="s">
        <v>514</v>
      </c>
      <c r="R9" s="9"/>
      <c r="S9" s="13"/>
    </row>
    <row r="10" spans="1:19" s="15" customFormat="1" ht="42.6" customHeight="1" x14ac:dyDescent="0.2">
      <c r="A10" s="620"/>
      <c r="B10" s="620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620"/>
    </row>
    <row r="11" spans="1:19" x14ac:dyDescent="0.2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3">
        <v>11</v>
      </c>
    </row>
    <row r="12" spans="1:19" ht="15.75" customHeight="1" x14ac:dyDescent="0.2">
      <c r="A12" s="8">
        <v>1</v>
      </c>
      <c r="B12" s="19" t="s">
        <v>378</v>
      </c>
      <c r="C12" s="633" t="s">
        <v>909</v>
      </c>
      <c r="D12" s="634"/>
      <c r="E12" s="634"/>
      <c r="F12" s="634"/>
      <c r="G12" s="634"/>
      <c r="H12" s="634"/>
      <c r="I12" s="634"/>
      <c r="J12" s="634"/>
      <c r="K12" s="635"/>
    </row>
    <row r="13" spans="1:19" ht="15.75" customHeight="1" x14ac:dyDescent="0.2">
      <c r="A13" s="8">
        <v>2</v>
      </c>
      <c r="B13" s="19" t="s">
        <v>379</v>
      </c>
      <c r="C13" s="636"/>
      <c r="D13" s="637"/>
      <c r="E13" s="637"/>
      <c r="F13" s="637"/>
      <c r="G13" s="637"/>
      <c r="H13" s="637"/>
      <c r="I13" s="637"/>
      <c r="J13" s="637"/>
      <c r="K13" s="638"/>
    </row>
    <row r="14" spans="1:19" ht="15.75" customHeight="1" x14ac:dyDescent="0.2">
      <c r="A14" s="8">
        <v>3</v>
      </c>
      <c r="B14" s="19" t="s">
        <v>380</v>
      </c>
      <c r="C14" s="636"/>
      <c r="D14" s="637"/>
      <c r="E14" s="637"/>
      <c r="F14" s="637"/>
      <c r="G14" s="637"/>
      <c r="H14" s="637"/>
      <c r="I14" s="637"/>
      <c r="J14" s="637"/>
      <c r="K14" s="638"/>
    </row>
    <row r="15" spans="1:19" ht="15.75" customHeight="1" x14ac:dyDescent="0.2">
      <c r="A15" s="8">
        <v>4</v>
      </c>
      <c r="B15" s="19" t="s">
        <v>381</v>
      </c>
      <c r="C15" s="636"/>
      <c r="D15" s="637"/>
      <c r="E15" s="637"/>
      <c r="F15" s="637"/>
      <c r="G15" s="637"/>
      <c r="H15" s="637"/>
      <c r="I15" s="637"/>
      <c r="J15" s="637"/>
      <c r="K15" s="638"/>
    </row>
    <row r="16" spans="1:19" ht="15.75" customHeight="1" x14ac:dyDescent="0.2">
      <c r="A16" s="8">
        <v>5</v>
      </c>
      <c r="B16" s="19" t="s">
        <v>382</v>
      </c>
      <c r="C16" s="636"/>
      <c r="D16" s="637"/>
      <c r="E16" s="637"/>
      <c r="F16" s="637"/>
      <c r="G16" s="637"/>
      <c r="H16" s="637"/>
      <c r="I16" s="637"/>
      <c r="J16" s="637"/>
      <c r="K16" s="638"/>
    </row>
    <row r="17" spans="1:16" ht="15.75" customHeight="1" x14ac:dyDescent="0.2">
      <c r="A17" s="8">
        <v>6</v>
      </c>
      <c r="B17" s="19" t="s">
        <v>383</v>
      </c>
      <c r="C17" s="636"/>
      <c r="D17" s="637"/>
      <c r="E17" s="637"/>
      <c r="F17" s="637"/>
      <c r="G17" s="637"/>
      <c r="H17" s="637"/>
      <c r="I17" s="637"/>
      <c r="J17" s="637"/>
      <c r="K17" s="638"/>
    </row>
    <row r="18" spans="1:16" ht="15.75" customHeight="1" x14ac:dyDescent="0.2">
      <c r="A18" s="8">
        <v>7</v>
      </c>
      <c r="B18" s="19" t="s">
        <v>384</v>
      </c>
      <c r="C18" s="636"/>
      <c r="D18" s="637"/>
      <c r="E18" s="637"/>
      <c r="F18" s="637"/>
      <c r="G18" s="637"/>
      <c r="H18" s="637"/>
      <c r="I18" s="637"/>
      <c r="J18" s="637"/>
      <c r="K18" s="638"/>
    </row>
    <row r="19" spans="1:16" s="13" customFormat="1" ht="15.75" customHeight="1" x14ac:dyDescent="0.2">
      <c r="A19" s="8">
        <v>8</v>
      </c>
      <c r="B19" s="19" t="s">
        <v>254</v>
      </c>
      <c r="C19" s="636"/>
      <c r="D19" s="637"/>
      <c r="E19" s="637"/>
      <c r="F19" s="637"/>
      <c r="G19" s="637"/>
      <c r="H19" s="637"/>
      <c r="I19" s="637"/>
      <c r="J19" s="637"/>
      <c r="K19" s="638"/>
    </row>
    <row r="20" spans="1:16" s="13" customFormat="1" ht="15.75" customHeight="1" x14ac:dyDescent="0.2">
      <c r="A20" s="8">
        <v>9</v>
      </c>
      <c r="B20" s="19" t="s">
        <v>359</v>
      </c>
      <c r="C20" s="636"/>
      <c r="D20" s="637"/>
      <c r="E20" s="637"/>
      <c r="F20" s="637"/>
      <c r="G20" s="637"/>
      <c r="H20" s="637"/>
      <c r="I20" s="637"/>
      <c r="J20" s="637"/>
      <c r="K20" s="638"/>
    </row>
    <row r="21" spans="1:16" s="13" customFormat="1" ht="15.75" customHeight="1" x14ac:dyDescent="0.2">
      <c r="A21" s="8">
        <v>10</v>
      </c>
      <c r="B21" s="19" t="s">
        <v>513</v>
      </c>
      <c r="C21" s="636"/>
      <c r="D21" s="637"/>
      <c r="E21" s="637"/>
      <c r="F21" s="637"/>
      <c r="G21" s="637"/>
      <c r="H21" s="637"/>
      <c r="I21" s="637"/>
      <c r="J21" s="637"/>
      <c r="K21" s="638"/>
    </row>
    <row r="22" spans="1:16" s="13" customFormat="1" ht="15.75" customHeight="1" x14ac:dyDescent="0.2">
      <c r="A22" s="8">
        <v>11</v>
      </c>
      <c r="B22" s="19" t="s">
        <v>474</v>
      </c>
      <c r="C22" s="636"/>
      <c r="D22" s="637"/>
      <c r="E22" s="637"/>
      <c r="F22" s="637"/>
      <c r="G22" s="637"/>
      <c r="H22" s="637"/>
      <c r="I22" s="637"/>
      <c r="J22" s="637"/>
      <c r="K22" s="638"/>
    </row>
    <row r="23" spans="1:16" s="13" customFormat="1" ht="15.75" customHeight="1" x14ac:dyDescent="0.2">
      <c r="A23" s="8">
        <v>12</v>
      </c>
      <c r="B23" s="19" t="s">
        <v>512</v>
      </c>
      <c r="C23" s="636"/>
      <c r="D23" s="637"/>
      <c r="E23" s="637"/>
      <c r="F23" s="637"/>
      <c r="G23" s="637"/>
      <c r="H23" s="637"/>
      <c r="I23" s="637"/>
      <c r="J23" s="637"/>
      <c r="K23" s="638"/>
    </row>
    <row r="24" spans="1:16" s="13" customFormat="1" ht="15.75" customHeight="1" x14ac:dyDescent="0.2">
      <c r="A24" s="8">
        <v>13</v>
      </c>
      <c r="B24" s="19" t="s">
        <v>690</v>
      </c>
      <c r="C24" s="639"/>
      <c r="D24" s="640"/>
      <c r="E24" s="640"/>
      <c r="F24" s="640"/>
      <c r="G24" s="640"/>
      <c r="H24" s="640"/>
      <c r="I24" s="640"/>
      <c r="J24" s="640"/>
      <c r="K24" s="641"/>
    </row>
    <row r="25" spans="1:16" s="13" customFormat="1" ht="15.75" customHeight="1" x14ac:dyDescent="0.2">
      <c r="A25" s="3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3" customFormat="1" x14ac:dyDescent="0.2">
      <c r="A26" s="11"/>
    </row>
    <row r="27" spans="1:16" s="13" customFormat="1" x14ac:dyDescent="0.2">
      <c r="A27" s="11"/>
    </row>
    <row r="28" spans="1:16" s="13" customFormat="1" x14ac:dyDescent="0.2">
      <c r="A28" s="11"/>
    </row>
    <row r="29" spans="1:16" s="16" customFormat="1" ht="13.9" customHeight="1" x14ac:dyDescent="0.2">
      <c r="B29" s="85"/>
      <c r="C29" s="85"/>
      <c r="D29" s="85"/>
      <c r="E29" s="85"/>
      <c r="F29" s="85"/>
      <c r="G29" s="85"/>
      <c r="H29" s="85"/>
      <c r="I29" s="549" t="s">
        <v>12</v>
      </c>
      <c r="J29" s="549"/>
      <c r="K29" s="85"/>
      <c r="L29" s="85"/>
      <c r="M29" s="85"/>
      <c r="N29" s="85"/>
      <c r="O29" s="85"/>
      <c r="P29" s="85"/>
    </row>
    <row r="30" spans="1:16" s="16" customFormat="1" ht="13.15" customHeight="1" x14ac:dyDescent="0.2">
      <c r="A30" s="551" t="s">
        <v>13</v>
      </c>
      <c r="B30" s="551"/>
      <c r="C30" s="551"/>
      <c r="D30" s="551"/>
      <c r="E30" s="551"/>
      <c r="F30" s="551"/>
      <c r="G30" s="551"/>
      <c r="H30" s="551"/>
      <c r="I30" s="551"/>
      <c r="J30" s="551"/>
      <c r="K30" s="85"/>
      <c r="L30" s="85"/>
      <c r="M30" s="85"/>
      <c r="N30" s="85"/>
      <c r="O30" s="85"/>
      <c r="P30" s="85"/>
    </row>
    <row r="31" spans="1:16" s="16" customFormat="1" ht="13.15" customHeight="1" x14ac:dyDescent="0.2">
      <c r="A31" s="551" t="s">
        <v>19</v>
      </c>
      <c r="B31" s="551"/>
      <c r="C31" s="551"/>
      <c r="D31" s="551"/>
      <c r="E31" s="551"/>
      <c r="F31" s="551"/>
      <c r="G31" s="551"/>
      <c r="H31" s="551"/>
      <c r="I31" s="551"/>
      <c r="J31" s="551"/>
      <c r="K31" s="85"/>
      <c r="L31" s="85"/>
      <c r="M31" s="85"/>
      <c r="N31" s="85"/>
      <c r="O31" s="85"/>
      <c r="P31" s="85"/>
    </row>
    <row r="32" spans="1:16" s="16" customFormat="1" x14ac:dyDescent="0.2">
      <c r="A32" s="15" t="s">
        <v>22</v>
      </c>
      <c r="B32" s="15"/>
      <c r="C32" s="15"/>
      <c r="D32" s="15"/>
      <c r="E32" s="15"/>
      <c r="F32" s="15"/>
      <c r="H32" s="569" t="s">
        <v>23</v>
      </c>
      <c r="I32" s="569"/>
    </row>
    <row r="33" spans="1:10" s="16" customFormat="1" x14ac:dyDescent="0.2">
      <c r="A33" s="15"/>
    </row>
    <row r="34" spans="1:10" x14ac:dyDescent="0.2">
      <c r="A34" s="613"/>
      <c r="B34" s="613"/>
      <c r="C34" s="613"/>
      <c r="D34" s="613"/>
      <c r="E34" s="613"/>
      <c r="F34" s="613"/>
      <c r="G34" s="613"/>
      <c r="H34" s="613"/>
      <c r="I34" s="613"/>
      <c r="J34" s="613"/>
    </row>
  </sheetData>
  <mergeCells count="22">
    <mergeCell ref="A7:B7"/>
    <mergeCell ref="E7:H7"/>
    <mergeCell ref="I7:K7"/>
    <mergeCell ref="D1:E1"/>
    <mergeCell ref="I1:J1"/>
    <mergeCell ref="A2:J2"/>
    <mergeCell ref="A3:J3"/>
    <mergeCell ref="A5:K5"/>
    <mergeCell ref="A34:J34"/>
    <mergeCell ref="C8:J8"/>
    <mergeCell ref="A9:A10"/>
    <mergeCell ref="B9:B10"/>
    <mergeCell ref="C9:D9"/>
    <mergeCell ref="E9:F9"/>
    <mergeCell ref="G9:H9"/>
    <mergeCell ref="I9:J9"/>
    <mergeCell ref="K9:K10"/>
    <mergeCell ref="I29:J29"/>
    <mergeCell ref="A30:J30"/>
    <mergeCell ref="A31:J31"/>
    <mergeCell ref="H32:I32"/>
    <mergeCell ref="C12:K24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zoomScale="90" zoomScaleSheetLayoutView="90" workbookViewId="0">
      <selection activeCell="B21" sqref="B21"/>
    </sheetView>
  </sheetViews>
  <sheetFormatPr defaultRowHeight="12.75" x14ac:dyDescent="0.2"/>
  <cols>
    <col min="2" max="2" width="17.710937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569"/>
      <c r="E1" s="569"/>
      <c r="H1" s="43"/>
      <c r="I1" s="621" t="s">
        <v>385</v>
      </c>
      <c r="J1" s="621"/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9" ht="20.25" x14ac:dyDescent="0.3">
      <c r="A3" s="567" t="s">
        <v>705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9" ht="10.5" customHeight="1" x14ac:dyDescent="0.2"/>
    <row r="5" spans="1:19" s="16" customFormat="1" ht="18.75" customHeight="1" x14ac:dyDescent="0.25">
      <c r="A5" s="749" t="s">
        <v>441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48" t="s">
        <v>164</v>
      </c>
      <c r="B7" s="548"/>
      <c r="E7" s="677"/>
      <c r="F7" s="677"/>
      <c r="G7" s="677"/>
      <c r="H7" s="677"/>
      <c r="I7" s="677" t="s">
        <v>782</v>
      </c>
      <c r="J7" s="677"/>
      <c r="K7" s="677"/>
    </row>
    <row r="8" spans="1:19" s="14" customFormat="1" ht="15.75" hidden="1" x14ac:dyDescent="0.25">
      <c r="C8" s="622" t="s">
        <v>15</v>
      </c>
      <c r="D8" s="622"/>
      <c r="E8" s="622"/>
      <c r="F8" s="622"/>
      <c r="G8" s="622"/>
      <c r="H8" s="622"/>
      <c r="I8" s="622"/>
      <c r="J8" s="622"/>
    </row>
    <row r="9" spans="1:19" ht="30" customHeight="1" x14ac:dyDescent="0.2">
      <c r="A9" s="619" t="s">
        <v>25</v>
      </c>
      <c r="B9" s="619" t="s">
        <v>39</v>
      </c>
      <c r="C9" s="525" t="s">
        <v>767</v>
      </c>
      <c r="D9" s="527"/>
      <c r="E9" s="525" t="s">
        <v>40</v>
      </c>
      <c r="F9" s="527"/>
      <c r="G9" s="525" t="s">
        <v>41</v>
      </c>
      <c r="H9" s="527"/>
      <c r="I9" s="547" t="s">
        <v>108</v>
      </c>
      <c r="J9" s="547"/>
      <c r="K9" s="619" t="s">
        <v>241</v>
      </c>
      <c r="R9" s="9"/>
      <c r="S9" s="13"/>
    </row>
    <row r="10" spans="1:19" s="15" customFormat="1" ht="42.6" customHeight="1" x14ac:dyDescent="0.2">
      <c r="A10" s="620"/>
      <c r="B10" s="620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620"/>
    </row>
    <row r="11" spans="1:19" x14ac:dyDescent="0.2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3">
        <v>11</v>
      </c>
    </row>
    <row r="12" spans="1:19" ht="23.45" customHeight="1" x14ac:dyDescent="0.25">
      <c r="A12" s="367">
        <v>1</v>
      </c>
      <c r="B12" s="125" t="s">
        <v>885</v>
      </c>
      <c r="C12" s="633" t="s">
        <v>909</v>
      </c>
      <c r="D12" s="634"/>
      <c r="E12" s="634"/>
      <c r="F12" s="634"/>
      <c r="G12" s="634"/>
      <c r="H12" s="634"/>
      <c r="I12" s="634"/>
      <c r="J12" s="634"/>
      <c r="K12" s="635"/>
    </row>
    <row r="13" spans="1:19" ht="23.45" customHeight="1" x14ac:dyDescent="0.25">
      <c r="A13" s="367">
        <v>2</v>
      </c>
      <c r="B13" s="125" t="s">
        <v>888</v>
      </c>
      <c r="C13" s="636"/>
      <c r="D13" s="637"/>
      <c r="E13" s="637"/>
      <c r="F13" s="637"/>
      <c r="G13" s="637"/>
      <c r="H13" s="637"/>
      <c r="I13" s="637"/>
      <c r="J13" s="637"/>
      <c r="K13" s="638"/>
    </row>
    <row r="14" spans="1:19" ht="23.45" customHeight="1" x14ac:dyDescent="0.25">
      <c r="A14" s="367">
        <v>3</v>
      </c>
      <c r="B14" s="125" t="s">
        <v>889</v>
      </c>
      <c r="C14" s="636"/>
      <c r="D14" s="637"/>
      <c r="E14" s="637"/>
      <c r="F14" s="637"/>
      <c r="G14" s="637"/>
      <c r="H14" s="637"/>
      <c r="I14" s="637"/>
      <c r="J14" s="637"/>
      <c r="K14" s="638"/>
    </row>
    <row r="15" spans="1:19" ht="23.45" customHeight="1" x14ac:dyDescent="0.25">
      <c r="A15" s="367">
        <v>4</v>
      </c>
      <c r="B15" s="125" t="s">
        <v>890</v>
      </c>
      <c r="C15" s="636"/>
      <c r="D15" s="637"/>
      <c r="E15" s="637"/>
      <c r="F15" s="637"/>
      <c r="G15" s="637"/>
      <c r="H15" s="637"/>
      <c r="I15" s="637"/>
      <c r="J15" s="637"/>
      <c r="K15" s="638"/>
    </row>
    <row r="16" spans="1:19" ht="23.45" customHeight="1" x14ac:dyDescent="0.25">
      <c r="A16" s="367">
        <v>5</v>
      </c>
      <c r="B16" s="125" t="s">
        <v>886</v>
      </c>
      <c r="C16" s="636"/>
      <c r="D16" s="637"/>
      <c r="E16" s="637"/>
      <c r="F16" s="637"/>
      <c r="G16" s="637"/>
      <c r="H16" s="637"/>
      <c r="I16" s="637"/>
      <c r="J16" s="637"/>
      <c r="K16" s="638"/>
    </row>
    <row r="17" spans="1:16" ht="23.45" customHeight="1" x14ac:dyDescent="0.25">
      <c r="A17" s="367">
        <v>6</v>
      </c>
      <c r="B17" s="125" t="s">
        <v>887</v>
      </c>
      <c r="C17" s="639"/>
      <c r="D17" s="640"/>
      <c r="E17" s="640"/>
      <c r="F17" s="640"/>
      <c r="G17" s="640"/>
      <c r="H17" s="640"/>
      <c r="I17" s="640"/>
      <c r="J17" s="640"/>
      <c r="K17" s="641"/>
    </row>
    <row r="18" spans="1:16" s="13" customFormat="1" ht="23.45" customHeight="1" x14ac:dyDescent="0.25">
      <c r="A18" s="367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6" s="13" customFormat="1" x14ac:dyDescent="0.2">
      <c r="A19" s="11" t="s">
        <v>43</v>
      </c>
    </row>
    <row r="20" spans="1:16" s="13" customFormat="1" x14ac:dyDescent="0.2">
      <c r="A20" s="11"/>
    </row>
    <row r="21" spans="1:16" s="13" customFormat="1" x14ac:dyDescent="0.2">
      <c r="A21" s="11"/>
    </row>
    <row r="22" spans="1:16" s="13" customFormat="1" x14ac:dyDescent="0.2">
      <c r="A22" s="11"/>
    </row>
    <row r="23" spans="1:16" s="16" customFormat="1" ht="13.9" customHeight="1" x14ac:dyDescent="0.2">
      <c r="B23" s="85"/>
      <c r="C23" s="85"/>
      <c r="D23" s="85"/>
      <c r="E23" s="85"/>
      <c r="F23" s="85"/>
      <c r="G23" s="85"/>
      <c r="H23" s="85"/>
      <c r="I23" s="549" t="s">
        <v>12</v>
      </c>
      <c r="J23" s="549"/>
      <c r="K23" s="85"/>
      <c r="L23" s="85"/>
      <c r="M23" s="85"/>
      <c r="N23" s="85"/>
      <c r="O23" s="85"/>
      <c r="P23" s="85"/>
    </row>
    <row r="24" spans="1:16" s="16" customFormat="1" ht="13.15" customHeight="1" x14ac:dyDescent="0.2">
      <c r="A24" s="551" t="s">
        <v>13</v>
      </c>
      <c r="B24" s="551"/>
      <c r="C24" s="551"/>
      <c r="D24" s="551"/>
      <c r="E24" s="551"/>
      <c r="F24" s="551"/>
      <c r="G24" s="551"/>
      <c r="H24" s="551"/>
      <c r="I24" s="551"/>
      <c r="J24" s="551"/>
      <c r="K24" s="85"/>
      <c r="L24" s="85"/>
      <c r="M24" s="85"/>
      <c r="N24" s="85"/>
      <c r="O24" s="85"/>
      <c r="P24" s="85"/>
    </row>
    <row r="25" spans="1:16" s="16" customFormat="1" ht="13.15" customHeight="1" x14ac:dyDescent="0.2">
      <c r="A25" s="551" t="s">
        <v>19</v>
      </c>
      <c r="B25" s="551"/>
      <c r="C25" s="551"/>
      <c r="D25" s="551"/>
      <c r="E25" s="551"/>
      <c r="F25" s="551"/>
      <c r="G25" s="551"/>
      <c r="H25" s="551"/>
      <c r="I25" s="551"/>
      <c r="J25" s="551"/>
      <c r="K25" s="85"/>
      <c r="L25" s="85"/>
      <c r="M25" s="85"/>
      <c r="N25" s="85"/>
      <c r="O25" s="85"/>
      <c r="P25" s="85"/>
    </row>
    <row r="26" spans="1:16" s="16" customFormat="1" x14ac:dyDescent="0.2">
      <c r="A26" s="15" t="s">
        <v>22</v>
      </c>
      <c r="B26" s="15"/>
      <c r="C26" s="15"/>
      <c r="D26" s="15"/>
      <c r="E26" s="15"/>
      <c r="F26" s="15"/>
      <c r="H26" s="569" t="s">
        <v>23</v>
      </c>
      <c r="I26" s="569"/>
    </row>
    <row r="27" spans="1:16" s="16" customFormat="1" x14ac:dyDescent="0.2">
      <c r="A27" s="15"/>
    </row>
    <row r="28" spans="1:16" x14ac:dyDescent="0.2">
      <c r="A28" s="613"/>
      <c r="B28" s="613"/>
      <c r="C28" s="613"/>
      <c r="D28" s="613"/>
      <c r="E28" s="613"/>
      <c r="F28" s="613"/>
      <c r="G28" s="613"/>
      <c r="H28" s="613"/>
      <c r="I28" s="613"/>
      <c r="J28" s="613"/>
    </row>
  </sheetData>
  <mergeCells count="22">
    <mergeCell ref="A28:J28"/>
    <mergeCell ref="E9:F9"/>
    <mergeCell ref="C9:D9"/>
    <mergeCell ref="H26:I26"/>
    <mergeCell ref="A25:J25"/>
    <mergeCell ref="I23:J23"/>
    <mergeCell ref="B9:B10"/>
    <mergeCell ref="I1:J1"/>
    <mergeCell ref="A24:J24"/>
    <mergeCell ref="G9:H9"/>
    <mergeCell ref="I9:J9"/>
    <mergeCell ref="D1:E1"/>
    <mergeCell ref="A9:A10"/>
    <mergeCell ref="A2:J2"/>
    <mergeCell ref="C12:K17"/>
    <mergeCell ref="K9:K10"/>
    <mergeCell ref="C8:J8"/>
    <mergeCell ref="E7:H7"/>
    <mergeCell ref="A3:J3"/>
    <mergeCell ref="I7:K7"/>
    <mergeCell ref="A7:B7"/>
    <mergeCell ref="A5:K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7" zoomScaleNormal="100" zoomScaleSheetLayoutView="90" workbookViewId="0">
      <selection activeCell="E18" sqref="E18:F18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569"/>
      <c r="E1" s="569"/>
      <c r="H1" s="43"/>
      <c r="J1" s="621" t="s">
        <v>70</v>
      </c>
      <c r="K1" s="621"/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9" ht="18" x14ac:dyDescent="0.25">
      <c r="A3" s="645" t="s">
        <v>702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9" ht="10.5" customHeight="1" x14ac:dyDescent="0.2"/>
    <row r="5" spans="1:19" s="16" customFormat="1" ht="15.75" customHeight="1" x14ac:dyDescent="0.2">
      <c r="A5" s="750" t="s">
        <v>442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48" t="s">
        <v>164</v>
      </c>
      <c r="B7" s="548"/>
      <c r="I7" s="677" t="s">
        <v>782</v>
      </c>
      <c r="J7" s="677"/>
      <c r="K7" s="677"/>
    </row>
    <row r="8" spans="1:19" s="14" customFormat="1" ht="15.75" hidden="1" x14ac:dyDescent="0.25">
      <c r="C8" s="622" t="s">
        <v>15</v>
      </c>
      <c r="D8" s="622"/>
      <c r="E8" s="622"/>
      <c r="F8" s="622"/>
      <c r="G8" s="622"/>
      <c r="H8" s="622"/>
      <c r="I8" s="622"/>
      <c r="J8" s="622"/>
    </row>
    <row r="9" spans="1:19" ht="30" customHeight="1" x14ac:dyDescent="0.2">
      <c r="A9" s="619" t="s">
        <v>25</v>
      </c>
      <c r="B9" s="619" t="s">
        <v>39</v>
      </c>
      <c r="C9" s="525" t="s">
        <v>768</v>
      </c>
      <c r="D9" s="527"/>
      <c r="E9" s="525" t="s">
        <v>477</v>
      </c>
      <c r="F9" s="527"/>
      <c r="G9" s="525" t="s">
        <v>41</v>
      </c>
      <c r="H9" s="527"/>
      <c r="I9" s="547" t="s">
        <v>108</v>
      </c>
      <c r="J9" s="547"/>
      <c r="K9" s="619" t="s">
        <v>515</v>
      </c>
      <c r="R9" s="9"/>
      <c r="S9" s="13"/>
    </row>
    <row r="10" spans="1:19" s="15" customFormat="1" ht="46.5" customHeight="1" x14ac:dyDescent="0.2">
      <c r="A10" s="620"/>
      <c r="B10" s="620"/>
      <c r="C10" s="391" t="s">
        <v>928</v>
      </c>
      <c r="D10" s="5" t="s">
        <v>107</v>
      </c>
      <c r="E10" s="391" t="s">
        <v>928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620"/>
    </row>
    <row r="11" spans="1:19" x14ac:dyDescent="0.2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49">
        <v>11</v>
      </c>
    </row>
    <row r="12" spans="1:19" ht="25.9" customHeight="1" x14ac:dyDescent="0.25">
      <c r="A12" s="378">
        <v>1</v>
      </c>
      <c r="B12" s="379" t="s">
        <v>885</v>
      </c>
      <c r="C12" s="403">
        <v>1204</v>
      </c>
      <c r="D12" s="403">
        <v>34.06</v>
      </c>
      <c r="E12" s="403"/>
      <c r="F12" s="403"/>
      <c r="G12" s="751" t="s">
        <v>929</v>
      </c>
      <c r="H12" s="752"/>
      <c r="I12" s="752"/>
      <c r="J12" s="752"/>
      <c r="K12" s="753"/>
    </row>
    <row r="13" spans="1:19" ht="25.9" customHeight="1" x14ac:dyDescent="0.25">
      <c r="A13" s="378">
        <v>2</v>
      </c>
      <c r="B13" s="379" t="s">
        <v>888</v>
      </c>
      <c r="C13" s="403">
        <v>788</v>
      </c>
      <c r="D13" s="403">
        <v>22.29</v>
      </c>
      <c r="E13" s="403"/>
      <c r="F13" s="403"/>
      <c r="G13" s="754"/>
      <c r="H13" s="755"/>
      <c r="I13" s="755"/>
      <c r="J13" s="755"/>
      <c r="K13" s="756"/>
    </row>
    <row r="14" spans="1:19" ht="25.9" customHeight="1" x14ac:dyDescent="0.25">
      <c r="A14" s="378">
        <v>3</v>
      </c>
      <c r="B14" s="379" t="s">
        <v>889</v>
      </c>
      <c r="C14" s="403">
        <v>613</v>
      </c>
      <c r="D14" s="403">
        <v>17.34</v>
      </c>
      <c r="E14" s="403"/>
      <c r="F14" s="403"/>
      <c r="G14" s="754"/>
      <c r="H14" s="755"/>
      <c r="I14" s="755"/>
      <c r="J14" s="755"/>
      <c r="K14" s="756"/>
    </row>
    <row r="15" spans="1:19" ht="25.9" customHeight="1" x14ac:dyDescent="0.25">
      <c r="A15" s="378">
        <v>4</v>
      </c>
      <c r="B15" s="379" t="s">
        <v>890</v>
      </c>
      <c r="C15" s="403">
        <v>401</v>
      </c>
      <c r="D15" s="403">
        <v>11.34</v>
      </c>
      <c r="E15" s="403"/>
      <c r="F15" s="403"/>
      <c r="G15" s="754"/>
      <c r="H15" s="755"/>
      <c r="I15" s="755"/>
      <c r="J15" s="755"/>
      <c r="K15" s="756"/>
    </row>
    <row r="16" spans="1:19" ht="25.9" customHeight="1" x14ac:dyDescent="0.25">
      <c r="A16" s="378">
        <v>5</v>
      </c>
      <c r="B16" s="379" t="s">
        <v>886</v>
      </c>
      <c r="C16" s="403">
        <v>53</v>
      </c>
      <c r="D16" s="403">
        <v>1.5</v>
      </c>
      <c r="E16" s="403"/>
      <c r="F16" s="403"/>
      <c r="G16" s="754"/>
      <c r="H16" s="755"/>
      <c r="I16" s="755"/>
      <c r="J16" s="755"/>
      <c r="K16" s="756"/>
    </row>
    <row r="17" spans="1:16" ht="25.9" customHeight="1" x14ac:dyDescent="0.25">
      <c r="A17" s="378">
        <v>6</v>
      </c>
      <c r="B17" s="379" t="s">
        <v>887</v>
      </c>
      <c r="C17" s="403">
        <v>6</v>
      </c>
      <c r="D17" s="403">
        <v>0.17</v>
      </c>
      <c r="E17" s="403"/>
      <c r="F17" s="403"/>
      <c r="G17" s="754"/>
      <c r="H17" s="755"/>
      <c r="I17" s="755"/>
      <c r="J17" s="755"/>
      <c r="K17" s="756"/>
    </row>
    <row r="18" spans="1:16" s="13" customFormat="1" ht="25.9" customHeight="1" x14ac:dyDescent="0.25">
      <c r="A18" s="3" t="s">
        <v>18</v>
      </c>
      <c r="B18" s="9"/>
      <c r="C18" s="125">
        <f>SUM(C12:C17)</f>
        <v>3065</v>
      </c>
      <c r="D18" s="125">
        <f>SUM(D12:D17)</f>
        <v>86.7</v>
      </c>
      <c r="E18" s="125">
        <v>174</v>
      </c>
      <c r="F18" s="125">
        <v>86.7</v>
      </c>
      <c r="G18" s="757"/>
      <c r="H18" s="758"/>
      <c r="I18" s="758"/>
      <c r="J18" s="758"/>
      <c r="K18" s="759"/>
    </row>
    <row r="19" spans="1:16" s="13" customFormat="1" x14ac:dyDescent="0.2"/>
    <row r="20" spans="1:16" s="13" customFormat="1" x14ac:dyDescent="0.2">
      <c r="A20" s="11" t="s">
        <v>43</v>
      </c>
    </row>
    <row r="21" spans="1:16" ht="15.75" customHeight="1" x14ac:dyDescent="0.2">
      <c r="C21" s="614"/>
      <c r="D21" s="614"/>
      <c r="E21" s="614"/>
      <c r="F21" s="614"/>
    </row>
    <row r="22" spans="1:16" s="16" customFormat="1" ht="13.9" customHeight="1" x14ac:dyDescent="0.2">
      <c r="B22" s="85"/>
      <c r="C22" s="85"/>
      <c r="D22" s="85"/>
      <c r="E22" s="85"/>
      <c r="F22" s="85"/>
      <c r="G22" s="85"/>
      <c r="H22" s="85"/>
      <c r="I22" s="549" t="s">
        <v>12</v>
      </c>
      <c r="J22" s="549"/>
      <c r="K22" s="85"/>
      <c r="L22" s="85"/>
      <c r="M22" s="85"/>
      <c r="N22" s="85"/>
      <c r="O22" s="85"/>
      <c r="P22" s="85"/>
    </row>
    <row r="23" spans="1:16" s="16" customFormat="1" ht="13.1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  <c r="K23" s="85"/>
      <c r="L23" s="85"/>
      <c r="M23" s="85"/>
      <c r="N23" s="85"/>
      <c r="O23" s="85"/>
      <c r="P23" s="85"/>
    </row>
    <row r="24" spans="1:16" s="16" customFormat="1" ht="13.1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  <c r="K24" s="85"/>
      <c r="L24" s="85"/>
      <c r="M24" s="85"/>
      <c r="N24" s="85"/>
      <c r="O24" s="85"/>
      <c r="P24" s="85"/>
    </row>
    <row r="25" spans="1:16" s="16" customFormat="1" x14ac:dyDescent="0.2">
      <c r="A25" s="15" t="s">
        <v>22</v>
      </c>
      <c r="B25" s="15"/>
      <c r="C25" s="15"/>
      <c r="D25" s="15"/>
      <c r="E25" s="15"/>
      <c r="F25" s="15"/>
      <c r="H25" s="569" t="s">
        <v>23</v>
      </c>
      <c r="I25" s="569"/>
    </row>
    <row r="26" spans="1:16" s="16" customFormat="1" x14ac:dyDescent="0.2">
      <c r="A26" s="15"/>
    </row>
    <row r="27" spans="1:16" x14ac:dyDescent="0.2">
      <c r="A27" s="613"/>
      <c r="B27" s="613"/>
      <c r="C27" s="613"/>
      <c r="D27" s="613"/>
      <c r="E27" s="613"/>
      <c r="F27" s="613"/>
      <c r="G27" s="613"/>
      <c r="H27" s="613"/>
      <c r="I27" s="613"/>
      <c r="J27" s="613"/>
    </row>
  </sheetData>
  <mergeCells count="22">
    <mergeCell ref="A27:J27"/>
    <mergeCell ref="A23:J23"/>
    <mergeCell ref="I7:K7"/>
    <mergeCell ref="H25:I25"/>
    <mergeCell ref="C8:J8"/>
    <mergeCell ref="A9:A10"/>
    <mergeCell ref="I22:J22"/>
    <mergeCell ref="B9:B10"/>
    <mergeCell ref="E9:F9"/>
    <mergeCell ref="G9:H9"/>
    <mergeCell ref="A24:J24"/>
    <mergeCell ref="C21:F21"/>
    <mergeCell ref="G12:K18"/>
    <mergeCell ref="J1:K1"/>
    <mergeCell ref="I9:J9"/>
    <mergeCell ref="D1:E1"/>
    <mergeCell ref="A2:J2"/>
    <mergeCell ref="A3:J3"/>
    <mergeCell ref="C9:D9"/>
    <mergeCell ref="A5:L5"/>
    <mergeCell ref="K9:K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zoomScale="90" zoomScaleSheetLayoutView="90" workbookViewId="0">
      <selection activeCell="G12" sqref="G12:K18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569"/>
      <c r="E1" s="569"/>
      <c r="H1" s="43"/>
      <c r="J1" s="621" t="s">
        <v>478</v>
      </c>
      <c r="K1" s="621"/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9" ht="18" x14ac:dyDescent="0.25">
      <c r="A3" s="645" t="s">
        <v>702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9" ht="10.5" customHeight="1" x14ac:dyDescent="0.2"/>
    <row r="5" spans="1:19" s="16" customFormat="1" ht="15.75" customHeight="1" x14ac:dyDescent="0.2">
      <c r="A5" s="760" t="s">
        <v>488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48" t="s">
        <v>164</v>
      </c>
      <c r="B7" s="548"/>
      <c r="I7" s="677" t="s">
        <v>783</v>
      </c>
      <c r="J7" s="677"/>
      <c r="K7" s="677"/>
    </row>
    <row r="8" spans="1:19" s="14" customFormat="1" ht="15.75" hidden="1" x14ac:dyDescent="0.25">
      <c r="C8" s="622" t="s">
        <v>15</v>
      </c>
      <c r="D8" s="622"/>
      <c r="E8" s="622"/>
      <c r="F8" s="622"/>
      <c r="G8" s="622"/>
      <c r="H8" s="622"/>
      <c r="I8" s="622"/>
      <c r="J8" s="622"/>
    </row>
    <row r="9" spans="1:19" ht="31.5" customHeight="1" x14ac:dyDescent="0.2">
      <c r="A9" s="619" t="s">
        <v>25</v>
      </c>
      <c r="B9" s="619" t="s">
        <v>39</v>
      </c>
      <c r="C9" s="525" t="s">
        <v>769</v>
      </c>
      <c r="D9" s="527"/>
      <c r="E9" s="525" t="s">
        <v>477</v>
      </c>
      <c r="F9" s="527"/>
      <c r="G9" s="525" t="s">
        <v>41</v>
      </c>
      <c r="H9" s="527"/>
      <c r="I9" s="547" t="s">
        <v>108</v>
      </c>
      <c r="J9" s="547"/>
      <c r="K9" s="619" t="s">
        <v>515</v>
      </c>
      <c r="R9" s="9"/>
      <c r="S9" s="13"/>
    </row>
    <row r="10" spans="1:19" s="15" customFormat="1" ht="46.5" customHeight="1" x14ac:dyDescent="0.2">
      <c r="A10" s="620"/>
      <c r="B10" s="620"/>
      <c r="C10" s="391" t="s">
        <v>928</v>
      </c>
      <c r="D10" s="5" t="s">
        <v>107</v>
      </c>
      <c r="E10" s="5" t="s">
        <v>42</v>
      </c>
      <c r="F10" s="5" t="s">
        <v>107</v>
      </c>
      <c r="G10" s="391" t="s">
        <v>928</v>
      </c>
      <c r="H10" s="5" t="s">
        <v>107</v>
      </c>
      <c r="I10" s="5" t="s">
        <v>137</v>
      </c>
      <c r="J10" s="5" t="s">
        <v>138</v>
      </c>
      <c r="K10" s="620"/>
    </row>
    <row r="11" spans="1:19" x14ac:dyDescent="0.2">
      <c r="A11" s="284">
        <v>1</v>
      </c>
      <c r="B11" s="284">
        <v>2</v>
      </c>
      <c r="C11" s="284">
        <v>3</v>
      </c>
      <c r="D11" s="284">
        <v>4</v>
      </c>
      <c r="E11" s="284">
        <v>5</v>
      </c>
      <c r="F11" s="284">
        <v>6</v>
      </c>
      <c r="G11" s="284">
        <v>7</v>
      </c>
      <c r="H11" s="284">
        <v>8</v>
      </c>
      <c r="I11" s="284">
        <v>9</v>
      </c>
      <c r="J11" s="284">
        <v>10</v>
      </c>
      <c r="K11" s="284">
        <v>11</v>
      </c>
    </row>
    <row r="12" spans="1:19" ht="21.6" customHeight="1" x14ac:dyDescent="0.25">
      <c r="A12" s="378">
        <v>1</v>
      </c>
      <c r="B12" s="379" t="s">
        <v>885</v>
      </c>
      <c r="C12" s="403">
        <v>1204</v>
      </c>
      <c r="D12" s="403">
        <v>34.06</v>
      </c>
      <c r="E12" s="403"/>
      <c r="F12" s="403"/>
      <c r="G12" s="751" t="s">
        <v>929</v>
      </c>
      <c r="H12" s="752"/>
      <c r="I12" s="752"/>
      <c r="J12" s="752"/>
      <c r="K12" s="753"/>
    </row>
    <row r="13" spans="1:19" ht="21.6" customHeight="1" x14ac:dyDescent="0.25">
      <c r="A13" s="378">
        <v>2</v>
      </c>
      <c r="B13" s="379" t="s">
        <v>888</v>
      </c>
      <c r="C13" s="403">
        <v>788</v>
      </c>
      <c r="D13" s="403">
        <v>22.29</v>
      </c>
      <c r="E13" s="403"/>
      <c r="F13" s="403"/>
      <c r="G13" s="754"/>
      <c r="H13" s="755"/>
      <c r="I13" s="755"/>
      <c r="J13" s="755"/>
      <c r="K13" s="756"/>
    </row>
    <row r="14" spans="1:19" ht="21.6" customHeight="1" x14ac:dyDescent="0.25">
      <c r="A14" s="378">
        <v>3</v>
      </c>
      <c r="B14" s="379" t="s">
        <v>889</v>
      </c>
      <c r="C14" s="403">
        <v>613</v>
      </c>
      <c r="D14" s="403">
        <v>17.34</v>
      </c>
      <c r="E14" s="403"/>
      <c r="F14" s="403"/>
      <c r="G14" s="754"/>
      <c r="H14" s="755"/>
      <c r="I14" s="755"/>
      <c r="J14" s="755"/>
      <c r="K14" s="756"/>
    </row>
    <row r="15" spans="1:19" ht="21.6" customHeight="1" x14ac:dyDescent="0.25">
      <c r="A15" s="378">
        <v>4</v>
      </c>
      <c r="B15" s="379" t="s">
        <v>890</v>
      </c>
      <c r="C15" s="403">
        <v>401</v>
      </c>
      <c r="D15" s="403">
        <v>11.34</v>
      </c>
      <c r="E15" s="403"/>
      <c r="F15" s="403"/>
      <c r="G15" s="754"/>
      <c r="H15" s="755"/>
      <c r="I15" s="755"/>
      <c r="J15" s="755"/>
      <c r="K15" s="756"/>
    </row>
    <row r="16" spans="1:19" ht="21.6" customHeight="1" x14ac:dyDescent="0.25">
      <c r="A16" s="378">
        <v>5</v>
      </c>
      <c r="B16" s="379" t="s">
        <v>886</v>
      </c>
      <c r="C16" s="403">
        <v>53</v>
      </c>
      <c r="D16" s="403">
        <v>1.5</v>
      </c>
      <c r="E16" s="403"/>
      <c r="F16" s="403"/>
      <c r="G16" s="754"/>
      <c r="H16" s="755"/>
      <c r="I16" s="755"/>
      <c r="J16" s="755"/>
      <c r="K16" s="756"/>
    </row>
    <row r="17" spans="1:16" ht="21.6" customHeight="1" x14ac:dyDescent="0.25">
      <c r="A17" s="378">
        <v>6</v>
      </c>
      <c r="B17" s="379" t="s">
        <v>887</v>
      </c>
      <c r="C17" s="403">
        <v>6</v>
      </c>
      <c r="D17" s="403">
        <v>0.17</v>
      </c>
      <c r="E17" s="403"/>
      <c r="F17" s="403"/>
      <c r="G17" s="754"/>
      <c r="H17" s="755"/>
      <c r="I17" s="755"/>
      <c r="J17" s="755"/>
      <c r="K17" s="756"/>
    </row>
    <row r="18" spans="1:16" s="13" customFormat="1" ht="21.6" customHeight="1" x14ac:dyDescent="0.25">
      <c r="A18" s="3" t="s">
        <v>18</v>
      </c>
      <c r="B18" s="9"/>
      <c r="C18" s="125">
        <f>SUM(C12:C17)</f>
        <v>3065</v>
      </c>
      <c r="D18" s="125">
        <f>SUM(D12:D17)</f>
        <v>86.7</v>
      </c>
      <c r="E18" s="125">
        <v>174</v>
      </c>
      <c r="F18" s="125">
        <v>86.7</v>
      </c>
      <c r="G18" s="757"/>
      <c r="H18" s="758"/>
      <c r="I18" s="758"/>
      <c r="J18" s="758"/>
      <c r="K18" s="759"/>
    </row>
    <row r="19" spans="1:16" s="13" customFormat="1" x14ac:dyDescent="0.2"/>
    <row r="20" spans="1:16" s="13" customFormat="1" x14ac:dyDescent="0.2">
      <c r="A20" s="11" t="s">
        <v>43</v>
      </c>
    </row>
    <row r="21" spans="1:16" ht="15.75" customHeight="1" x14ac:dyDescent="0.2">
      <c r="C21" s="614"/>
      <c r="D21" s="614"/>
      <c r="E21" s="614"/>
      <c r="F21" s="614"/>
    </row>
    <row r="22" spans="1:16" s="16" customFormat="1" ht="13.9" customHeight="1" x14ac:dyDescent="0.2">
      <c r="B22" s="85"/>
      <c r="C22" s="85"/>
      <c r="D22" s="85"/>
      <c r="E22" s="85"/>
      <c r="F22" s="85"/>
      <c r="G22" s="85"/>
      <c r="H22" s="85"/>
      <c r="I22" s="549" t="s">
        <v>12</v>
      </c>
      <c r="J22" s="549"/>
      <c r="K22" s="85"/>
      <c r="L22" s="85"/>
      <c r="M22" s="85"/>
      <c r="N22" s="85"/>
      <c r="O22" s="85"/>
      <c r="P22" s="85"/>
    </row>
    <row r="23" spans="1:16" s="16" customFormat="1" ht="13.15" customHeight="1" x14ac:dyDescent="0.2">
      <c r="A23" s="551" t="s">
        <v>13</v>
      </c>
      <c r="B23" s="551"/>
      <c r="C23" s="551"/>
      <c r="D23" s="551"/>
      <c r="E23" s="551"/>
      <c r="F23" s="551"/>
      <c r="G23" s="551"/>
      <c r="H23" s="551"/>
      <c r="I23" s="551"/>
      <c r="J23" s="551"/>
      <c r="K23" s="85"/>
      <c r="L23" s="85"/>
      <c r="M23" s="85"/>
      <c r="N23" s="85"/>
      <c r="O23" s="85"/>
      <c r="P23" s="85"/>
    </row>
    <row r="24" spans="1:16" s="16" customFormat="1" ht="13.15" customHeight="1" x14ac:dyDescent="0.2">
      <c r="A24" s="551" t="s">
        <v>19</v>
      </c>
      <c r="B24" s="551"/>
      <c r="C24" s="551"/>
      <c r="D24" s="551"/>
      <c r="E24" s="551"/>
      <c r="F24" s="551"/>
      <c r="G24" s="551"/>
      <c r="H24" s="551"/>
      <c r="I24" s="551"/>
      <c r="J24" s="551"/>
      <c r="K24" s="85"/>
      <c r="L24" s="85"/>
      <c r="M24" s="85"/>
      <c r="N24" s="85"/>
      <c r="O24" s="85"/>
      <c r="P24" s="85"/>
    </row>
    <row r="25" spans="1:16" s="16" customFormat="1" x14ac:dyDescent="0.2">
      <c r="A25" s="15" t="s">
        <v>22</v>
      </c>
      <c r="B25" s="15"/>
      <c r="C25" s="15"/>
      <c r="D25" s="15"/>
      <c r="E25" s="15"/>
      <c r="F25" s="15"/>
      <c r="H25" s="569" t="s">
        <v>23</v>
      </c>
      <c r="I25" s="569"/>
    </row>
    <row r="26" spans="1:16" s="16" customFormat="1" x14ac:dyDescent="0.2">
      <c r="A26" s="15"/>
    </row>
    <row r="27" spans="1:16" x14ac:dyDescent="0.2">
      <c r="A27" s="613"/>
      <c r="B27" s="613"/>
      <c r="C27" s="613"/>
      <c r="D27" s="613"/>
      <c r="E27" s="613"/>
      <c r="F27" s="613"/>
      <c r="G27" s="613"/>
      <c r="H27" s="613"/>
      <c r="I27" s="613"/>
      <c r="J27" s="613"/>
    </row>
  </sheetData>
  <mergeCells count="22">
    <mergeCell ref="A7:B7"/>
    <mergeCell ref="I7:K7"/>
    <mergeCell ref="D1:E1"/>
    <mergeCell ref="J1:K1"/>
    <mergeCell ref="A2:J2"/>
    <mergeCell ref="A3:J3"/>
    <mergeCell ref="A5:L5"/>
    <mergeCell ref="C8:J8"/>
    <mergeCell ref="A9:A10"/>
    <mergeCell ref="B9:B10"/>
    <mergeCell ref="C9:D9"/>
    <mergeCell ref="E9:F9"/>
    <mergeCell ref="G9:H9"/>
    <mergeCell ref="I9:J9"/>
    <mergeCell ref="A27:J27"/>
    <mergeCell ref="K9:K10"/>
    <mergeCell ref="C21:F21"/>
    <mergeCell ref="I22:J22"/>
    <mergeCell ref="A23:J23"/>
    <mergeCell ref="A24:J24"/>
    <mergeCell ref="H25:I25"/>
    <mergeCell ref="G12:K18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SheetLayoutView="100" workbookViewId="0">
      <selection activeCell="D20" sqref="D20:I20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89" customWidth="1"/>
    <col min="5" max="8" width="18.42578125" style="289" customWidth="1"/>
  </cols>
  <sheetData>
    <row r="1" spans="1:15" x14ac:dyDescent="0.2">
      <c r="H1" s="292" t="s">
        <v>517</v>
      </c>
    </row>
    <row r="2" spans="1:15" ht="18" x14ac:dyDescent="0.35">
      <c r="A2" s="609" t="s">
        <v>0</v>
      </c>
      <c r="B2" s="609"/>
      <c r="C2" s="609"/>
      <c r="D2" s="609"/>
      <c r="E2" s="609"/>
      <c r="F2" s="609"/>
      <c r="G2" s="609"/>
      <c r="H2" s="609"/>
      <c r="I2" s="229"/>
      <c r="J2" s="229"/>
      <c r="K2" s="229"/>
      <c r="L2" s="229"/>
      <c r="M2" s="229"/>
      <c r="N2" s="229"/>
      <c r="O2" s="229"/>
    </row>
    <row r="3" spans="1:15" ht="21" x14ac:dyDescent="0.35">
      <c r="A3" s="610" t="s">
        <v>702</v>
      </c>
      <c r="B3" s="610"/>
      <c r="C3" s="610"/>
      <c r="D3" s="610"/>
      <c r="E3" s="610"/>
      <c r="F3" s="610"/>
      <c r="G3" s="610"/>
      <c r="H3" s="610"/>
      <c r="I3" s="230"/>
      <c r="J3" s="230"/>
      <c r="K3" s="230"/>
      <c r="L3" s="230"/>
      <c r="M3" s="230"/>
      <c r="N3" s="230"/>
      <c r="O3" s="230"/>
    </row>
    <row r="4" spans="1:15" ht="15" x14ac:dyDescent="0.3">
      <c r="A4" s="202"/>
      <c r="B4" s="202"/>
      <c r="C4" s="202"/>
      <c r="D4" s="286"/>
      <c r="E4" s="286"/>
      <c r="F4" s="286"/>
      <c r="G4" s="286"/>
      <c r="H4" s="286"/>
      <c r="I4" s="202"/>
      <c r="J4" s="202"/>
      <c r="K4" s="202"/>
      <c r="L4" s="202"/>
      <c r="M4" s="202"/>
      <c r="N4" s="202"/>
      <c r="O4" s="202"/>
    </row>
    <row r="5" spans="1:15" ht="18" x14ac:dyDescent="0.35">
      <c r="A5" s="609" t="s">
        <v>516</v>
      </c>
      <c r="B5" s="609"/>
      <c r="C5" s="609"/>
      <c r="D5" s="609"/>
      <c r="E5" s="609"/>
      <c r="F5" s="609"/>
      <c r="G5" s="609"/>
      <c r="H5" s="609"/>
      <c r="I5" s="229"/>
      <c r="J5" s="229"/>
      <c r="K5" s="229"/>
      <c r="L5" s="229"/>
      <c r="M5" s="229"/>
      <c r="N5" s="229"/>
      <c r="O5" s="229"/>
    </row>
    <row r="6" spans="1:15" ht="15" x14ac:dyDescent="0.3">
      <c r="A6" s="203" t="s">
        <v>257</v>
      </c>
      <c r="B6" s="203"/>
      <c r="C6" s="202"/>
      <c r="D6" s="286"/>
      <c r="E6" s="286"/>
      <c r="F6" s="775" t="s">
        <v>780</v>
      </c>
      <c r="G6" s="775"/>
      <c r="H6" s="775"/>
      <c r="I6" s="202"/>
      <c r="J6" s="202"/>
      <c r="K6" s="202"/>
      <c r="L6" s="231"/>
      <c r="M6" s="231"/>
      <c r="N6" s="773"/>
      <c r="O6" s="773"/>
    </row>
    <row r="7" spans="1:15" ht="31.5" customHeight="1" x14ac:dyDescent="0.2">
      <c r="A7" s="728" t="s">
        <v>2</v>
      </c>
      <c r="B7" s="728" t="s">
        <v>3</v>
      </c>
      <c r="C7" s="774" t="s">
        <v>393</v>
      </c>
      <c r="D7" s="761" t="s">
        <v>494</v>
      </c>
      <c r="E7" s="762"/>
      <c r="F7" s="762"/>
      <c r="G7" s="762"/>
      <c r="H7" s="763"/>
    </row>
    <row r="8" spans="1:15" ht="34.5" customHeight="1" x14ac:dyDescent="0.2">
      <c r="A8" s="728"/>
      <c r="B8" s="728"/>
      <c r="C8" s="774"/>
      <c r="D8" s="287" t="s">
        <v>495</v>
      </c>
      <c r="E8" s="287" t="s">
        <v>496</v>
      </c>
      <c r="F8" s="287" t="s">
        <v>497</v>
      </c>
      <c r="G8" s="287" t="s">
        <v>651</v>
      </c>
      <c r="H8" s="287" t="s">
        <v>49</v>
      </c>
    </row>
    <row r="9" spans="1:15" ht="15" x14ac:dyDescent="0.2">
      <c r="A9" s="220">
        <v>1</v>
      </c>
      <c r="B9" s="220">
        <v>2</v>
      </c>
      <c r="C9" s="220">
        <v>3</v>
      </c>
      <c r="D9" s="220">
        <v>4</v>
      </c>
      <c r="E9" s="220">
        <v>5</v>
      </c>
      <c r="F9" s="220">
        <v>6</v>
      </c>
      <c r="G9" s="220">
        <v>7</v>
      </c>
      <c r="H9" s="220">
        <v>8</v>
      </c>
    </row>
    <row r="10" spans="1:15" ht="16.899999999999999" customHeight="1" x14ac:dyDescent="0.25">
      <c r="A10" s="367">
        <v>1</v>
      </c>
      <c r="B10" s="125" t="s">
        <v>885</v>
      </c>
      <c r="C10" s="368">
        <v>1203</v>
      </c>
      <c r="D10" s="764" t="s">
        <v>930</v>
      </c>
      <c r="E10" s="765"/>
      <c r="F10" s="765"/>
      <c r="G10" s="765"/>
      <c r="H10" s="766"/>
    </row>
    <row r="11" spans="1:15" ht="16.899999999999999" customHeight="1" x14ac:dyDescent="0.25">
      <c r="A11" s="367">
        <v>2</v>
      </c>
      <c r="B11" s="125" t="s">
        <v>888</v>
      </c>
      <c r="C11" s="368">
        <v>738</v>
      </c>
      <c r="D11" s="767"/>
      <c r="E11" s="768"/>
      <c r="F11" s="768"/>
      <c r="G11" s="768"/>
      <c r="H11" s="769"/>
    </row>
    <row r="12" spans="1:15" ht="16.899999999999999" customHeight="1" x14ac:dyDescent="0.25">
      <c r="A12" s="367">
        <v>3</v>
      </c>
      <c r="B12" s="125" t="s">
        <v>889</v>
      </c>
      <c r="C12" s="368">
        <v>605</v>
      </c>
      <c r="D12" s="767"/>
      <c r="E12" s="768"/>
      <c r="F12" s="768"/>
      <c r="G12" s="768"/>
      <c r="H12" s="769"/>
    </row>
    <row r="13" spans="1:15" ht="16.899999999999999" customHeight="1" x14ac:dyDescent="0.25">
      <c r="A13" s="367">
        <v>4</v>
      </c>
      <c r="B13" s="125" t="s">
        <v>890</v>
      </c>
      <c r="C13" s="368">
        <v>378</v>
      </c>
      <c r="D13" s="767"/>
      <c r="E13" s="768"/>
      <c r="F13" s="768"/>
      <c r="G13" s="768"/>
      <c r="H13" s="769"/>
    </row>
    <row r="14" spans="1:15" ht="16.899999999999999" customHeight="1" x14ac:dyDescent="0.25">
      <c r="A14" s="367">
        <v>5</v>
      </c>
      <c r="B14" s="125" t="s">
        <v>886</v>
      </c>
      <c r="C14" s="368">
        <v>45</v>
      </c>
      <c r="D14" s="767"/>
      <c r="E14" s="768"/>
      <c r="F14" s="768"/>
      <c r="G14" s="768"/>
      <c r="H14" s="769"/>
    </row>
    <row r="15" spans="1:15" ht="16.899999999999999" customHeight="1" x14ac:dyDescent="0.25">
      <c r="A15" s="367">
        <v>6</v>
      </c>
      <c r="B15" s="125" t="s">
        <v>887</v>
      </c>
      <c r="C15" s="368">
        <v>6</v>
      </c>
      <c r="D15" s="767"/>
      <c r="E15" s="768"/>
      <c r="F15" s="768"/>
      <c r="G15" s="768"/>
      <c r="H15" s="769"/>
    </row>
    <row r="16" spans="1:15" ht="16.899999999999999" customHeight="1" x14ac:dyDescent="0.25">
      <c r="A16" s="147" t="s">
        <v>18</v>
      </c>
      <c r="B16" s="380"/>
      <c r="C16" s="380">
        <v>2975</v>
      </c>
      <c r="D16" s="770"/>
      <c r="E16" s="771"/>
      <c r="F16" s="771"/>
      <c r="G16" s="771"/>
      <c r="H16" s="772"/>
    </row>
    <row r="17" spans="1:9" ht="15" customHeight="1" x14ac:dyDescent="0.2">
      <c r="A17" s="209"/>
      <c r="B17" s="209"/>
      <c r="C17" s="209"/>
      <c r="D17" s="210"/>
      <c r="E17" s="210"/>
      <c r="F17" s="210"/>
      <c r="G17" s="210"/>
      <c r="H17" s="210"/>
    </row>
    <row r="18" spans="1:9" ht="15" customHeight="1" x14ac:dyDescent="0.2">
      <c r="A18" s="209"/>
      <c r="B18" s="209"/>
      <c r="C18" s="209"/>
      <c r="D18" s="210"/>
      <c r="E18" s="210"/>
      <c r="F18" s="210"/>
      <c r="G18" s="210"/>
      <c r="H18" s="210"/>
    </row>
    <row r="19" spans="1:9" ht="15" customHeight="1" x14ac:dyDescent="0.2">
      <c r="A19" s="209"/>
      <c r="B19" s="209"/>
      <c r="C19" s="209"/>
      <c r="D19" s="607" t="s">
        <v>12</v>
      </c>
      <c r="E19" s="607"/>
      <c r="F19" s="607"/>
      <c r="G19" s="607"/>
      <c r="H19" s="607"/>
      <c r="I19" s="607"/>
    </row>
    <row r="20" spans="1:9" x14ac:dyDescent="0.2">
      <c r="A20" s="209" t="s">
        <v>11</v>
      </c>
      <c r="C20" s="209"/>
      <c r="D20" s="607" t="s">
        <v>13</v>
      </c>
      <c r="E20" s="607"/>
      <c r="F20" s="607"/>
      <c r="G20" s="607"/>
      <c r="H20" s="607"/>
      <c r="I20" s="607"/>
    </row>
    <row r="21" spans="1:9" x14ac:dyDescent="0.2">
      <c r="D21" s="607" t="s">
        <v>88</v>
      </c>
      <c r="E21" s="607"/>
      <c r="F21" s="607"/>
      <c r="G21" s="607"/>
      <c r="H21" s="607"/>
      <c r="I21" s="607"/>
    </row>
    <row r="22" spans="1:9" x14ac:dyDescent="0.2">
      <c r="D22" s="608" t="s">
        <v>85</v>
      </c>
      <c r="E22" s="608"/>
      <c r="F22" s="608"/>
      <c r="G22" s="608"/>
      <c r="H22" s="608"/>
      <c r="I22" s="209"/>
    </row>
  </sheetData>
  <mergeCells count="14">
    <mergeCell ref="N6:O6"/>
    <mergeCell ref="A7:A8"/>
    <mergeCell ref="B7:B8"/>
    <mergeCell ref="C7:C8"/>
    <mergeCell ref="F6:H6"/>
    <mergeCell ref="D20:I20"/>
    <mergeCell ref="D21:I21"/>
    <mergeCell ref="D22:H22"/>
    <mergeCell ref="A2:H2"/>
    <mergeCell ref="A3:H3"/>
    <mergeCell ref="A5:H5"/>
    <mergeCell ref="D7:H7"/>
    <mergeCell ref="D19:I19"/>
    <mergeCell ref="D10:H1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view="pageBreakPreview" zoomScale="86" zoomScaleNormal="80" zoomScaleSheetLayoutView="86" workbookViewId="0">
      <selection activeCell="A6" sqref="A6:B6"/>
    </sheetView>
  </sheetViews>
  <sheetFormatPr defaultColWidth="8.85546875" defaultRowHeight="12.75" x14ac:dyDescent="0.2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8.42578125" style="15" customWidth="1"/>
    <col min="17" max="19" width="8.5703125" style="15" customWidth="1"/>
    <col min="20" max="16384" width="8.85546875" style="15"/>
  </cols>
  <sheetData>
    <row r="1" spans="1:19" x14ac:dyDescent="0.2">
      <c r="A1" s="15" t="s">
        <v>10</v>
      </c>
      <c r="H1" s="569"/>
      <c r="I1" s="569"/>
      <c r="R1" s="565" t="s">
        <v>58</v>
      </c>
      <c r="S1" s="565"/>
    </row>
    <row r="2" spans="1:19" s="14" customFormat="1" ht="15.75" x14ac:dyDescent="0.2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</row>
    <row r="3" spans="1:19" s="14" customFormat="1" ht="20.25" customHeight="1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</row>
    <row r="5" spans="1:19" s="14" customFormat="1" ht="15.75" x14ac:dyDescent="0.25">
      <c r="A5" s="568" t="s">
        <v>740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</row>
    <row r="6" spans="1:19" x14ac:dyDescent="0.2">
      <c r="A6" s="548" t="s">
        <v>960</v>
      </c>
      <c r="B6" s="548"/>
    </row>
    <row r="7" spans="1:19" x14ac:dyDescent="0.2">
      <c r="A7" s="548" t="s">
        <v>171</v>
      </c>
      <c r="B7" s="548"/>
      <c r="C7" s="548"/>
      <c r="D7" s="548"/>
      <c r="E7" s="548"/>
      <c r="F7" s="548"/>
      <c r="G7" s="548"/>
      <c r="H7" s="548"/>
      <c r="I7" s="548"/>
      <c r="R7" s="31"/>
      <c r="S7" s="31"/>
    </row>
    <row r="9" spans="1:19" ht="18" customHeight="1" x14ac:dyDescent="0.2">
      <c r="A9" s="5"/>
      <c r="B9" s="547" t="s">
        <v>45</v>
      </c>
      <c r="C9" s="547"/>
      <c r="D9" s="547" t="s">
        <v>46</v>
      </c>
      <c r="E9" s="547"/>
      <c r="F9" s="547" t="s">
        <v>47</v>
      </c>
      <c r="G9" s="547"/>
      <c r="H9" s="570" t="s">
        <v>48</v>
      </c>
      <c r="I9" s="570"/>
      <c r="J9" s="547" t="s">
        <v>49</v>
      </c>
      <c r="K9" s="547"/>
      <c r="L9" s="27" t="s">
        <v>18</v>
      </c>
    </row>
    <row r="10" spans="1:19" s="70" customFormat="1" ht="13.5" customHeight="1" x14ac:dyDescent="0.2">
      <c r="A10" s="72">
        <v>1</v>
      </c>
      <c r="B10" s="563">
        <v>2</v>
      </c>
      <c r="C10" s="563"/>
      <c r="D10" s="563">
        <v>3</v>
      </c>
      <c r="E10" s="563"/>
      <c r="F10" s="563">
        <v>4</v>
      </c>
      <c r="G10" s="563"/>
      <c r="H10" s="563">
        <v>5</v>
      </c>
      <c r="I10" s="563"/>
      <c r="J10" s="563">
        <v>6</v>
      </c>
      <c r="K10" s="563"/>
      <c r="L10" s="72">
        <v>7</v>
      </c>
    </row>
    <row r="11" spans="1:19" x14ac:dyDescent="0.2">
      <c r="A11" s="3" t="s">
        <v>50</v>
      </c>
      <c r="B11" s="521">
        <v>1619</v>
      </c>
      <c r="C11" s="521"/>
      <c r="D11" s="521">
        <v>1352</v>
      </c>
      <c r="E11" s="521"/>
      <c r="F11" s="521">
        <v>3254</v>
      </c>
      <c r="G11" s="521"/>
      <c r="H11" s="521">
        <v>1587</v>
      </c>
      <c r="I11" s="521"/>
      <c r="J11" s="521">
        <v>892</v>
      </c>
      <c r="K11" s="521"/>
      <c r="L11" s="19">
        <f>SUM(B11:K11)</f>
        <v>8704</v>
      </c>
    </row>
    <row r="12" spans="1:19" x14ac:dyDescent="0.2">
      <c r="A12" s="3" t="s">
        <v>51</v>
      </c>
      <c r="B12" s="521">
        <v>1960</v>
      </c>
      <c r="C12" s="521"/>
      <c r="D12" s="521">
        <v>1536</v>
      </c>
      <c r="E12" s="521"/>
      <c r="F12" s="521">
        <v>3644</v>
      </c>
      <c r="G12" s="521"/>
      <c r="H12" s="521">
        <v>1602</v>
      </c>
      <c r="I12" s="521"/>
      <c r="J12" s="521">
        <v>988</v>
      </c>
      <c r="K12" s="521"/>
      <c r="L12" s="19">
        <f>SUM(B12:K12)</f>
        <v>9730</v>
      </c>
    </row>
    <row r="13" spans="1:19" x14ac:dyDescent="0.2">
      <c r="A13" s="3" t="s">
        <v>18</v>
      </c>
      <c r="B13" s="518">
        <f>SUM(B11:B12)</f>
        <v>3579</v>
      </c>
      <c r="C13" s="518"/>
      <c r="D13" s="518">
        <f>SUM(D11:D12)</f>
        <v>2888</v>
      </c>
      <c r="E13" s="518"/>
      <c r="F13" s="518">
        <f>SUM(F11:F12)</f>
        <v>6898</v>
      </c>
      <c r="G13" s="518"/>
      <c r="H13" s="518">
        <f>SUM(H11:H12)</f>
        <v>3189</v>
      </c>
      <c r="I13" s="518"/>
      <c r="J13" s="518">
        <f>SUM(J11:J12)</f>
        <v>1880</v>
      </c>
      <c r="K13" s="518"/>
      <c r="L13" s="3">
        <f>SUM(B13:K13)</f>
        <v>18434</v>
      </c>
    </row>
    <row r="14" spans="1:19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 x14ac:dyDescent="0.2">
      <c r="A15" s="571" t="s">
        <v>432</v>
      </c>
      <c r="B15" s="571"/>
      <c r="C15" s="571"/>
      <c r="D15" s="571"/>
      <c r="E15" s="571"/>
      <c r="F15" s="571"/>
      <c r="G15" s="571"/>
      <c r="H15" s="12"/>
      <c r="I15" s="12"/>
      <c r="J15" s="12"/>
      <c r="K15" s="12"/>
      <c r="L15" s="12"/>
    </row>
    <row r="16" spans="1:19" ht="12.75" customHeight="1" x14ac:dyDescent="0.2">
      <c r="A16" s="573" t="s">
        <v>180</v>
      </c>
      <c r="B16" s="574"/>
      <c r="C16" s="572" t="s">
        <v>206</v>
      </c>
      <c r="D16" s="572"/>
      <c r="E16" s="3" t="s">
        <v>18</v>
      </c>
      <c r="I16" s="12"/>
      <c r="J16" s="12"/>
      <c r="K16" s="12"/>
      <c r="L16" s="12"/>
    </row>
    <row r="17" spans="1:20" x14ac:dyDescent="0.2">
      <c r="A17" s="519">
        <v>600</v>
      </c>
      <c r="B17" s="520"/>
      <c r="C17" s="519">
        <v>400</v>
      </c>
      <c r="D17" s="520"/>
      <c r="E17" s="3">
        <v>1000</v>
      </c>
      <c r="I17" s="12"/>
      <c r="J17" s="12"/>
      <c r="K17" s="12"/>
      <c r="L17" s="12"/>
    </row>
    <row r="18" spans="1:20" x14ac:dyDescent="0.2">
      <c r="A18" s="519"/>
      <c r="B18" s="520"/>
      <c r="C18" s="519"/>
      <c r="D18" s="520"/>
      <c r="E18" s="3"/>
      <c r="I18" s="12"/>
      <c r="J18" s="12"/>
      <c r="K18" s="12"/>
      <c r="L18" s="12"/>
    </row>
    <row r="19" spans="1:20" x14ac:dyDescent="0.2">
      <c r="A19" s="264"/>
      <c r="B19" s="264"/>
      <c r="C19" s="264"/>
      <c r="D19" s="264"/>
      <c r="E19" s="264"/>
      <c r="F19" s="264"/>
      <c r="G19" s="264"/>
      <c r="H19" s="12"/>
      <c r="I19" s="12"/>
      <c r="J19" s="12"/>
      <c r="K19" s="12"/>
      <c r="L19" s="12"/>
    </row>
    <row r="21" spans="1:20" ht="19.149999999999999" customHeight="1" x14ac:dyDescent="0.2">
      <c r="A21" s="575" t="s">
        <v>172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</row>
    <row r="22" spans="1:20" x14ac:dyDescent="0.2">
      <c r="A22" s="547" t="s">
        <v>25</v>
      </c>
      <c r="B22" s="547" t="s">
        <v>52</v>
      </c>
      <c r="C22" s="547"/>
      <c r="D22" s="547"/>
      <c r="E22" s="564" t="s">
        <v>26</v>
      </c>
      <c r="F22" s="564"/>
      <c r="G22" s="564"/>
      <c r="H22" s="564"/>
      <c r="I22" s="564"/>
      <c r="J22" s="564"/>
      <c r="K22" s="564"/>
      <c r="L22" s="564"/>
      <c r="M22" s="518" t="s">
        <v>27</v>
      </c>
      <c r="N22" s="518"/>
      <c r="O22" s="518"/>
      <c r="P22" s="518"/>
      <c r="Q22" s="518"/>
      <c r="R22" s="518"/>
      <c r="S22" s="518"/>
      <c r="T22" s="518"/>
    </row>
    <row r="23" spans="1:20" ht="33.75" customHeight="1" x14ac:dyDescent="0.2">
      <c r="A23" s="547"/>
      <c r="B23" s="547"/>
      <c r="C23" s="547"/>
      <c r="D23" s="547"/>
      <c r="E23" s="525" t="s">
        <v>134</v>
      </c>
      <c r="F23" s="527"/>
      <c r="G23" s="525" t="s">
        <v>173</v>
      </c>
      <c r="H23" s="527"/>
      <c r="I23" s="547" t="s">
        <v>53</v>
      </c>
      <c r="J23" s="547"/>
      <c r="K23" s="525" t="s">
        <v>97</v>
      </c>
      <c r="L23" s="527"/>
      <c r="M23" s="525" t="s">
        <v>98</v>
      </c>
      <c r="N23" s="527"/>
      <c r="O23" s="525" t="s">
        <v>173</v>
      </c>
      <c r="P23" s="527"/>
      <c r="Q23" s="547" t="s">
        <v>53</v>
      </c>
      <c r="R23" s="547"/>
      <c r="S23" s="547" t="s">
        <v>97</v>
      </c>
      <c r="T23" s="547"/>
    </row>
    <row r="24" spans="1:20" s="70" customFormat="1" ht="15.75" customHeight="1" x14ac:dyDescent="0.2">
      <c r="A24" s="72">
        <v>1</v>
      </c>
      <c r="B24" s="557">
        <v>2</v>
      </c>
      <c r="C24" s="562"/>
      <c r="D24" s="558"/>
      <c r="E24" s="557">
        <v>3</v>
      </c>
      <c r="F24" s="558"/>
      <c r="G24" s="557">
        <v>4</v>
      </c>
      <c r="H24" s="558"/>
      <c r="I24" s="563">
        <v>5</v>
      </c>
      <c r="J24" s="563"/>
      <c r="K24" s="563">
        <v>6</v>
      </c>
      <c r="L24" s="563"/>
      <c r="M24" s="557">
        <v>3</v>
      </c>
      <c r="N24" s="558"/>
      <c r="O24" s="557">
        <v>4</v>
      </c>
      <c r="P24" s="558"/>
      <c r="Q24" s="563">
        <v>5</v>
      </c>
      <c r="R24" s="563"/>
      <c r="S24" s="563">
        <v>6</v>
      </c>
      <c r="T24" s="563"/>
    </row>
    <row r="25" spans="1:20" ht="27.75" customHeight="1" x14ac:dyDescent="0.2">
      <c r="A25" s="69">
        <v>1</v>
      </c>
      <c r="B25" s="559" t="s">
        <v>487</v>
      </c>
      <c r="C25" s="560"/>
      <c r="D25" s="561"/>
      <c r="E25" s="522">
        <v>100</v>
      </c>
      <c r="F25" s="523"/>
      <c r="G25" s="519" t="s">
        <v>360</v>
      </c>
      <c r="H25" s="520"/>
      <c r="I25" s="521">
        <v>300</v>
      </c>
      <c r="J25" s="521"/>
      <c r="K25" s="521">
        <v>6</v>
      </c>
      <c r="L25" s="521"/>
      <c r="M25" s="522">
        <v>150</v>
      </c>
      <c r="N25" s="523"/>
      <c r="O25" s="519" t="s">
        <v>360</v>
      </c>
      <c r="P25" s="520"/>
      <c r="Q25" s="521">
        <v>450</v>
      </c>
      <c r="R25" s="521"/>
      <c r="S25" s="521">
        <v>9.5</v>
      </c>
      <c r="T25" s="521"/>
    </row>
    <row r="26" spans="1:20" x14ac:dyDescent="0.2">
      <c r="A26" s="69">
        <v>2</v>
      </c>
      <c r="B26" s="536" t="s">
        <v>54</v>
      </c>
      <c r="C26" s="537"/>
      <c r="D26" s="538"/>
      <c r="E26" s="522">
        <v>20</v>
      </c>
      <c r="F26" s="523"/>
      <c r="G26" s="522">
        <v>1.33</v>
      </c>
      <c r="H26" s="523"/>
      <c r="I26" s="521">
        <v>70</v>
      </c>
      <c r="J26" s="521"/>
      <c r="K26" s="521">
        <v>3.5</v>
      </c>
      <c r="L26" s="521"/>
      <c r="M26" s="522">
        <v>30</v>
      </c>
      <c r="N26" s="523"/>
      <c r="O26" s="522">
        <v>2</v>
      </c>
      <c r="P26" s="523"/>
      <c r="Q26" s="521">
        <v>110</v>
      </c>
      <c r="R26" s="521"/>
      <c r="S26" s="521">
        <v>7</v>
      </c>
      <c r="T26" s="521"/>
    </row>
    <row r="27" spans="1:20" x14ac:dyDescent="0.2">
      <c r="A27" s="69">
        <v>3</v>
      </c>
      <c r="B27" s="536" t="s">
        <v>174</v>
      </c>
      <c r="C27" s="537"/>
      <c r="D27" s="538"/>
      <c r="E27" s="522">
        <v>50</v>
      </c>
      <c r="F27" s="523"/>
      <c r="G27" s="522">
        <v>0.99</v>
      </c>
      <c r="H27" s="523"/>
      <c r="I27" s="521">
        <v>40</v>
      </c>
      <c r="J27" s="521"/>
      <c r="K27" s="521">
        <v>2</v>
      </c>
      <c r="L27" s="521"/>
      <c r="M27" s="522">
        <v>75</v>
      </c>
      <c r="N27" s="523"/>
      <c r="O27" s="522">
        <v>1.51</v>
      </c>
      <c r="P27" s="523"/>
      <c r="Q27" s="521">
        <v>60</v>
      </c>
      <c r="R27" s="521"/>
      <c r="S27" s="521">
        <v>3</v>
      </c>
      <c r="T27" s="521"/>
    </row>
    <row r="28" spans="1:20" x14ac:dyDescent="0.2">
      <c r="A28" s="69">
        <v>4</v>
      </c>
      <c r="B28" s="536" t="s">
        <v>55</v>
      </c>
      <c r="C28" s="537"/>
      <c r="D28" s="538"/>
      <c r="E28" s="522">
        <v>5</v>
      </c>
      <c r="F28" s="523"/>
      <c r="G28" s="522">
        <v>0.63</v>
      </c>
      <c r="H28" s="523"/>
      <c r="I28" s="521">
        <v>25</v>
      </c>
      <c r="J28" s="521"/>
      <c r="K28" s="521">
        <v>0.5</v>
      </c>
      <c r="L28" s="521"/>
      <c r="M28" s="522">
        <v>7.5</v>
      </c>
      <c r="N28" s="523"/>
      <c r="O28" s="522">
        <v>0.95</v>
      </c>
      <c r="P28" s="523"/>
      <c r="Q28" s="521">
        <v>58</v>
      </c>
      <c r="R28" s="521"/>
      <c r="S28" s="521">
        <v>0</v>
      </c>
      <c r="T28" s="521"/>
    </row>
    <row r="29" spans="1:20" x14ac:dyDescent="0.2">
      <c r="A29" s="69">
        <v>5</v>
      </c>
      <c r="B29" s="536" t="s">
        <v>56</v>
      </c>
      <c r="C29" s="537"/>
      <c r="D29" s="538"/>
      <c r="E29" s="522" t="s">
        <v>891</v>
      </c>
      <c r="F29" s="523"/>
      <c r="G29" s="522">
        <v>0.77</v>
      </c>
      <c r="H29" s="523"/>
      <c r="I29" s="521">
        <v>15</v>
      </c>
      <c r="J29" s="521"/>
      <c r="K29" s="521">
        <v>0</v>
      </c>
      <c r="L29" s="521"/>
      <c r="M29" s="522" t="s">
        <v>892</v>
      </c>
      <c r="N29" s="523"/>
      <c r="O29" s="522">
        <v>1.1399999999999999</v>
      </c>
      <c r="P29" s="523"/>
      <c r="Q29" s="521">
        <v>22</v>
      </c>
      <c r="R29" s="521"/>
      <c r="S29" s="521">
        <v>0.5</v>
      </c>
      <c r="T29" s="521"/>
    </row>
    <row r="30" spans="1:20" x14ac:dyDescent="0.2">
      <c r="A30" s="69">
        <v>6</v>
      </c>
      <c r="B30" s="536" t="s">
        <v>57</v>
      </c>
      <c r="C30" s="537"/>
      <c r="D30" s="538"/>
      <c r="E30" s="522"/>
      <c r="F30" s="523"/>
      <c r="G30" s="522">
        <v>0.63</v>
      </c>
      <c r="H30" s="523"/>
      <c r="I30" s="521">
        <v>0</v>
      </c>
      <c r="J30" s="521"/>
      <c r="K30" s="521">
        <v>0</v>
      </c>
      <c r="L30" s="521"/>
      <c r="M30" s="522"/>
      <c r="N30" s="523"/>
      <c r="O30" s="522">
        <v>0.91</v>
      </c>
      <c r="P30" s="523"/>
      <c r="Q30" s="521">
        <v>0</v>
      </c>
      <c r="R30" s="521"/>
      <c r="S30" s="521">
        <v>0</v>
      </c>
      <c r="T30" s="521"/>
    </row>
    <row r="31" spans="1:20" x14ac:dyDescent="0.2">
      <c r="A31" s="69">
        <v>7</v>
      </c>
      <c r="B31" s="545" t="s">
        <v>175</v>
      </c>
      <c r="C31" s="545"/>
      <c r="D31" s="545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</row>
    <row r="32" spans="1:20" x14ac:dyDescent="0.2">
      <c r="A32" s="69"/>
      <c r="B32" s="547" t="s">
        <v>18</v>
      </c>
      <c r="C32" s="547"/>
      <c r="D32" s="547"/>
      <c r="E32" s="518"/>
      <c r="F32" s="518"/>
      <c r="G32" s="518">
        <v>4.3499999999999996</v>
      </c>
      <c r="H32" s="518"/>
      <c r="I32" s="518">
        <f>SUM(I25:I31)</f>
        <v>450</v>
      </c>
      <c r="J32" s="518"/>
      <c r="K32" s="518">
        <f>SUM(K25:K31)</f>
        <v>12</v>
      </c>
      <c r="L32" s="518"/>
      <c r="M32" s="518"/>
      <c r="N32" s="518"/>
      <c r="O32" s="518">
        <v>6.51</v>
      </c>
      <c r="P32" s="518"/>
      <c r="Q32" s="518">
        <f>SUM(Q25:Q31)</f>
        <v>700</v>
      </c>
      <c r="R32" s="518"/>
      <c r="S32" s="518">
        <f>SUM(S25:S31)</f>
        <v>20</v>
      </c>
      <c r="T32" s="518"/>
    </row>
    <row r="33" spans="1:20" x14ac:dyDescent="0.2">
      <c r="A33" s="119"/>
      <c r="B33" s="120"/>
      <c r="C33" s="120"/>
      <c r="D33" s="12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 x14ac:dyDescent="0.2">
      <c r="A34" s="267" t="s">
        <v>412</v>
      </c>
      <c r="B34" s="535" t="s">
        <v>463</v>
      </c>
      <c r="C34" s="535"/>
      <c r="D34" s="535"/>
      <c r="E34" s="535"/>
      <c r="F34" s="535"/>
      <c r="G34" s="535"/>
      <c r="H34" s="53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">
      <c r="A35" s="267"/>
      <c r="B35" s="120"/>
      <c r="C35" s="120"/>
      <c r="D35" s="12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31" customFormat="1" ht="17.25" customHeight="1" x14ac:dyDescent="0.2">
      <c r="A36" s="2" t="s">
        <v>25</v>
      </c>
      <c r="B36" s="539" t="s">
        <v>413</v>
      </c>
      <c r="C36" s="540"/>
      <c r="D36" s="541"/>
      <c r="E36" s="525" t="s">
        <v>26</v>
      </c>
      <c r="F36" s="526"/>
      <c r="G36" s="526"/>
      <c r="H36" s="526"/>
      <c r="I36" s="526"/>
      <c r="J36" s="527"/>
      <c r="K36" s="518" t="s">
        <v>27</v>
      </c>
      <c r="L36" s="518"/>
      <c r="M36" s="518"/>
      <c r="N36" s="518"/>
      <c r="O36" s="518"/>
      <c r="P36" s="518"/>
      <c r="Q36" s="524"/>
      <c r="R36" s="524"/>
      <c r="S36" s="524"/>
      <c r="T36" s="524"/>
    </row>
    <row r="37" spans="1:20" x14ac:dyDescent="0.2">
      <c r="A37" s="4"/>
      <c r="B37" s="542"/>
      <c r="C37" s="543"/>
      <c r="D37" s="544"/>
      <c r="E37" s="519" t="s">
        <v>429</v>
      </c>
      <c r="F37" s="520"/>
      <c r="G37" s="519" t="s">
        <v>430</v>
      </c>
      <c r="H37" s="520"/>
      <c r="I37" s="519" t="s">
        <v>431</v>
      </c>
      <c r="J37" s="520"/>
      <c r="K37" s="518" t="s">
        <v>429</v>
      </c>
      <c r="L37" s="518"/>
      <c r="M37" s="518" t="s">
        <v>430</v>
      </c>
      <c r="N37" s="518"/>
      <c r="O37" s="518" t="s">
        <v>431</v>
      </c>
      <c r="P37" s="518"/>
      <c r="Q37" s="12"/>
      <c r="R37" s="12"/>
      <c r="S37" s="12"/>
      <c r="T37" s="12"/>
    </row>
    <row r="38" spans="1:20" x14ac:dyDescent="0.2">
      <c r="A38" s="69">
        <v>1</v>
      </c>
      <c r="B38" s="519"/>
      <c r="C38" s="534"/>
      <c r="D38" s="520"/>
      <c r="E38" s="519"/>
      <c r="F38" s="520"/>
      <c r="G38" s="519"/>
      <c r="H38" s="520"/>
      <c r="I38" s="519"/>
      <c r="J38" s="520"/>
      <c r="K38" s="518"/>
      <c r="L38" s="518"/>
      <c r="M38" s="518"/>
      <c r="N38" s="518"/>
      <c r="O38" s="518"/>
      <c r="P38" s="518"/>
      <c r="Q38" s="12"/>
      <c r="R38" s="12"/>
      <c r="S38" s="12"/>
      <c r="T38" s="12"/>
    </row>
    <row r="39" spans="1:20" x14ac:dyDescent="0.2">
      <c r="A39" s="69">
        <v>2</v>
      </c>
      <c r="B39" s="519"/>
      <c r="C39" s="534"/>
      <c r="D39" s="520"/>
      <c r="E39" s="519"/>
      <c r="F39" s="520"/>
      <c r="G39" s="528" t="s">
        <v>893</v>
      </c>
      <c r="H39" s="529"/>
      <c r="I39" s="529"/>
      <c r="J39" s="529"/>
      <c r="K39" s="529"/>
      <c r="L39" s="529"/>
      <c r="M39" s="529"/>
      <c r="N39" s="530"/>
      <c r="O39" s="518"/>
      <c r="P39" s="518"/>
      <c r="Q39" s="12"/>
      <c r="R39" s="12"/>
      <c r="S39" s="12"/>
      <c r="T39" s="12"/>
    </row>
    <row r="40" spans="1:20" x14ac:dyDescent="0.2">
      <c r="A40" s="69">
        <v>3</v>
      </c>
      <c r="B40" s="519"/>
      <c r="C40" s="534"/>
      <c r="D40" s="520"/>
      <c r="E40" s="519"/>
      <c r="F40" s="520"/>
      <c r="G40" s="531"/>
      <c r="H40" s="532"/>
      <c r="I40" s="532"/>
      <c r="J40" s="532"/>
      <c r="K40" s="532"/>
      <c r="L40" s="532"/>
      <c r="M40" s="532"/>
      <c r="N40" s="533"/>
      <c r="O40" s="518"/>
      <c r="P40" s="518"/>
      <c r="Q40" s="12"/>
      <c r="R40" s="12"/>
      <c r="S40" s="12"/>
      <c r="T40" s="12"/>
    </row>
    <row r="41" spans="1:20" x14ac:dyDescent="0.2">
      <c r="A41" s="69">
        <v>4</v>
      </c>
      <c r="B41" s="525"/>
      <c r="C41" s="526"/>
      <c r="D41" s="527"/>
      <c r="E41" s="519"/>
      <c r="F41" s="520"/>
      <c r="G41" s="519"/>
      <c r="H41" s="520"/>
      <c r="I41" s="519"/>
      <c r="J41" s="520"/>
      <c r="K41" s="518"/>
      <c r="L41" s="518"/>
      <c r="M41" s="518"/>
      <c r="N41" s="518"/>
      <c r="O41" s="518"/>
      <c r="P41" s="518"/>
      <c r="Q41" s="12"/>
      <c r="R41" s="12"/>
      <c r="S41" s="12"/>
      <c r="T41" s="12"/>
    </row>
    <row r="44" spans="1:20" ht="13.9" customHeight="1" x14ac:dyDescent="0.25">
      <c r="A44" s="546" t="s">
        <v>185</v>
      </c>
      <c r="B44" s="546"/>
      <c r="C44" s="546"/>
      <c r="D44" s="546"/>
      <c r="E44" s="546"/>
      <c r="F44" s="546"/>
      <c r="G44" s="546"/>
      <c r="H44" s="546"/>
      <c r="I44" s="546"/>
    </row>
    <row r="45" spans="1:20" ht="13.9" customHeight="1" x14ac:dyDescent="0.25">
      <c r="A45" s="550" t="s">
        <v>60</v>
      </c>
      <c r="B45" s="550" t="s">
        <v>26</v>
      </c>
      <c r="C45" s="550"/>
      <c r="D45" s="550"/>
      <c r="E45" s="554" t="s">
        <v>27</v>
      </c>
      <c r="F45" s="554"/>
      <c r="G45" s="554"/>
      <c r="H45" s="555" t="s">
        <v>147</v>
      </c>
      <c r="I45"/>
    </row>
    <row r="46" spans="1:20" ht="15" x14ac:dyDescent="0.25">
      <c r="A46" s="550"/>
      <c r="B46" s="49" t="s">
        <v>176</v>
      </c>
      <c r="C46" s="73" t="s">
        <v>104</v>
      </c>
      <c r="D46" s="49" t="s">
        <v>18</v>
      </c>
      <c r="E46" s="49" t="s">
        <v>176</v>
      </c>
      <c r="F46" s="73" t="s">
        <v>104</v>
      </c>
      <c r="G46" s="49" t="s">
        <v>18</v>
      </c>
      <c r="H46" s="556"/>
      <c r="I46"/>
    </row>
    <row r="47" spans="1:20" ht="14.25" x14ac:dyDescent="0.2">
      <c r="A47" s="30" t="s">
        <v>690</v>
      </c>
      <c r="B47" s="52">
        <v>2.61</v>
      </c>
      <c r="C47" s="51">
        <v>1.74</v>
      </c>
      <c r="D47" s="9">
        <v>4.3499999999999996</v>
      </c>
      <c r="E47" s="9">
        <v>3.91</v>
      </c>
      <c r="F47" s="52">
        <v>2.6</v>
      </c>
      <c r="G47" s="52">
        <v>6.51</v>
      </c>
      <c r="H47" s="52"/>
      <c r="I47"/>
    </row>
    <row r="48" spans="1:20" ht="14.25" x14ac:dyDescent="0.2">
      <c r="A48" s="30" t="s">
        <v>703</v>
      </c>
      <c r="B48" s="348">
        <v>2.7496350000000001</v>
      </c>
      <c r="C48" s="348">
        <v>1.8330899999999999</v>
      </c>
      <c r="D48" s="348">
        <v>4.5827249999999999</v>
      </c>
      <c r="E48" s="348">
        <v>4.1191849999999999</v>
      </c>
      <c r="F48" s="348">
        <v>2.7391000000000001</v>
      </c>
      <c r="G48" s="348">
        <v>6.8582849999999995</v>
      </c>
      <c r="H48" s="52" t="s">
        <v>177</v>
      </c>
      <c r="I48"/>
    </row>
    <row r="49" spans="1:20" ht="15" customHeight="1" x14ac:dyDescent="0.2">
      <c r="A49" s="553" t="s">
        <v>234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</row>
    <row r="50" spans="1:20" ht="15" x14ac:dyDescent="0.25">
      <c r="A50" s="118"/>
      <c r="B50" s="265"/>
      <c r="C50" s="265"/>
      <c r="D50" s="13"/>
      <c r="E50" s="13"/>
      <c r="F50" s="266"/>
      <c r="G50" s="266"/>
      <c r="H50" s="266"/>
      <c r="I50"/>
    </row>
    <row r="51" spans="1:20" ht="15" x14ac:dyDescent="0.25">
      <c r="A51" s="31"/>
      <c r="B51" s="268"/>
      <c r="C51" s="268"/>
      <c r="D51" s="238"/>
      <c r="E51" s="238"/>
      <c r="F51" s="266"/>
      <c r="G51" s="266"/>
      <c r="H51" s="266"/>
      <c r="I51"/>
    </row>
    <row r="54" spans="1:20" s="16" customFormat="1" ht="12.75" customHeight="1" x14ac:dyDescent="0.2">
      <c r="A54" s="15" t="s">
        <v>11</v>
      </c>
      <c r="B54" s="15"/>
      <c r="C54" s="15"/>
      <c r="D54" s="15"/>
      <c r="E54" s="15"/>
      <c r="F54" s="15"/>
      <c r="G54" s="15"/>
      <c r="I54" s="15"/>
      <c r="O54" s="551" t="s">
        <v>12</v>
      </c>
      <c r="P54" s="551"/>
      <c r="Q54" s="552"/>
    </row>
    <row r="55" spans="1:20" s="16" customFormat="1" ht="12.75" customHeight="1" x14ac:dyDescent="0.2">
      <c r="A55" s="551" t="s">
        <v>13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</row>
    <row r="56" spans="1:20" s="16" customFormat="1" ht="13.15" customHeight="1" x14ac:dyDescent="0.2">
      <c r="A56" s="549" t="s">
        <v>93</v>
      </c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</row>
    <row r="57" spans="1:20" ht="12.75" customHeight="1" x14ac:dyDescent="0.2">
      <c r="N57" s="548" t="s">
        <v>85</v>
      </c>
      <c r="O57" s="548"/>
      <c r="P57" s="548"/>
      <c r="Q57" s="548"/>
    </row>
  </sheetData>
  <mergeCells count="176">
    <mergeCell ref="M27:N27"/>
    <mergeCell ref="Q25:R25"/>
    <mergeCell ref="Q26:R26"/>
    <mergeCell ref="E25:F25"/>
    <mergeCell ref="O26:P26"/>
    <mergeCell ref="K26:L26"/>
    <mergeCell ref="M24:N24"/>
    <mergeCell ref="O24:P24"/>
    <mergeCell ref="I27:J27"/>
    <mergeCell ref="K27:L27"/>
    <mergeCell ref="Q27:R27"/>
    <mergeCell ref="C18:D18"/>
    <mergeCell ref="B11:C11"/>
    <mergeCell ref="G23:H23"/>
    <mergeCell ref="J13:K13"/>
    <mergeCell ref="J11:K11"/>
    <mergeCell ref="A18:B18"/>
    <mergeCell ref="I24:J24"/>
    <mergeCell ref="E27:F27"/>
    <mergeCell ref="G27:H27"/>
    <mergeCell ref="G25:H25"/>
    <mergeCell ref="H11:I11"/>
    <mergeCell ref="F13:G13"/>
    <mergeCell ref="B13:C13"/>
    <mergeCell ref="J12:K12"/>
    <mergeCell ref="D11:E11"/>
    <mergeCell ref="A15:G15"/>
    <mergeCell ref="C16:D16"/>
    <mergeCell ref="A16:B16"/>
    <mergeCell ref="A17:B17"/>
    <mergeCell ref="C17:D17"/>
    <mergeCell ref="A22:A23"/>
    <mergeCell ref="A21:S21"/>
    <mergeCell ref="S23:T23"/>
    <mergeCell ref="F11:G11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E26:F26"/>
    <mergeCell ref="G26:H26"/>
    <mergeCell ref="M26:N26"/>
    <mergeCell ref="I25:J25"/>
    <mergeCell ref="I23:J23"/>
    <mergeCell ref="O23:P23"/>
    <mergeCell ref="K24:L24"/>
    <mergeCell ref="K25:L25"/>
    <mergeCell ref="M23:N23"/>
    <mergeCell ref="K23:L23"/>
    <mergeCell ref="E23:F23"/>
    <mergeCell ref="D13:E13"/>
    <mergeCell ref="B22:D23"/>
    <mergeCell ref="E22:L22"/>
    <mergeCell ref="D10:E10"/>
    <mergeCell ref="F10:G10"/>
    <mergeCell ref="H10:I10"/>
    <mergeCell ref="B10:C10"/>
    <mergeCell ref="B12:C12"/>
    <mergeCell ref="H13:I13"/>
    <mergeCell ref="H12:I12"/>
    <mergeCell ref="D12:E12"/>
    <mergeCell ref="F12:G12"/>
    <mergeCell ref="S26:T26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B26:D26"/>
    <mergeCell ref="I26:J26"/>
    <mergeCell ref="B25:D25"/>
    <mergeCell ref="E24:F24"/>
    <mergeCell ref="B24:D24"/>
    <mergeCell ref="Q24:R24"/>
    <mergeCell ref="S24:T24"/>
    <mergeCell ref="N57:Q57"/>
    <mergeCell ref="A56:S56"/>
    <mergeCell ref="S30:T30"/>
    <mergeCell ref="K32:L32"/>
    <mergeCell ref="E30:F30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G41:H41"/>
    <mergeCell ref="E41:F41"/>
    <mergeCell ref="B30:D30"/>
    <mergeCell ref="B45:D45"/>
    <mergeCell ref="O54:Q54"/>
    <mergeCell ref="A55:Q55"/>
    <mergeCell ref="A45:A46"/>
    <mergeCell ref="A49:T49"/>
    <mergeCell ref="E45:G45"/>
    <mergeCell ref="H45:H46"/>
    <mergeCell ref="B28:D28"/>
    <mergeCell ref="B36:D37"/>
    <mergeCell ref="B39:D39"/>
    <mergeCell ref="B31:D31"/>
    <mergeCell ref="E32:F32"/>
    <mergeCell ref="O41:P41"/>
    <mergeCell ref="A44:I44"/>
    <mergeCell ref="K41:L41"/>
    <mergeCell ref="B40:D40"/>
    <mergeCell ref="B41:D41"/>
    <mergeCell ref="I41:J41"/>
    <mergeCell ref="E40:F40"/>
    <mergeCell ref="O31:P31"/>
    <mergeCell ref="K31:L31"/>
    <mergeCell ref="M38:N38"/>
    <mergeCell ref="M37:N37"/>
    <mergeCell ref="O37:P37"/>
    <mergeCell ref="K38:L38"/>
    <mergeCell ref="K28:L28"/>
    <mergeCell ref="M30:N30"/>
    <mergeCell ref="O30:P30"/>
    <mergeCell ref="M28:N28"/>
    <mergeCell ref="K30:L30"/>
    <mergeCell ref="B32:D32"/>
    <mergeCell ref="B38:D38"/>
    <mergeCell ref="G37:H37"/>
    <mergeCell ref="G38:H38"/>
    <mergeCell ref="I38:J38"/>
    <mergeCell ref="E38:F38"/>
    <mergeCell ref="E31:F31"/>
    <mergeCell ref="B34:H34"/>
    <mergeCell ref="I37:J37"/>
    <mergeCell ref="I32:J32"/>
    <mergeCell ref="S32:T32"/>
    <mergeCell ref="K36:P36"/>
    <mergeCell ref="O40:P40"/>
    <mergeCell ref="K37:L37"/>
    <mergeCell ref="E37:F37"/>
    <mergeCell ref="O38:P38"/>
    <mergeCell ref="O39:P39"/>
    <mergeCell ref="M41:N41"/>
    <mergeCell ref="S28:T28"/>
    <mergeCell ref="Q28:R28"/>
    <mergeCell ref="Q29:R29"/>
    <mergeCell ref="S29:T29"/>
    <mergeCell ref="M29:N29"/>
    <mergeCell ref="O29:P29"/>
    <mergeCell ref="O28:P28"/>
    <mergeCell ref="S36:T36"/>
    <mergeCell ref="Q31:R31"/>
    <mergeCell ref="S31:T31"/>
    <mergeCell ref="I28:J28"/>
    <mergeCell ref="Q30:R30"/>
    <mergeCell ref="E39:F39"/>
    <mergeCell ref="E36:J36"/>
    <mergeCell ref="G39:N40"/>
    <mergeCell ref="M31:N3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="90" zoomScaleSheetLayoutView="90" workbookViewId="0">
      <selection activeCell="A9" sqref="A9:B15"/>
    </sheetView>
  </sheetViews>
  <sheetFormatPr defaultRowHeight="12.75" x14ac:dyDescent="0.2"/>
  <cols>
    <col min="2" max="2" width="14.57031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89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N1" s="239" t="s">
        <v>519</v>
      </c>
    </row>
    <row r="2" spans="1:14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4" ht="15" x14ac:dyDescent="0.3">
      <c r="A3" s="202"/>
      <c r="B3" s="202"/>
      <c r="C3" s="202"/>
      <c r="D3" s="202"/>
      <c r="E3" s="202"/>
      <c r="F3" s="202"/>
      <c r="G3" s="202"/>
      <c r="H3" s="202"/>
      <c r="I3" s="286"/>
      <c r="J3" s="286"/>
    </row>
    <row r="4" spans="1:14" ht="18" x14ac:dyDescent="0.35">
      <c r="A4" s="609" t="s">
        <v>518</v>
      </c>
      <c r="B4" s="609"/>
      <c r="C4" s="609"/>
      <c r="D4" s="609"/>
      <c r="E4" s="609"/>
      <c r="F4" s="609"/>
      <c r="G4" s="609"/>
      <c r="H4" s="609"/>
      <c r="I4" s="307"/>
      <c r="J4" s="307"/>
    </row>
    <row r="5" spans="1:14" ht="15" x14ac:dyDescent="0.3">
      <c r="A5" s="203" t="s">
        <v>257</v>
      </c>
      <c r="B5" s="203"/>
      <c r="C5" s="203"/>
      <c r="D5" s="203"/>
      <c r="E5" s="203"/>
      <c r="F5" s="203"/>
      <c r="G5" s="203"/>
      <c r="H5" s="202"/>
      <c r="I5" s="286"/>
      <c r="J5" s="286"/>
      <c r="L5" s="776" t="s">
        <v>780</v>
      </c>
      <c r="M5" s="776"/>
      <c r="N5" s="776"/>
    </row>
    <row r="6" spans="1:14" ht="28.5" customHeight="1" x14ac:dyDescent="0.2">
      <c r="A6" s="726" t="s">
        <v>2</v>
      </c>
      <c r="B6" s="726" t="s">
        <v>39</v>
      </c>
      <c r="C6" s="547" t="s">
        <v>405</v>
      </c>
      <c r="D6" s="526" t="s">
        <v>456</v>
      </c>
      <c r="E6" s="526"/>
      <c r="F6" s="526"/>
      <c r="G6" s="526"/>
      <c r="H6" s="527"/>
      <c r="I6" s="777" t="s">
        <v>542</v>
      </c>
      <c r="J6" s="777" t="s">
        <v>543</v>
      </c>
      <c r="K6" s="728" t="s">
        <v>498</v>
      </c>
      <c r="L6" s="728"/>
      <c r="M6" s="728"/>
      <c r="N6" s="728"/>
    </row>
    <row r="7" spans="1:14" ht="39" customHeight="1" x14ac:dyDescent="0.2">
      <c r="A7" s="727"/>
      <c r="B7" s="727"/>
      <c r="C7" s="547"/>
      <c r="D7" s="5" t="s">
        <v>455</v>
      </c>
      <c r="E7" s="5" t="s">
        <v>406</v>
      </c>
      <c r="F7" s="69" t="s">
        <v>407</v>
      </c>
      <c r="G7" s="5" t="s">
        <v>408</v>
      </c>
      <c r="H7" s="5" t="s">
        <v>49</v>
      </c>
      <c r="I7" s="777"/>
      <c r="J7" s="777"/>
      <c r="K7" s="232" t="s">
        <v>409</v>
      </c>
      <c r="L7" s="27" t="s">
        <v>499</v>
      </c>
      <c r="M7" s="5" t="s">
        <v>410</v>
      </c>
      <c r="N7" s="27" t="s">
        <v>411</v>
      </c>
    </row>
    <row r="8" spans="1:14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 t="s">
        <v>271</v>
      </c>
      <c r="I8" s="308" t="s">
        <v>290</v>
      </c>
      <c r="J8" s="308" t="s">
        <v>291</v>
      </c>
      <c r="K8" s="206" t="s">
        <v>292</v>
      </c>
      <c r="L8" s="206" t="s">
        <v>320</v>
      </c>
      <c r="M8" s="206" t="s">
        <v>321</v>
      </c>
      <c r="N8" s="206" t="s">
        <v>322</v>
      </c>
    </row>
    <row r="9" spans="1:14" ht="24" customHeight="1" x14ac:dyDescent="0.25">
      <c r="A9" s="367">
        <v>1</v>
      </c>
      <c r="B9" s="125" t="s">
        <v>885</v>
      </c>
      <c r="C9" s="368">
        <v>1203</v>
      </c>
      <c r="D9" s="368">
        <v>1203</v>
      </c>
      <c r="E9" s="405">
        <v>0</v>
      </c>
      <c r="F9" s="405">
        <v>0</v>
      </c>
      <c r="G9" s="405">
        <v>0</v>
      </c>
      <c r="H9" s="405">
        <v>0</v>
      </c>
      <c r="I9" s="368">
        <v>1203</v>
      </c>
      <c r="J9" s="368">
        <v>1203</v>
      </c>
      <c r="K9" s="368">
        <v>1203</v>
      </c>
      <c r="L9" s="368">
        <v>1203</v>
      </c>
      <c r="M9" s="368">
        <v>1203</v>
      </c>
      <c r="N9" s="368">
        <v>1203</v>
      </c>
    </row>
    <row r="10" spans="1:14" ht="24" customHeight="1" x14ac:dyDescent="0.25">
      <c r="A10" s="367">
        <v>2</v>
      </c>
      <c r="B10" s="125" t="s">
        <v>888</v>
      </c>
      <c r="C10" s="368">
        <v>738</v>
      </c>
      <c r="D10" s="368">
        <v>738</v>
      </c>
      <c r="E10" s="405">
        <v>0</v>
      </c>
      <c r="F10" s="405">
        <v>0</v>
      </c>
      <c r="G10" s="405">
        <v>0</v>
      </c>
      <c r="H10" s="405">
        <v>0</v>
      </c>
      <c r="I10" s="368">
        <v>738</v>
      </c>
      <c r="J10" s="368">
        <v>738</v>
      </c>
      <c r="K10" s="368">
        <v>738</v>
      </c>
      <c r="L10" s="368">
        <v>738</v>
      </c>
      <c r="M10" s="368">
        <v>738</v>
      </c>
      <c r="N10" s="368">
        <v>738</v>
      </c>
    </row>
    <row r="11" spans="1:14" ht="24" customHeight="1" x14ac:dyDescent="0.25">
      <c r="A11" s="367">
        <v>3</v>
      </c>
      <c r="B11" s="125" t="s">
        <v>889</v>
      </c>
      <c r="C11" s="368">
        <v>605</v>
      </c>
      <c r="D11" s="368">
        <v>605</v>
      </c>
      <c r="E11" s="405">
        <v>0</v>
      </c>
      <c r="F11" s="405">
        <v>0</v>
      </c>
      <c r="G11" s="405">
        <v>0</v>
      </c>
      <c r="H11" s="405">
        <v>0</v>
      </c>
      <c r="I11" s="368">
        <v>605</v>
      </c>
      <c r="J11" s="368">
        <v>605</v>
      </c>
      <c r="K11" s="368">
        <v>605</v>
      </c>
      <c r="L11" s="368">
        <v>605</v>
      </c>
      <c r="M11" s="368">
        <v>605</v>
      </c>
      <c r="N11" s="368">
        <v>605</v>
      </c>
    </row>
    <row r="12" spans="1:14" ht="24" customHeight="1" x14ac:dyDescent="0.25">
      <c r="A12" s="367">
        <v>4</v>
      </c>
      <c r="B12" s="125" t="s">
        <v>890</v>
      </c>
      <c r="C12" s="368">
        <v>378</v>
      </c>
      <c r="D12" s="368">
        <v>378</v>
      </c>
      <c r="E12" s="405">
        <v>0</v>
      </c>
      <c r="F12" s="405">
        <v>0</v>
      </c>
      <c r="G12" s="405">
        <v>0</v>
      </c>
      <c r="H12" s="405">
        <v>0</v>
      </c>
      <c r="I12" s="368">
        <v>378</v>
      </c>
      <c r="J12" s="368">
        <v>378</v>
      </c>
      <c r="K12" s="368">
        <v>378</v>
      </c>
      <c r="L12" s="368">
        <v>378</v>
      </c>
      <c r="M12" s="368">
        <v>378</v>
      </c>
      <c r="N12" s="368">
        <v>378</v>
      </c>
    </row>
    <row r="13" spans="1:14" ht="24" customHeight="1" x14ac:dyDescent="0.25">
      <c r="A13" s="367">
        <v>5</v>
      </c>
      <c r="B13" s="125" t="s">
        <v>886</v>
      </c>
      <c r="C13" s="368">
        <v>45</v>
      </c>
      <c r="D13" s="368">
        <v>45</v>
      </c>
      <c r="E13" s="405">
        <v>0</v>
      </c>
      <c r="F13" s="405">
        <v>0</v>
      </c>
      <c r="G13" s="405">
        <v>0</v>
      </c>
      <c r="H13" s="405">
        <v>0</v>
      </c>
      <c r="I13" s="368">
        <v>45</v>
      </c>
      <c r="J13" s="368">
        <v>45</v>
      </c>
      <c r="K13" s="368">
        <v>45</v>
      </c>
      <c r="L13" s="368">
        <v>45</v>
      </c>
      <c r="M13" s="368">
        <v>45</v>
      </c>
      <c r="N13" s="368">
        <v>45</v>
      </c>
    </row>
    <row r="14" spans="1:14" ht="24" customHeight="1" x14ac:dyDescent="0.25">
      <c r="A14" s="367">
        <v>6</v>
      </c>
      <c r="B14" s="125" t="s">
        <v>887</v>
      </c>
      <c r="C14" s="368">
        <v>6</v>
      </c>
      <c r="D14" s="368">
        <v>6</v>
      </c>
      <c r="E14" s="405">
        <v>0</v>
      </c>
      <c r="F14" s="405">
        <v>0</v>
      </c>
      <c r="G14" s="405">
        <v>0</v>
      </c>
      <c r="H14" s="405">
        <v>0</v>
      </c>
      <c r="I14" s="368">
        <v>6</v>
      </c>
      <c r="J14" s="368">
        <v>6</v>
      </c>
      <c r="K14" s="368">
        <v>6</v>
      </c>
      <c r="L14" s="368">
        <v>6</v>
      </c>
      <c r="M14" s="368">
        <v>6</v>
      </c>
      <c r="N14" s="368">
        <v>6</v>
      </c>
    </row>
    <row r="15" spans="1:14" ht="24" customHeight="1" x14ac:dyDescent="0.25">
      <c r="A15" s="147" t="s">
        <v>18</v>
      </c>
      <c r="B15" s="380"/>
      <c r="C15" s="380">
        <v>2975</v>
      </c>
      <c r="D15" s="380">
        <v>2975</v>
      </c>
      <c r="E15" s="406">
        <v>0</v>
      </c>
      <c r="F15" s="406">
        <v>0</v>
      </c>
      <c r="G15" s="406">
        <v>0</v>
      </c>
      <c r="H15" s="406">
        <v>0</v>
      </c>
      <c r="I15" s="380">
        <v>2975</v>
      </c>
      <c r="J15" s="380">
        <v>2975</v>
      </c>
      <c r="K15" s="380">
        <v>2975</v>
      </c>
      <c r="L15" s="380">
        <v>2975</v>
      </c>
      <c r="M15" s="380">
        <v>2975</v>
      </c>
      <c r="N15" s="380">
        <v>2975</v>
      </c>
    </row>
    <row r="18" spans="1:12" ht="12.75" customHeight="1" x14ac:dyDescent="0.2">
      <c r="A18" s="209"/>
      <c r="B18" s="209"/>
      <c r="C18" s="209"/>
      <c r="D18" s="209"/>
      <c r="H18" s="607" t="s">
        <v>12</v>
      </c>
      <c r="I18" s="607"/>
      <c r="J18" s="607"/>
      <c r="K18" s="607"/>
      <c r="L18" s="607"/>
    </row>
    <row r="19" spans="1:12" ht="12.75" customHeight="1" x14ac:dyDescent="0.2">
      <c r="A19" s="209"/>
      <c r="B19" s="209"/>
      <c r="C19" s="209"/>
      <c r="D19" s="209"/>
      <c r="H19" s="607" t="s">
        <v>13</v>
      </c>
      <c r="I19" s="607"/>
      <c r="J19" s="607"/>
      <c r="K19" s="607"/>
      <c r="L19" s="607"/>
    </row>
    <row r="20" spans="1:12" ht="12.75" customHeight="1" x14ac:dyDescent="0.2">
      <c r="A20" s="209"/>
      <c r="B20" s="209"/>
      <c r="C20" s="209"/>
      <c r="D20" s="209"/>
      <c r="K20" s="210" t="s">
        <v>88</v>
      </c>
    </row>
    <row r="21" spans="1:12" x14ac:dyDescent="0.2">
      <c r="A21" s="209" t="s">
        <v>11</v>
      </c>
      <c r="C21" s="209"/>
      <c r="D21" s="209"/>
      <c r="K21" s="211" t="s">
        <v>85</v>
      </c>
    </row>
  </sheetData>
  <mergeCells count="13">
    <mergeCell ref="H18:L18"/>
    <mergeCell ref="H19:L19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topLeftCell="A10" zoomScale="120" zoomScaleSheetLayoutView="120" workbookViewId="0">
      <selection activeCell="D16" sqref="D16"/>
    </sheetView>
  </sheetViews>
  <sheetFormatPr defaultRowHeight="12.75" x14ac:dyDescent="0.2"/>
  <cols>
    <col min="1" max="1" width="6.85546875" customWidth="1"/>
    <col min="2" max="2" width="38.710937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609" t="s">
        <v>0</v>
      </c>
      <c r="B1" s="609"/>
      <c r="C1" s="609"/>
      <c r="D1" s="609"/>
      <c r="E1" s="609"/>
      <c r="F1" s="609"/>
      <c r="G1" s="609"/>
      <c r="H1" s="239" t="s">
        <v>521</v>
      </c>
    </row>
    <row r="2" spans="1:8" ht="21" x14ac:dyDescent="0.35">
      <c r="A2" s="610" t="s">
        <v>702</v>
      </c>
      <c r="B2" s="610"/>
      <c r="C2" s="610"/>
      <c r="D2" s="610"/>
      <c r="E2" s="610"/>
      <c r="F2" s="610"/>
      <c r="G2" s="610"/>
    </row>
    <row r="3" spans="1:8" ht="15" x14ac:dyDescent="0.3">
      <c r="A3" s="202"/>
      <c r="B3" s="202"/>
      <c r="C3" s="202"/>
      <c r="D3" s="202"/>
      <c r="E3" s="202"/>
      <c r="F3" s="202"/>
      <c r="G3" s="202"/>
    </row>
    <row r="4" spans="1:8" ht="18" x14ac:dyDescent="0.35">
      <c r="A4" s="609" t="s">
        <v>520</v>
      </c>
      <c r="B4" s="609"/>
      <c r="C4" s="609"/>
      <c r="D4" s="609"/>
      <c r="E4" s="609"/>
      <c r="F4" s="609"/>
      <c r="G4" s="609"/>
    </row>
    <row r="5" spans="1:8" ht="15" x14ac:dyDescent="0.3">
      <c r="A5" s="203" t="s">
        <v>257</v>
      </c>
      <c r="B5" s="203"/>
      <c r="C5" s="203"/>
      <c r="D5" s="203"/>
      <c r="E5" s="203"/>
      <c r="F5" s="203"/>
      <c r="G5" s="779" t="s">
        <v>780</v>
      </c>
      <c r="H5" s="779"/>
    </row>
    <row r="6" spans="1:8" ht="21.75" customHeight="1" x14ac:dyDescent="0.2">
      <c r="A6" s="726" t="s">
        <v>2</v>
      </c>
      <c r="B6" s="726" t="s">
        <v>500</v>
      </c>
      <c r="C6" s="547" t="s">
        <v>39</v>
      </c>
      <c r="D6" s="547" t="s">
        <v>505</v>
      </c>
      <c r="E6" s="547"/>
      <c r="F6" s="526" t="s">
        <v>506</v>
      </c>
      <c r="G6" s="526"/>
      <c r="H6" s="726" t="s">
        <v>230</v>
      </c>
    </row>
    <row r="7" spans="1:8" ht="29.45" customHeight="1" x14ac:dyDescent="0.2">
      <c r="A7" s="727"/>
      <c r="B7" s="727"/>
      <c r="C7" s="547"/>
      <c r="D7" s="5" t="s">
        <v>501</v>
      </c>
      <c r="E7" s="5" t="s">
        <v>502</v>
      </c>
      <c r="F7" s="69" t="s">
        <v>503</v>
      </c>
      <c r="G7" s="5" t="s">
        <v>504</v>
      </c>
      <c r="H7" s="727"/>
    </row>
    <row r="8" spans="1:8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>
        <v>8</v>
      </c>
    </row>
    <row r="9" spans="1:8" ht="29.45" customHeight="1" x14ac:dyDescent="0.2">
      <c r="A9" s="459">
        <v>1</v>
      </c>
      <c r="B9" s="457" t="s">
        <v>911</v>
      </c>
      <c r="C9" s="457" t="s">
        <v>885</v>
      </c>
      <c r="D9" s="460">
        <v>1273</v>
      </c>
      <c r="E9" s="460">
        <v>1273</v>
      </c>
      <c r="F9" s="460">
        <v>903</v>
      </c>
      <c r="G9" s="460">
        <v>370</v>
      </c>
      <c r="H9" s="461" t="s">
        <v>912</v>
      </c>
    </row>
    <row r="10" spans="1:8" ht="24" customHeight="1" x14ac:dyDescent="0.2">
      <c r="A10" s="459">
        <v>2</v>
      </c>
      <c r="B10" s="458" t="s">
        <v>939</v>
      </c>
      <c r="C10" s="780" t="s">
        <v>888</v>
      </c>
      <c r="D10" s="460"/>
      <c r="E10" s="460"/>
      <c r="F10" s="460"/>
      <c r="G10" s="460"/>
      <c r="H10" s="460"/>
    </row>
    <row r="11" spans="1:8" ht="24" customHeight="1" x14ac:dyDescent="0.2">
      <c r="A11" s="459"/>
      <c r="B11" s="462" t="s">
        <v>940</v>
      </c>
      <c r="C11" s="780"/>
      <c r="D11" s="460"/>
      <c r="E11" s="460"/>
      <c r="F11" s="460"/>
      <c r="G11" s="460"/>
      <c r="H11" s="460"/>
    </row>
    <row r="12" spans="1:8" ht="27" customHeight="1" x14ac:dyDescent="0.2">
      <c r="A12" s="459"/>
      <c r="B12" s="463" t="s">
        <v>941</v>
      </c>
      <c r="C12" s="780"/>
      <c r="D12" s="460"/>
      <c r="E12" s="460"/>
      <c r="F12" s="460"/>
      <c r="G12" s="460"/>
      <c r="H12" s="460"/>
    </row>
    <row r="13" spans="1:8" ht="24" customHeight="1" x14ac:dyDescent="0.2">
      <c r="A13" s="459"/>
      <c r="B13" s="464" t="s">
        <v>942</v>
      </c>
      <c r="C13" s="780"/>
      <c r="D13" s="460"/>
      <c r="E13" s="460"/>
      <c r="F13" s="460"/>
      <c r="G13" s="460"/>
      <c r="H13" s="460"/>
    </row>
    <row r="14" spans="1:8" ht="24" customHeight="1" x14ac:dyDescent="0.2">
      <c r="A14" s="459"/>
      <c r="B14" s="462" t="s">
        <v>943</v>
      </c>
      <c r="C14" s="780"/>
      <c r="D14" s="460"/>
      <c r="E14" s="460"/>
      <c r="F14" s="460"/>
      <c r="G14" s="460"/>
      <c r="H14" s="460"/>
    </row>
    <row r="15" spans="1:8" ht="24" customHeight="1" x14ac:dyDescent="0.2">
      <c r="A15" s="465"/>
      <c r="B15" s="462" t="s">
        <v>944</v>
      </c>
      <c r="C15" s="780"/>
      <c r="D15" s="462"/>
      <c r="E15" s="462"/>
      <c r="F15" s="462"/>
      <c r="G15" s="462"/>
      <c r="H15" s="462"/>
    </row>
    <row r="16" spans="1:8" ht="24" customHeight="1" x14ac:dyDescent="0.2">
      <c r="A16" s="465"/>
      <c r="B16" s="462" t="s">
        <v>945</v>
      </c>
      <c r="C16" s="780"/>
      <c r="D16" s="462"/>
      <c r="E16" s="462"/>
      <c r="F16" s="462"/>
      <c r="G16" s="462"/>
      <c r="H16" s="462"/>
    </row>
    <row r="17" spans="1:8" ht="24" customHeight="1" x14ac:dyDescent="0.2">
      <c r="A17" s="465"/>
      <c r="B17" s="463" t="s">
        <v>946</v>
      </c>
      <c r="C17" s="780"/>
      <c r="D17" s="462"/>
      <c r="E17" s="462"/>
      <c r="F17" s="462"/>
      <c r="G17" s="462"/>
      <c r="H17" s="462"/>
    </row>
    <row r="18" spans="1:8" ht="24" customHeight="1" x14ac:dyDescent="0.2">
      <c r="A18" s="465">
        <v>3</v>
      </c>
      <c r="B18" s="466"/>
      <c r="C18" s="457" t="s">
        <v>889</v>
      </c>
      <c r="D18" s="462"/>
      <c r="E18" s="462"/>
      <c r="F18" s="462"/>
      <c r="G18" s="462"/>
      <c r="H18" s="462"/>
    </row>
    <row r="19" spans="1:8" ht="24" customHeight="1" x14ac:dyDescent="0.2">
      <c r="A19" s="465">
        <v>4</v>
      </c>
      <c r="B19" s="473" t="s">
        <v>949</v>
      </c>
      <c r="C19" s="462" t="s">
        <v>890</v>
      </c>
      <c r="D19" s="460">
        <v>81</v>
      </c>
      <c r="E19" s="460">
        <v>81</v>
      </c>
      <c r="F19" s="460">
        <v>81</v>
      </c>
      <c r="G19" s="460">
        <v>0</v>
      </c>
      <c r="H19" s="462"/>
    </row>
    <row r="20" spans="1:8" ht="24" customHeight="1" x14ac:dyDescent="0.2">
      <c r="A20" s="465">
        <v>5</v>
      </c>
      <c r="B20" s="220" t="s">
        <v>950</v>
      </c>
      <c r="C20" s="220" t="s">
        <v>886</v>
      </c>
      <c r="D20" s="206">
        <v>20</v>
      </c>
      <c r="E20" s="206">
        <v>20</v>
      </c>
      <c r="F20" s="206">
        <v>20</v>
      </c>
      <c r="G20" s="206" t="s">
        <v>951</v>
      </c>
      <c r="H20" s="206" t="s">
        <v>951</v>
      </c>
    </row>
    <row r="21" spans="1:8" ht="24" customHeight="1" x14ac:dyDescent="0.2">
      <c r="A21" s="465">
        <v>6</v>
      </c>
      <c r="B21" s="473" t="s">
        <v>947</v>
      </c>
      <c r="C21" s="457" t="s">
        <v>887</v>
      </c>
      <c r="D21" s="462">
        <v>0</v>
      </c>
      <c r="E21" s="462">
        <v>0</v>
      </c>
      <c r="F21" s="462">
        <v>0</v>
      </c>
      <c r="G21" s="462">
        <v>0</v>
      </c>
      <c r="H21" s="462"/>
    </row>
    <row r="22" spans="1:8" x14ac:dyDescent="0.2">
      <c r="A22" s="467"/>
      <c r="B22" s="468"/>
      <c r="C22" s="469"/>
      <c r="D22" s="469"/>
      <c r="E22" s="469"/>
      <c r="F22" s="469"/>
      <c r="G22" s="469"/>
      <c r="H22" s="469"/>
    </row>
    <row r="23" spans="1:8" x14ac:dyDescent="0.2">
      <c r="A23" s="467"/>
      <c r="B23" s="468"/>
      <c r="C23" s="469"/>
      <c r="D23" s="469"/>
      <c r="E23" s="469"/>
      <c r="F23" s="469"/>
      <c r="G23" s="469"/>
      <c r="H23" s="469"/>
    </row>
    <row r="24" spans="1:8" x14ac:dyDescent="0.2">
      <c r="A24" s="470"/>
      <c r="B24" s="470"/>
      <c r="C24" s="470"/>
      <c r="D24" s="470"/>
      <c r="E24" s="470"/>
      <c r="F24" s="470"/>
      <c r="G24" s="470"/>
      <c r="H24" s="470"/>
    </row>
    <row r="25" spans="1:8" x14ac:dyDescent="0.2">
      <c r="A25" s="470"/>
      <c r="B25" s="470"/>
      <c r="C25" s="470"/>
      <c r="D25" s="470"/>
      <c r="E25" s="470"/>
      <c r="F25" s="470"/>
      <c r="G25" s="470"/>
      <c r="H25" s="470"/>
    </row>
    <row r="26" spans="1:8" ht="12.75" customHeight="1" x14ac:dyDescent="0.2">
      <c r="A26" s="471"/>
      <c r="B26" s="471"/>
      <c r="C26" s="471"/>
      <c r="D26" s="471"/>
      <c r="E26" s="470"/>
      <c r="F26" s="778" t="s">
        <v>12</v>
      </c>
      <c r="G26" s="778"/>
      <c r="H26" s="778"/>
    </row>
    <row r="27" spans="1:8" ht="12.75" customHeight="1" x14ac:dyDescent="0.2">
      <c r="A27" s="471"/>
      <c r="B27" s="471"/>
      <c r="C27" s="471"/>
      <c r="D27" s="471"/>
      <c r="E27" s="470"/>
      <c r="F27" s="778" t="s">
        <v>13</v>
      </c>
      <c r="G27" s="778"/>
      <c r="H27" s="778"/>
    </row>
    <row r="28" spans="1:8" ht="12.75" customHeight="1" x14ac:dyDescent="0.2">
      <c r="A28" s="471"/>
      <c r="B28" s="471"/>
      <c r="C28" s="471"/>
      <c r="D28" s="471"/>
      <c r="E28" s="470"/>
      <c r="F28" s="778" t="s">
        <v>88</v>
      </c>
      <c r="G28" s="778"/>
      <c r="H28" s="778"/>
    </row>
    <row r="29" spans="1:8" x14ac:dyDescent="0.2">
      <c r="A29" s="471" t="s">
        <v>11</v>
      </c>
      <c r="B29" s="470"/>
      <c r="C29" s="471"/>
      <c r="D29" s="471"/>
      <c r="E29" s="470"/>
      <c r="F29" s="470"/>
      <c r="G29" s="472" t="s">
        <v>85</v>
      </c>
      <c r="H29" s="470"/>
    </row>
  </sheetData>
  <mergeCells count="14">
    <mergeCell ref="F28:H28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26:H26"/>
    <mergeCell ref="F27:H27"/>
    <mergeCell ref="C10:C1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="84" zoomScaleSheetLayoutView="84" workbookViewId="0">
      <selection activeCell="C20" sqref="C20"/>
    </sheetView>
  </sheetViews>
  <sheetFormatPr defaultRowHeight="12.75" x14ac:dyDescent="0.2"/>
  <cols>
    <col min="1" max="1" width="7.1406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239" t="s">
        <v>523</v>
      </c>
    </row>
    <row r="2" spans="1:12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2" ht="15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2" ht="18" x14ac:dyDescent="0.35">
      <c r="A4" s="609" t="s">
        <v>522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</row>
    <row r="5" spans="1:12" ht="15" x14ac:dyDescent="0.3">
      <c r="A5" s="203" t="s">
        <v>257</v>
      </c>
      <c r="B5" s="203"/>
      <c r="C5" s="203"/>
      <c r="D5" s="203"/>
      <c r="E5" s="203"/>
      <c r="F5" s="203"/>
      <c r="G5" s="203"/>
      <c r="H5" s="203"/>
      <c r="I5" s="203"/>
      <c r="J5" s="725" t="s">
        <v>780</v>
      </c>
      <c r="K5" s="725"/>
      <c r="L5" s="725"/>
    </row>
    <row r="6" spans="1:12" ht="21.75" customHeight="1" x14ac:dyDescent="0.2">
      <c r="A6" s="726" t="s">
        <v>2</v>
      </c>
      <c r="B6" s="726" t="s">
        <v>39</v>
      </c>
      <c r="C6" s="525" t="s">
        <v>465</v>
      </c>
      <c r="D6" s="526"/>
      <c r="E6" s="527"/>
      <c r="F6" s="525" t="s">
        <v>471</v>
      </c>
      <c r="G6" s="526"/>
      <c r="H6" s="526"/>
      <c r="I6" s="527"/>
      <c r="J6" s="547" t="s">
        <v>473</v>
      </c>
      <c r="K6" s="547"/>
      <c r="L6" s="547"/>
    </row>
    <row r="7" spans="1:12" ht="29.25" customHeight="1" x14ac:dyDescent="0.2">
      <c r="A7" s="727"/>
      <c r="B7" s="727"/>
      <c r="C7" s="232" t="s">
        <v>220</v>
      </c>
      <c r="D7" s="232" t="s">
        <v>467</v>
      </c>
      <c r="E7" s="232" t="s">
        <v>472</v>
      </c>
      <c r="F7" s="232" t="s">
        <v>220</v>
      </c>
      <c r="G7" s="232" t="s">
        <v>466</v>
      </c>
      <c r="H7" s="232" t="s">
        <v>468</v>
      </c>
      <c r="I7" s="232" t="s">
        <v>472</v>
      </c>
      <c r="J7" s="5" t="s">
        <v>469</v>
      </c>
      <c r="K7" s="5" t="s">
        <v>470</v>
      </c>
      <c r="L7" s="232" t="s">
        <v>472</v>
      </c>
    </row>
    <row r="8" spans="1:12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 t="s">
        <v>271</v>
      </c>
      <c r="I8" s="206" t="s">
        <v>290</v>
      </c>
      <c r="J8" s="206" t="s">
        <v>291</v>
      </c>
      <c r="K8" s="206" t="s">
        <v>292</v>
      </c>
      <c r="L8" s="206" t="s">
        <v>320</v>
      </c>
    </row>
    <row r="9" spans="1:12" ht="27.6" customHeight="1" x14ac:dyDescent="0.25">
      <c r="A9" s="367">
        <v>1</v>
      </c>
      <c r="B9" s="125" t="s">
        <v>885</v>
      </c>
      <c r="C9" s="781" t="s">
        <v>931</v>
      </c>
      <c r="D9" s="782"/>
      <c r="E9" s="782"/>
      <c r="F9" s="782"/>
      <c r="G9" s="782"/>
      <c r="H9" s="782"/>
      <c r="I9" s="782"/>
      <c r="J9" s="782"/>
      <c r="K9" s="782"/>
      <c r="L9" s="783"/>
    </row>
    <row r="10" spans="1:12" ht="27.6" customHeight="1" x14ac:dyDescent="0.25">
      <c r="A10" s="367">
        <v>2</v>
      </c>
      <c r="B10" s="125" t="s">
        <v>888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27.6" customHeight="1" x14ac:dyDescent="0.25">
      <c r="A11" s="367">
        <v>3</v>
      </c>
      <c r="B11" s="125" t="s">
        <v>889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ht="27.6" customHeight="1" x14ac:dyDescent="0.25">
      <c r="A12" s="367">
        <v>4</v>
      </c>
      <c r="B12" s="125" t="s">
        <v>890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2" ht="27.6" customHeight="1" x14ac:dyDescent="0.25">
      <c r="A13" s="367">
        <v>5</v>
      </c>
      <c r="B13" s="125" t="s">
        <v>886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ht="27.6" customHeight="1" x14ac:dyDescent="0.25">
      <c r="A14" s="367">
        <v>6</v>
      </c>
      <c r="B14" s="125" t="s">
        <v>887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5" spans="1:12" ht="27.6" customHeight="1" x14ac:dyDescent="0.25">
      <c r="A15" s="147" t="s">
        <v>18</v>
      </c>
      <c r="B15" s="380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8" spans="1:12" ht="12.75" customHeight="1" x14ac:dyDescent="0.2">
      <c r="A18" s="209"/>
      <c r="B18" s="209"/>
      <c r="C18" s="209"/>
      <c r="D18" s="209"/>
      <c r="E18" s="209"/>
      <c r="F18" s="209"/>
      <c r="K18" s="210" t="s">
        <v>12</v>
      </c>
    </row>
    <row r="19" spans="1:12" ht="12.75" customHeight="1" x14ac:dyDescent="0.2">
      <c r="A19" s="209"/>
      <c r="B19" s="209"/>
      <c r="C19" s="209"/>
      <c r="D19" s="209"/>
      <c r="E19" s="209" t="s">
        <v>910</v>
      </c>
      <c r="F19" s="209"/>
      <c r="J19" s="607" t="s">
        <v>13</v>
      </c>
      <c r="K19" s="607"/>
      <c r="L19" s="607"/>
    </row>
    <row r="20" spans="1:12" ht="12.75" customHeight="1" x14ac:dyDescent="0.2">
      <c r="A20" s="209"/>
      <c r="B20" s="209"/>
      <c r="C20" s="209"/>
      <c r="D20" s="209"/>
      <c r="E20" s="209"/>
      <c r="F20" s="209"/>
      <c r="J20" s="607" t="s">
        <v>88</v>
      </c>
      <c r="K20" s="607"/>
      <c r="L20" s="607"/>
    </row>
    <row r="21" spans="1:12" x14ac:dyDescent="0.2">
      <c r="A21" s="209" t="s">
        <v>11</v>
      </c>
      <c r="F21" s="209"/>
      <c r="K21" s="211" t="s">
        <v>85</v>
      </c>
    </row>
  </sheetData>
  <mergeCells count="12">
    <mergeCell ref="J20:L20"/>
    <mergeCell ref="A1:K1"/>
    <mergeCell ref="C6:E6"/>
    <mergeCell ref="F6:I6"/>
    <mergeCell ref="J6:L6"/>
    <mergeCell ref="J19:L19"/>
    <mergeCell ref="A6:A7"/>
    <mergeCell ref="B6:B7"/>
    <mergeCell ref="A2:K2"/>
    <mergeCell ref="A4:K4"/>
    <mergeCell ref="J5:L5"/>
    <mergeCell ref="C9:L9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80" zoomScaleSheetLayoutView="80" workbookViewId="0">
      <selection activeCell="A9" sqref="A9:XFD15"/>
    </sheetView>
  </sheetViews>
  <sheetFormatPr defaultRowHeight="12.75" x14ac:dyDescent="0.2"/>
  <cols>
    <col min="1" max="1" width="7.7109375" customWidth="1"/>
    <col min="2" max="2" width="16.28515625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299"/>
      <c r="J1" s="299"/>
      <c r="K1" s="239" t="s">
        <v>525</v>
      </c>
    </row>
    <row r="2" spans="1:11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201"/>
      <c r="J2" s="201"/>
    </row>
    <row r="3" spans="1:11" ht="15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1" ht="18" x14ac:dyDescent="0.35">
      <c r="A4" s="609" t="s">
        <v>524</v>
      </c>
      <c r="B4" s="609"/>
      <c r="C4" s="609"/>
      <c r="D4" s="609"/>
      <c r="E4" s="609"/>
      <c r="F4" s="609"/>
      <c r="G4" s="609"/>
      <c r="H4" s="609"/>
      <c r="I4" s="299"/>
      <c r="J4" s="299"/>
    </row>
    <row r="5" spans="1:11" ht="15" x14ac:dyDescent="0.3">
      <c r="A5" s="203" t="s">
        <v>257</v>
      </c>
      <c r="B5" s="203"/>
      <c r="C5" s="203"/>
      <c r="D5" s="203"/>
      <c r="E5" s="203"/>
      <c r="F5" s="203"/>
      <c r="G5" s="725" t="s">
        <v>780</v>
      </c>
      <c r="H5" s="725"/>
      <c r="I5" s="725"/>
      <c r="J5" s="725"/>
      <c r="K5" s="725"/>
    </row>
    <row r="6" spans="1:11" ht="21.75" customHeight="1" x14ac:dyDescent="0.2">
      <c r="A6" s="726" t="s">
        <v>2</v>
      </c>
      <c r="B6" s="726" t="s">
        <v>39</v>
      </c>
      <c r="C6" s="525" t="s">
        <v>483</v>
      </c>
      <c r="D6" s="526"/>
      <c r="E6" s="527"/>
      <c r="F6" s="525" t="s">
        <v>486</v>
      </c>
      <c r="G6" s="526"/>
      <c r="H6" s="527"/>
      <c r="I6" s="619" t="s">
        <v>650</v>
      </c>
      <c r="J6" s="619" t="s">
        <v>649</v>
      </c>
      <c r="K6" s="619" t="s">
        <v>79</v>
      </c>
    </row>
    <row r="7" spans="1:11" ht="29.25" customHeight="1" x14ac:dyDescent="0.2">
      <c r="A7" s="727"/>
      <c r="B7" s="727"/>
      <c r="C7" s="5" t="s">
        <v>482</v>
      </c>
      <c r="D7" s="5" t="s">
        <v>484</v>
      </c>
      <c r="E7" s="5" t="s">
        <v>485</v>
      </c>
      <c r="F7" s="5" t="s">
        <v>482</v>
      </c>
      <c r="G7" s="5" t="s">
        <v>484</v>
      </c>
      <c r="H7" s="5" t="s">
        <v>485</v>
      </c>
      <c r="I7" s="620"/>
      <c r="J7" s="620"/>
      <c r="K7" s="620"/>
    </row>
    <row r="8" spans="1:11" ht="15" x14ac:dyDescent="0.2">
      <c r="A8" s="291">
        <v>1</v>
      </c>
      <c r="B8" s="291">
        <v>2</v>
      </c>
      <c r="C8" s="291">
        <v>3</v>
      </c>
      <c r="D8" s="291">
        <v>4</v>
      </c>
      <c r="E8" s="291">
        <v>5</v>
      </c>
      <c r="F8" s="291">
        <v>6</v>
      </c>
      <c r="G8" s="291">
        <v>7</v>
      </c>
      <c r="H8" s="291">
        <v>8</v>
      </c>
      <c r="I8" s="291">
        <v>9</v>
      </c>
      <c r="J8" s="291">
        <v>10</v>
      </c>
      <c r="K8" s="291">
        <v>11</v>
      </c>
    </row>
    <row r="9" spans="1:11" ht="21.6" customHeight="1" x14ac:dyDescent="0.25">
      <c r="A9" s="367">
        <v>1</v>
      </c>
      <c r="B9" s="125" t="s">
        <v>885</v>
      </c>
      <c r="C9" s="784" t="s">
        <v>893</v>
      </c>
      <c r="D9" s="785"/>
      <c r="E9" s="785"/>
      <c r="F9" s="785"/>
      <c r="G9" s="785"/>
      <c r="H9" s="785"/>
      <c r="I9" s="785"/>
      <c r="J9" s="785"/>
      <c r="K9" s="786"/>
    </row>
    <row r="10" spans="1:11" ht="21.6" customHeight="1" x14ac:dyDescent="0.25">
      <c r="A10" s="367">
        <v>2</v>
      </c>
      <c r="B10" s="125" t="s">
        <v>888</v>
      </c>
      <c r="C10" s="787"/>
      <c r="D10" s="788"/>
      <c r="E10" s="788"/>
      <c r="F10" s="788"/>
      <c r="G10" s="788"/>
      <c r="H10" s="788"/>
      <c r="I10" s="788"/>
      <c r="J10" s="788"/>
      <c r="K10" s="789"/>
    </row>
    <row r="11" spans="1:11" ht="21.6" customHeight="1" x14ac:dyDescent="0.25">
      <c r="A11" s="367">
        <v>3</v>
      </c>
      <c r="B11" s="125" t="s">
        <v>889</v>
      </c>
      <c r="C11" s="787"/>
      <c r="D11" s="788"/>
      <c r="E11" s="788"/>
      <c r="F11" s="788"/>
      <c r="G11" s="788"/>
      <c r="H11" s="788"/>
      <c r="I11" s="788"/>
      <c r="J11" s="788"/>
      <c r="K11" s="789"/>
    </row>
    <row r="12" spans="1:11" ht="21.6" customHeight="1" x14ac:dyDescent="0.25">
      <c r="A12" s="367">
        <v>4</v>
      </c>
      <c r="B12" s="125" t="s">
        <v>890</v>
      </c>
      <c r="C12" s="787"/>
      <c r="D12" s="788"/>
      <c r="E12" s="788"/>
      <c r="F12" s="788"/>
      <c r="G12" s="788"/>
      <c r="H12" s="788"/>
      <c r="I12" s="788"/>
      <c r="J12" s="788"/>
      <c r="K12" s="789"/>
    </row>
    <row r="13" spans="1:11" ht="21.6" customHeight="1" x14ac:dyDescent="0.25">
      <c r="A13" s="367">
        <v>5</v>
      </c>
      <c r="B13" s="125" t="s">
        <v>886</v>
      </c>
      <c r="C13" s="787"/>
      <c r="D13" s="788"/>
      <c r="E13" s="788"/>
      <c r="F13" s="788"/>
      <c r="G13" s="788"/>
      <c r="H13" s="788"/>
      <c r="I13" s="788"/>
      <c r="J13" s="788"/>
      <c r="K13" s="789"/>
    </row>
    <row r="14" spans="1:11" ht="21.6" customHeight="1" x14ac:dyDescent="0.25">
      <c r="A14" s="367">
        <v>6</v>
      </c>
      <c r="B14" s="125" t="s">
        <v>887</v>
      </c>
      <c r="C14" s="787"/>
      <c r="D14" s="788"/>
      <c r="E14" s="788"/>
      <c r="F14" s="788"/>
      <c r="G14" s="788"/>
      <c r="H14" s="788"/>
      <c r="I14" s="788"/>
      <c r="J14" s="788"/>
      <c r="K14" s="789"/>
    </row>
    <row r="15" spans="1:11" ht="21.6" customHeight="1" x14ac:dyDescent="0.25">
      <c r="A15" s="147" t="s">
        <v>18</v>
      </c>
      <c r="B15" s="380"/>
      <c r="C15" s="790"/>
      <c r="D15" s="791"/>
      <c r="E15" s="791"/>
      <c r="F15" s="791"/>
      <c r="G15" s="791"/>
      <c r="H15" s="791"/>
      <c r="I15" s="791"/>
      <c r="J15" s="791"/>
      <c r="K15" s="792"/>
    </row>
    <row r="18" spans="1:11" ht="12.75" customHeight="1" x14ac:dyDescent="0.2">
      <c r="A18" s="209"/>
      <c r="B18" s="209"/>
      <c r="C18" s="209"/>
      <c r="D18" s="209"/>
      <c r="E18" s="209"/>
      <c r="F18" s="209"/>
    </row>
    <row r="19" spans="1:11" ht="12.75" customHeight="1" x14ac:dyDescent="0.2">
      <c r="A19" s="209" t="s">
        <v>11</v>
      </c>
      <c r="B19" s="209"/>
      <c r="C19" s="209"/>
      <c r="D19" s="209"/>
      <c r="E19" s="209"/>
      <c r="F19" s="209"/>
      <c r="G19" s="607" t="s">
        <v>12</v>
      </c>
      <c r="H19" s="607"/>
      <c r="I19" s="607"/>
      <c r="J19" s="607"/>
      <c r="K19" s="607"/>
    </row>
    <row r="20" spans="1:11" ht="12.75" customHeight="1" x14ac:dyDescent="0.2">
      <c r="A20" s="209"/>
      <c r="B20" s="209"/>
      <c r="C20" s="209"/>
      <c r="D20" s="209"/>
      <c r="E20" s="209"/>
      <c r="F20" s="209"/>
      <c r="G20" s="607" t="s">
        <v>13</v>
      </c>
      <c r="H20" s="607"/>
      <c r="I20" s="607"/>
      <c r="J20" s="607"/>
      <c r="K20" s="607"/>
    </row>
    <row r="21" spans="1:11" ht="12.75" customHeight="1" x14ac:dyDescent="0.2">
      <c r="F21" s="209"/>
      <c r="H21" s="210" t="s">
        <v>88</v>
      </c>
      <c r="I21" s="210"/>
      <c r="J21" s="210"/>
    </row>
    <row r="22" spans="1:11" x14ac:dyDescent="0.2">
      <c r="H22" s="211" t="s">
        <v>85</v>
      </c>
      <c r="I22" s="211"/>
      <c r="J22" s="211"/>
    </row>
  </sheetData>
  <mergeCells count="14">
    <mergeCell ref="G5:K5"/>
    <mergeCell ref="A1:H1"/>
    <mergeCell ref="A2:H2"/>
    <mergeCell ref="A4:H4"/>
    <mergeCell ref="K6:K7"/>
    <mergeCell ref="I6:I7"/>
    <mergeCell ref="J6:J7"/>
    <mergeCell ref="G20:K20"/>
    <mergeCell ref="A6:A7"/>
    <mergeCell ref="B6:B7"/>
    <mergeCell ref="C6:E6"/>
    <mergeCell ref="F6:H6"/>
    <mergeCell ref="G19:K19"/>
    <mergeCell ref="C9:K15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Normal="85" zoomScaleSheetLayoutView="100" workbookViewId="0">
      <selection activeCell="E13" sqref="E13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 x14ac:dyDescent="0.2">
      <c r="A1" s="89"/>
      <c r="B1" s="89"/>
      <c r="C1" s="89"/>
      <c r="D1" s="89"/>
      <c r="E1" s="89"/>
      <c r="F1" s="89"/>
      <c r="G1" s="89"/>
      <c r="H1" s="89"/>
      <c r="K1" s="621" t="s">
        <v>89</v>
      </c>
      <c r="L1" s="621"/>
    </row>
    <row r="2" spans="1:12" ht="15.75" x14ac:dyDescent="0.25">
      <c r="A2" s="795" t="s">
        <v>0</v>
      </c>
      <c r="B2" s="795"/>
      <c r="C2" s="795"/>
      <c r="D2" s="795"/>
      <c r="E2" s="795"/>
      <c r="F2" s="795"/>
      <c r="G2" s="795"/>
      <c r="H2" s="795"/>
      <c r="I2" s="89"/>
      <c r="J2" s="89"/>
      <c r="K2" s="89"/>
      <c r="L2" s="89"/>
    </row>
    <row r="3" spans="1:12" ht="20.25" x14ac:dyDescent="0.3">
      <c r="A3" s="590" t="s">
        <v>702</v>
      </c>
      <c r="B3" s="590"/>
      <c r="C3" s="590"/>
      <c r="D3" s="590"/>
      <c r="E3" s="590"/>
      <c r="F3" s="590"/>
      <c r="G3" s="590"/>
      <c r="H3" s="590"/>
      <c r="I3" s="89"/>
      <c r="J3" s="89"/>
      <c r="K3" s="89"/>
      <c r="L3" s="89"/>
    </row>
    <row r="4" spans="1:12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.75" x14ac:dyDescent="0.25">
      <c r="A5" s="591" t="s">
        <v>770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</row>
    <row r="6" spans="1:12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2">
      <c r="A7" s="548" t="s">
        <v>164</v>
      </c>
      <c r="B7" s="548"/>
      <c r="C7" s="89"/>
      <c r="D7" s="89"/>
      <c r="E7" s="89"/>
      <c r="F7" s="89"/>
      <c r="G7" s="89"/>
      <c r="H7" s="293"/>
      <c r="I7" s="89"/>
      <c r="J7" s="89"/>
      <c r="K7" s="89"/>
      <c r="L7" s="89"/>
    </row>
    <row r="8" spans="1:12" ht="18" x14ac:dyDescent="0.25">
      <c r="A8" s="92"/>
      <c r="B8" s="92"/>
      <c r="C8" s="89"/>
      <c r="D8" s="89"/>
      <c r="E8" s="89"/>
      <c r="F8" s="89"/>
      <c r="G8" s="89"/>
      <c r="H8" s="89"/>
      <c r="I8" s="113"/>
      <c r="J8" s="136"/>
      <c r="K8" s="612" t="s">
        <v>778</v>
      </c>
      <c r="L8" s="612"/>
    </row>
    <row r="9" spans="1:12" ht="27.75" customHeight="1" x14ac:dyDescent="0.2">
      <c r="A9" s="793" t="s">
        <v>222</v>
      </c>
      <c r="B9" s="793" t="s">
        <v>221</v>
      </c>
      <c r="C9" s="547" t="s">
        <v>491</v>
      </c>
      <c r="D9" s="547" t="s">
        <v>492</v>
      </c>
      <c r="E9" s="798" t="s">
        <v>493</v>
      </c>
      <c r="F9" s="798"/>
      <c r="G9" s="798" t="s">
        <v>452</v>
      </c>
      <c r="H9" s="798"/>
      <c r="I9" s="798" t="s">
        <v>232</v>
      </c>
      <c r="J9" s="798"/>
      <c r="K9" s="799" t="s">
        <v>233</v>
      </c>
      <c r="L9" s="799"/>
    </row>
    <row r="10" spans="1:12" ht="43.9" customHeight="1" x14ac:dyDescent="0.2">
      <c r="A10" s="794"/>
      <c r="B10" s="794"/>
      <c r="C10" s="547"/>
      <c r="D10" s="547"/>
      <c r="E10" s="5" t="s">
        <v>220</v>
      </c>
      <c r="F10" s="5" t="s">
        <v>202</v>
      </c>
      <c r="G10" s="5" t="s">
        <v>220</v>
      </c>
      <c r="H10" s="5" t="s">
        <v>202</v>
      </c>
      <c r="I10" s="5" t="s">
        <v>220</v>
      </c>
      <c r="J10" s="5" t="s">
        <v>202</v>
      </c>
      <c r="K10" s="5" t="s">
        <v>872</v>
      </c>
      <c r="L10" s="5" t="s">
        <v>871</v>
      </c>
    </row>
    <row r="11" spans="1:12" s="15" customFormat="1" x14ac:dyDescent="0.2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2" ht="22.15" customHeight="1" x14ac:dyDescent="0.25">
      <c r="A12" s="367">
        <v>1</v>
      </c>
      <c r="B12" s="125" t="s">
        <v>885</v>
      </c>
      <c r="C12" s="407">
        <v>1203</v>
      </c>
      <c r="D12" s="407">
        <v>830790</v>
      </c>
      <c r="E12" s="407">
        <v>1203</v>
      </c>
      <c r="F12" s="407">
        <v>280185</v>
      </c>
      <c r="G12" s="407">
        <v>1203</v>
      </c>
      <c r="H12" s="407">
        <v>13200618</v>
      </c>
      <c r="I12" s="407">
        <v>1203</v>
      </c>
      <c r="J12" s="407">
        <v>6096960</v>
      </c>
      <c r="K12" s="407">
        <v>1203</v>
      </c>
      <c r="L12" s="407">
        <v>7850</v>
      </c>
    </row>
    <row r="13" spans="1:12" ht="22.15" customHeight="1" x14ac:dyDescent="0.25">
      <c r="A13" s="367">
        <v>2</v>
      </c>
      <c r="B13" s="125" t="s">
        <v>888</v>
      </c>
      <c r="C13" s="451">
        <v>736</v>
      </c>
      <c r="D13" s="451">
        <v>320552</v>
      </c>
      <c r="E13" s="451">
        <v>7487</v>
      </c>
      <c r="F13" s="451">
        <v>218534</v>
      </c>
      <c r="G13" s="451">
        <v>23823</v>
      </c>
      <c r="H13" s="451">
        <v>294448</v>
      </c>
      <c r="I13" s="451">
        <v>1409</v>
      </c>
      <c r="J13" s="451">
        <v>460711</v>
      </c>
      <c r="K13" s="451">
        <v>0</v>
      </c>
      <c r="L13" s="451">
        <v>0</v>
      </c>
    </row>
    <row r="14" spans="1:12" ht="22.15" customHeight="1" x14ac:dyDescent="0.25">
      <c r="A14" s="367">
        <v>3</v>
      </c>
      <c r="B14" s="125" t="s">
        <v>889</v>
      </c>
      <c r="C14" s="407">
        <v>605</v>
      </c>
      <c r="D14" s="407">
        <v>267721</v>
      </c>
      <c r="E14" s="407">
        <v>605</v>
      </c>
      <c r="F14" s="407">
        <v>267721</v>
      </c>
      <c r="G14" s="407"/>
      <c r="H14" s="407"/>
      <c r="I14" s="407"/>
      <c r="J14" s="407"/>
      <c r="K14" s="407"/>
      <c r="L14" s="407"/>
    </row>
    <row r="15" spans="1:12" ht="22.15" customHeight="1" x14ac:dyDescent="0.25">
      <c r="A15" s="367">
        <v>4</v>
      </c>
      <c r="B15" s="474" t="s">
        <v>890</v>
      </c>
      <c r="C15" s="407">
        <v>378</v>
      </c>
      <c r="D15" s="407">
        <v>176295</v>
      </c>
      <c r="E15" s="407">
        <v>376</v>
      </c>
      <c r="F15" s="407">
        <f>14566+27154+21515+17843</f>
        <v>81078</v>
      </c>
      <c r="G15" s="407">
        <v>378</v>
      </c>
      <c r="H15" s="407">
        <f>791+1576+728+9443</f>
        <v>12538</v>
      </c>
      <c r="I15" s="407">
        <v>378</v>
      </c>
      <c r="J15" s="407">
        <f>99+141495+87+1238391</f>
        <v>1380072</v>
      </c>
      <c r="K15" s="407">
        <f>127+140+239+138</f>
        <v>644</v>
      </c>
      <c r="L15" s="407">
        <v>418</v>
      </c>
    </row>
    <row r="16" spans="1:12" ht="22.15" customHeight="1" x14ac:dyDescent="0.25">
      <c r="A16" s="367">
        <v>5</v>
      </c>
      <c r="B16" s="125" t="s">
        <v>886</v>
      </c>
      <c r="C16" s="407">
        <v>45</v>
      </c>
      <c r="D16" s="407">
        <v>19476</v>
      </c>
      <c r="E16" s="407">
        <v>45</v>
      </c>
      <c r="F16" s="407">
        <v>19476</v>
      </c>
      <c r="G16" s="407"/>
      <c r="H16" s="407"/>
      <c r="I16" s="407"/>
      <c r="J16" s="407"/>
      <c r="K16" s="407"/>
      <c r="L16" s="407"/>
    </row>
    <row r="17" spans="1:12" ht="22.15" customHeight="1" x14ac:dyDescent="0.25">
      <c r="A17" s="367">
        <v>6</v>
      </c>
      <c r="B17" s="125" t="s">
        <v>887</v>
      </c>
      <c r="C17" s="407">
        <v>6</v>
      </c>
      <c r="D17" s="407">
        <v>10550</v>
      </c>
      <c r="E17" s="407">
        <v>6</v>
      </c>
      <c r="F17" s="407">
        <v>10550</v>
      </c>
      <c r="G17" s="407">
        <v>6</v>
      </c>
      <c r="H17" s="407">
        <v>3525</v>
      </c>
      <c r="I17" s="407">
        <v>6</v>
      </c>
      <c r="J17" s="407">
        <v>7640</v>
      </c>
      <c r="K17" s="407">
        <v>0</v>
      </c>
      <c r="L17" s="407">
        <v>0</v>
      </c>
    </row>
    <row r="18" spans="1:12" ht="22.15" customHeight="1" x14ac:dyDescent="0.25">
      <c r="A18" s="380" t="s">
        <v>18</v>
      </c>
      <c r="B18" s="380"/>
      <c r="C18" s="408">
        <f t="shared" ref="C18:L18" si="0">SUM(C12:C17)</f>
        <v>2973</v>
      </c>
      <c r="D18" s="408">
        <f t="shared" si="0"/>
        <v>1625384</v>
      </c>
      <c r="E18" s="408">
        <f t="shared" si="0"/>
        <v>9722</v>
      </c>
      <c r="F18" s="408">
        <f t="shared" si="0"/>
        <v>877544</v>
      </c>
      <c r="G18" s="408">
        <f t="shared" si="0"/>
        <v>25410</v>
      </c>
      <c r="H18" s="408">
        <f t="shared" si="0"/>
        <v>13511129</v>
      </c>
      <c r="I18" s="408">
        <f t="shared" si="0"/>
        <v>2996</v>
      </c>
      <c r="J18" s="408">
        <f t="shared" si="0"/>
        <v>7945383</v>
      </c>
      <c r="K18" s="408">
        <f t="shared" si="0"/>
        <v>1847</v>
      </c>
      <c r="L18" s="408">
        <f t="shared" si="0"/>
        <v>8268</v>
      </c>
    </row>
    <row r="19" spans="1:12" x14ac:dyDescent="0.2">
      <c r="A19" s="96"/>
      <c r="B19" s="96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3" spans="1:12" x14ac:dyDescent="0.2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</row>
    <row r="24" spans="1:12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5.75" x14ac:dyDescent="0.25">
      <c r="A25" s="99" t="s">
        <v>11</v>
      </c>
      <c r="B25" s="99"/>
      <c r="C25" s="99"/>
      <c r="D25" s="99"/>
      <c r="E25" s="99"/>
      <c r="F25" s="99"/>
      <c r="G25" s="99"/>
      <c r="H25" s="99"/>
      <c r="I25" s="797"/>
      <c r="J25" s="797"/>
      <c r="K25" s="89"/>
      <c r="L25" s="89"/>
    </row>
    <row r="26" spans="1:12" ht="15.75" customHeight="1" x14ac:dyDescent="0.2">
      <c r="A26" s="606" t="s">
        <v>13</v>
      </c>
      <c r="B26" s="606"/>
      <c r="C26" s="606"/>
      <c r="D26" s="606"/>
      <c r="E26" s="606"/>
      <c r="F26" s="606"/>
      <c r="G26" s="606"/>
      <c r="H26" s="606"/>
      <c r="I26" s="606"/>
      <c r="J26" s="606"/>
      <c r="K26" s="89"/>
      <c r="L26" s="89"/>
    </row>
    <row r="27" spans="1:12" ht="15.6" customHeight="1" x14ac:dyDescent="0.2">
      <c r="A27" s="606" t="s">
        <v>14</v>
      </c>
      <c r="B27" s="606"/>
      <c r="C27" s="606"/>
      <c r="D27" s="606"/>
      <c r="E27" s="606"/>
      <c r="F27" s="606"/>
      <c r="G27" s="606"/>
      <c r="H27" s="606"/>
      <c r="I27" s="606"/>
      <c r="J27" s="606"/>
      <c r="K27" s="89"/>
      <c r="L27" s="89"/>
    </row>
    <row r="28" spans="1:12" x14ac:dyDescent="0.2">
      <c r="A28" s="89"/>
      <c r="B28" s="89"/>
      <c r="C28" s="89"/>
      <c r="D28" s="89"/>
      <c r="E28" s="89"/>
      <c r="F28" s="89"/>
      <c r="I28" s="36" t="s">
        <v>85</v>
      </c>
      <c r="J28" s="36"/>
      <c r="K28" s="36"/>
      <c r="L28" s="36"/>
    </row>
  </sheetData>
  <mergeCells count="19">
    <mergeCell ref="K1:L1"/>
    <mergeCell ref="A26:J26"/>
    <mergeCell ref="I25:J25"/>
    <mergeCell ref="G9:H9"/>
    <mergeCell ref="D9:D10"/>
    <mergeCell ref="E9:F9"/>
    <mergeCell ref="I9:J9"/>
    <mergeCell ref="K9:L9"/>
    <mergeCell ref="K8:L8"/>
    <mergeCell ref="A27:J27"/>
    <mergeCell ref="B9:B10"/>
    <mergeCell ref="A9:A10"/>
    <mergeCell ref="C9:C10"/>
    <mergeCell ref="A2:H2"/>
    <mergeCell ref="A3:H3"/>
    <mergeCell ref="A23:H23"/>
    <mergeCell ref="I23:L23"/>
    <mergeCell ref="A7:B7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SheetLayoutView="100" workbookViewId="0">
      <selection activeCell="A12" sqref="A12:B18"/>
    </sheetView>
  </sheetViews>
  <sheetFormatPr defaultColWidth="8.85546875" defaultRowHeight="12.75" x14ac:dyDescent="0.2"/>
  <cols>
    <col min="1" max="1" width="11.140625" style="89" customWidth="1"/>
    <col min="2" max="2" width="19.140625" style="89" customWidth="1"/>
    <col min="3" max="3" width="20.5703125" style="89" customWidth="1"/>
    <col min="4" max="4" width="22.28515625" style="89" customWidth="1"/>
    <col min="5" max="5" width="25.42578125" style="89" customWidth="1"/>
    <col min="6" max="6" width="27.42578125" style="89" customWidth="1"/>
    <col min="7" max="16384" width="8.85546875" style="89"/>
  </cols>
  <sheetData>
    <row r="1" spans="1:7" ht="12.75" customHeight="1" x14ac:dyDescent="0.2">
      <c r="D1" s="282"/>
      <c r="E1" s="282"/>
      <c r="F1" s="283" t="s">
        <v>102</v>
      </c>
    </row>
    <row r="2" spans="1:7" ht="15" customHeight="1" x14ac:dyDescent="0.25">
      <c r="B2" s="795" t="s">
        <v>0</v>
      </c>
      <c r="C2" s="795"/>
      <c r="D2" s="795"/>
      <c r="E2" s="795"/>
      <c r="F2" s="795"/>
    </row>
    <row r="3" spans="1:7" ht="20.25" x14ac:dyDescent="0.3">
      <c r="B3" s="590" t="s">
        <v>702</v>
      </c>
      <c r="C3" s="590"/>
      <c r="D3" s="590"/>
      <c r="E3" s="590"/>
      <c r="F3" s="590"/>
    </row>
    <row r="4" spans="1:7" ht="11.25" customHeight="1" x14ac:dyDescent="0.2"/>
    <row r="5" spans="1:7" x14ac:dyDescent="0.2">
      <c r="A5" s="801" t="s">
        <v>449</v>
      </c>
      <c r="B5" s="801"/>
      <c r="C5" s="801"/>
      <c r="D5" s="801"/>
      <c r="E5" s="801"/>
      <c r="F5" s="801"/>
    </row>
    <row r="6" spans="1:7" ht="8.4499999999999993" customHeight="1" x14ac:dyDescent="0.25">
      <c r="A6" s="91"/>
      <c r="B6" s="91"/>
      <c r="C6" s="91"/>
      <c r="D6" s="91"/>
      <c r="E6" s="91"/>
      <c r="F6" s="91"/>
    </row>
    <row r="7" spans="1:7" ht="18" customHeight="1" x14ac:dyDescent="0.2">
      <c r="A7" s="548" t="s">
        <v>164</v>
      </c>
      <c r="B7" s="548"/>
    </row>
    <row r="8" spans="1:7" ht="18" hidden="1" customHeight="1" x14ac:dyDescent="0.25">
      <c r="A8" s="92" t="s">
        <v>1</v>
      </c>
    </row>
    <row r="9" spans="1:7" ht="30.6" customHeight="1" x14ac:dyDescent="0.2">
      <c r="A9" s="793" t="s">
        <v>2</v>
      </c>
      <c r="B9" s="793" t="s">
        <v>3</v>
      </c>
      <c r="C9" s="802" t="s">
        <v>445</v>
      </c>
      <c r="D9" s="803"/>
      <c r="E9" s="804" t="s">
        <v>448</v>
      </c>
      <c r="F9" s="804"/>
    </row>
    <row r="10" spans="1:7" s="100" customFormat="1" ht="25.5" x14ac:dyDescent="0.2">
      <c r="A10" s="793"/>
      <c r="B10" s="793"/>
      <c r="C10" s="94" t="s">
        <v>446</v>
      </c>
      <c r="D10" s="94" t="s">
        <v>447</v>
      </c>
      <c r="E10" s="94" t="s">
        <v>446</v>
      </c>
      <c r="F10" s="94" t="s">
        <v>447</v>
      </c>
      <c r="G10" s="121"/>
    </row>
    <row r="11" spans="1:7" s="166" customFormat="1" x14ac:dyDescent="0.2">
      <c r="A11" s="328">
        <v>1</v>
      </c>
      <c r="B11" s="328">
        <v>2</v>
      </c>
      <c r="C11" s="328">
        <v>3</v>
      </c>
      <c r="D11" s="328">
        <v>4</v>
      </c>
      <c r="E11" s="328">
        <v>5</v>
      </c>
      <c r="F11" s="328">
        <v>6</v>
      </c>
    </row>
    <row r="12" spans="1:7" ht="21.6" customHeight="1" x14ac:dyDescent="0.25">
      <c r="A12" s="367">
        <v>1</v>
      </c>
      <c r="B12" s="125" t="s">
        <v>885</v>
      </c>
      <c r="C12" s="407">
        <v>626</v>
      </c>
      <c r="D12" s="407">
        <v>626</v>
      </c>
      <c r="E12" s="407">
        <v>572</v>
      </c>
      <c r="F12" s="407">
        <v>572</v>
      </c>
    </row>
    <row r="13" spans="1:7" ht="21.6" customHeight="1" x14ac:dyDescent="0.25">
      <c r="A13" s="367">
        <v>2</v>
      </c>
      <c r="B13" s="125" t="s">
        <v>888</v>
      </c>
      <c r="C13" s="407">
        <v>738</v>
      </c>
      <c r="D13" s="407">
        <v>738</v>
      </c>
      <c r="E13" s="407">
        <v>0</v>
      </c>
      <c r="F13" s="407">
        <v>0</v>
      </c>
    </row>
    <row r="14" spans="1:7" ht="21.6" customHeight="1" x14ac:dyDescent="0.25">
      <c r="A14" s="367">
        <v>3</v>
      </c>
      <c r="B14" s="125" t="s">
        <v>889</v>
      </c>
      <c r="C14" s="407">
        <v>605</v>
      </c>
      <c r="D14" s="407">
        <v>605</v>
      </c>
      <c r="E14" s="407">
        <v>0</v>
      </c>
      <c r="F14" s="407">
        <v>0</v>
      </c>
    </row>
    <row r="15" spans="1:7" ht="21.6" customHeight="1" x14ac:dyDescent="0.25">
      <c r="A15" s="367">
        <v>4</v>
      </c>
      <c r="B15" s="125" t="s">
        <v>890</v>
      </c>
      <c r="C15" s="407">
        <v>378</v>
      </c>
      <c r="D15" s="407">
        <v>378</v>
      </c>
      <c r="E15" s="407">
        <v>0</v>
      </c>
      <c r="F15" s="407">
        <v>0</v>
      </c>
    </row>
    <row r="16" spans="1:7" ht="21.6" customHeight="1" x14ac:dyDescent="0.25">
      <c r="A16" s="367">
        <v>5</v>
      </c>
      <c r="B16" s="125" t="s">
        <v>886</v>
      </c>
      <c r="C16" s="407">
        <v>16</v>
      </c>
      <c r="D16" s="407">
        <v>16</v>
      </c>
      <c r="E16" s="407">
        <v>29</v>
      </c>
      <c r="F16" s="407">
        <v>29</v>
      </c>
    </row>
    <row r="17" spans="1:6" ht="21.6" customHeight="1" x14ac:dyDescent="0.25">
      <c r="A17" s="367">
        <v>6</v>
      </c>
      <c r="B17" s="125" t="s">
        <v>887</v>
      </c>
      <c r="C17" s="407">
        <v>0</v>
      </c>
      <c r="D17" s="407">
        <v>0</v>
      </c>
      <c r="E17" s="407">
        <v>6</v>
      </c>
      <c r="F17" s="407">
        <v>6</v>
      </c>
    </row>
    <row r="18" spans="1:6" ht="21.6" customHeight="1" x14ac:dyDescent="0.25">
      <c r="A18" s="380" t="s">
        <v>18</v>
      </c>
      <c r="B18" s="380"/>
      <c r="C18" s="408">
        <f>SUM(C12:C17)</f>
        <v>2363</v>
      </c>
      <c r="D18" s="408">
        <f>SUM(D12:D17)</f>
        <v>2363</v>
      </c>
      <c r="E18" s="408">
        <f>SUM(E12:E17)</f>
        <v>607</v>
      </c>
      <c r="F18" s="408">
        <f>SUM(F12:F17)</f>
        <v>607</v>
      </c>
    </row>
    <row r="19" spans="1:6" x14ac:dyDescent="0.2">
      <c r="A19" s="97"/>
      <c r="B19" s="98"/>
      <c r="C19" s="98"/>
      <c r="D19" s="98"/>
      <c r="E19" s="98"/>
      <c r="F19" s="98"/>
    </row>
    <row r="20" spans="1:6" x14ac:dyDescent="0.2">
      <c r="C20" s="89" t="s">
        <v>10</v>
      </c>
    </row>
    <row r="21" spans="1:6" ht="15.75" customHeight="1" x14ac:dyDescent="0.25">
      <c r="A21" s="99" t="s">
        <v>11</v>
      </c>
      <c r="B21" s="99"/>
      <c r="C21" s="99"/>
      <c r="D21" s="99"/>
      <c r="E21" s="99"/>
      <c r="F21" s="99"/>
    </row>
    <row r="22" spans="1:6" ht="15.6" customHeight="1" x14ac:dyDescent="0.2">
      <c r="A22" s="606" t="s">
        <v>13</v>
      </c>
      <c r="B22" s="606"/>
      <c r="C22" s="606"/>
      <c r="D22" s="606"/>
      <c r="E22" s="606"/>
      <c r="F22" s="606"/>
    </row>
    <row r="23" spans="1:6" ht="15.75" x14ac:dyDescent="0.2">
      <c r="A23" s="606" t="s">
        <v>14</v>
      </c>
      <c r="B23" s="606"/>
      <c r="C23" s="606"/>
      <c r="D23" s="606"/>
      <c r="E23" s="606"/>
      <c r="F23" s="606"/>
    </row>
    <row r="25" spans="1:6" x14ac:dyDescent="0.2">
      <c r="A25" s="800"/>
      <c r="B25" s="800"/>
      <c r="C25" s="800"/>
      <c r="D25" s="800"/>
      <c r="E25" s="800"/>
      <c r="F25" s="800"/>
    </row>
  </sheetData>
  <mergeCells count="11">
    <mergeCell ref="A23:F23"/>
    <mergeCell ref="A25:F25"/>
    <mergeCell ref="A22:F2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Normal="85" zoomScaleSheetLayoutView="100" workbookViewId="0">
      <selection activeCell="A11" sqref="A11:B17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9"/>
      <c r="B1" s="89"/>
      <c r="C1" s="89"/>
      <c r="D1" s="673"/>
      <c r="E1" s="673"/>
      <c r="F1" s="41"/>
      <c r="G1" s="673" t="s">
        <v>451</v>
      </c>
      <c r="H1" s="673"/>
      <c r="I1" s="673"/>
      <c r="J1" s="673"/>
      <c r="K1" s="101"/>
      <c r="L1" s="89"/>
      <c r="M1" s="89"/>
    </row>
    <row r="2" spans="1:13" ht="15.75" x14ac:dyDescent="0.25">
      <c r="A2" s="795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89"/>
      <c r="L2" s="89"/>
      <c r="M2" s="89"/>
    </row>
    <row r="3" spans="1:13" ht="18" x14ac:dyDescent="0.25">
      <c r="A3" s="131"/>
      <c r="B3" s="131"/>
      <c r="C3" s="811" t="s">
        <v>702</v>
      </c>
      <c r="D3" s="811"/>
      <c r="E3" s="811"/>
      <c r="F3" s="811"/>
      <c r="G3" s="811"/>
      <c r="H3" s="811"/>
      <c r="I3" s="811"/>
      <c r="J3" s="131"/>
      <c r="K3" s="89"/>
      <c r="L3" s="89"/>
      <c r="M3" s="89"/>
    </row>
    <row r="4" spans="1:13" ht="15.75" x14ac:dyDescent="0.25">
      <c r="A4" s="591" t="s">
        <v>450</v>
      </c>
      <c r="B4" s="591"/>
      <c r="C4" s="591"/>
      <c r="D4" s="591"/>
      <c r="E4" s="591"/>
      <c r="F4" s="591"/>
      <c r="G4" s="591"/>
      <c r="H4" s="591"/>
      <c r="I4" s="591"/>
      <c r="J4" s="591"/>
      <c r="K4" s="89"/>
      <c r="L4" s="89"/>
      <c r="M4" s="89"/>
    </row>
    <row r="5" spans="1:13" ht="15.75" x14ac:dyDescent="0.25">
      <c r="A5" s="548" t="s">
        <v>164</v>
      </c>
      <c r="B5" s="548"/>
      <c r="C5" s="91"/>
      <c r="D5" s="91"/>
      <c r="E5" s="91"/>
      <c r="F5" s="91"/>
      <c r="G5" s="91"/>
      <c r="H5" s="91"/>
      <c r="I5" s="91"/>
      <c r="J5" s="91"/>
      <c r="K5" s="89"/>
      <c r="L5" s="89"/>
      <c r="M5" s="89"/>
    </row>
    <row r="6" spans="1:13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x14ac:dyDescent="0.25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21.75" customHeight="1" x14ac:dyDescent="0.2">
      <c r="A8" s="806" t="s">
        <v>2</v>
      </c>
      <c r="B8" s="806" t="s">
        <v>3</v>
      </c>
      <c r="C8" s="808" t="s">
        <v>141</v>
      </c>
      <c r="D8" s="809"/>
      <c r="E8" s="809"/>
      <c r="F8" s="809"/>
      <c r="G8" s="809"/>
      <c r="H8" s="809"/>
      <c r="I8" s="809"/>
      <c r="J8" s="810"/>
      <c r="K8" s="89"/>
      <c r="L8" s="89"/>
      <c r="M8" s="89"/>
    </row>
    <row r="9" spans="1:13" ht="39.75" customHeight="1" x14ac:dyDescent="0.2">
      <c r="A9" s="807"/>
      <c r="B9" s="807"/>
      <c r="C9" s="94" t="s">
        <v>200</v>
      </c>
      <c r="D9" s="94" t="s">
        <v>121</v>
      </c>
      <c r="E9" s="94" t="s">
        <v>390</v>
      </c>
      <c r="F9" s="138" t="s">
        <v>169</v>
      </c>
      <c r="G9" s="138" t="s">
        <v>122</v>
      </c>
      <c r="H9" s="157" t="s">
        <v>199</v>
      </c>
      <c r="I9" s="157" t="s">
        <v>867</v>
      </c>
      <c r="J9" s="95" t="s">
        <v>18</v>
      </c>
      <c r="K9" s="100"/>
      <c r="L9" s="100"/>
      <c r="M9" s="100"/>
    </row>
    <row r="10" spans="1:13" s="15" customFormat="1" x14ac:dyDescent="0.2">
      <c r="A10" s="329">
        <v>1</v>
      </c>
      <c r="B10" s="329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30">
        <v>8</v>
      </c>
      <c r="I10" s="330">
        <v>9</v>
      </c>
      <c r="J10" s="331">
        <v>10</v>
      </c>
      <c r="K10" s="100"/>
      <c r="L10" s="100"/>
      <c r="M10" s="100"/>
    </row>
    <row r="11" spans="1:13" ht="24.6" customHeight="1" x14ac:dyDescent="0.25">
      <c r="A11" s="367">
        <v>1</v>
      </c>
      <c r="B11" s="125" t="s">
        <v>885</v>
      </c>
      <c r="C11" s="407">
        <v>0</v>
      </c>
      <c r="D11" s="407">
        <v>0</v>
      </c>
      <c r="E11" s="407">
        <v>0</v>
      </c>
      <c r="F11" s="407">
        <v>0</v>
      </c>
      <c r="G11" s="407">
        <v>31</v>
      </c>
      <c r="H11" s="411">
        <v>1</v>
      </c>
      <c r="I11" s="411">
        <v>0</v>
      </c>
      <c r="J11" s="410">
        <f t="shared" ref="J11:J17" si="0">SUM(C11:I11)</f>
        <v>32</v>
      </c>
      <c r="K11" s="89"/>
      <c r="L11" s="89"/>
      <c r="M11" s="89"/>
    </row>
    <row r="12" spans="1:13" ht="24.6" customHeight="1" x14ac:dyDescent="0.25">
      <c r="A12" s="367">
        <v>2</v>
      </c>
      <c r="B12" s="125" t="s">
        <v>888</v>
      </c>
      <c r="C12" s="407">
        <v>0</v>
      </c>
      <c r="D12" s="407">
        <v>0</v>
      </c>
      <c r="E12" s="407">
        <v>0</v>
      </c>
      <c r="F12" s="407">
        <v>0</v>
      </c>
      <c r="G12" s="407">
        <v>11</v>
      </c>
      <c r="H12" s="411">
        <v>0</v>
      </c>
      <c r="I12" s="411">
        <v>0</v>
      </c>
      <c r="J12" s="410">
        <f t="shared" si="0"/>
        <v>11</v>
      </c>
      <c r="K12" s="89"/>
      <c r="L12" s="89"/>
      <c r="M12" s="89"/>
    </row>
    <row r="13" spans="1:13" ht="24.6" customHeight="1" x14ac:dyDescent="0.25">
      <c r="A13" s="367">
        <v>3</v>
      </c>
      <c r="B13" s="125" t="s">
        <v>889</v>
      </c>
      <c r="C13" s="407">
        <v>0</v>
      </c>
      <c r="D13" s="407">
        <v>0</v>
      </c>
      <c r="E13" s="407">
        <v>0</v>
      </c>
      <c r="F13" s="407">
        <v>0</v>
      </c>
      <c r="G13" s="499">
        <v>5</v>
      </c>
      <c r="H13" s="500">
        <v>0</v>
      </c>
      <c r="I13" s="500">
        <v>0</v>
      </c>
      <c r="J13" s="410">
        <f t="shared" si="0"/>
        <v>5</v>
      </c>
      <c r="K13" s="89"/>
      <c r="L13" s="89"/>
      <c r="M13" s="89"/>
    </row>
    <row r="14" spans="1:13" ht="24.6" customHeight="1" x14ac:dyDescent="0.25">
      <c r="A14" s="367">
        <v>4</v>
      </c>
      <c r="B14" s="125" t="s">
        <v>890</v>
      </c>
      <c r="C14" s="407">
        <v>0</v>
      </c>
      <c r="D14" s="407">
        <v>0</v>
      </c>
      <c r="E14" s="407">
        <v>0</v>
      </c>
      <c r="F14" s="407">
        <v>0</v>
      </c>
      <c r="G14" s="407">
        <v>3</v>
      </c>
      <c r="H14" s="411">
        <v>0</v>
      </c>
      <c r="I14" s="411">
        <v>0</v>
      </c>
      <c r="J14" s="410">
        <f t="shared" si="0"/>
        <v>3</v>
      </c>
      <c r="K14" s="89"/>
      <c r="L14" s="89"/>
      <c r="M14" s="89"/>
    </row>
    <row r="15" spans="1:13" ht="24.6" customHeight="1" x14ac:dyDescent="0.25">
      <c r="A15" s="367">
        <v>5</v>
      </c>
      <c r="B15" s="125" t="s">
        <v>886</v>
      </c>
      <c r="C15" s="407">
        <v>0</v>
      </c>
      <c r="D15" s="407">
        <v>1</v>
      </c>
      <c r="E15" s="407">
        <v>0</v>
      </c>
      <c r="F15" s="407">
        <v>0</v>
      </c>
      <c r="G15" s="407">
        <v>1</v>
      </c>
      <c r="H15" s="411">
        <v>0</v>
      </c>
      <c r="I15" s="411">
        <v>0</v>
      </c>
      <c r="J15" s="410">
        <f t="shared" si="0"/>
        <v>2</v>
      </c>
      <c r="K15" s="89"/>
      <c r="L15" s="89"/>
      <c r="M15" s="89"/>
    </row>
    <row r="16" spans="1:13" ht="24.6" customHeight="1" x14ac:dyDescent="0.25">
      <c r="A16" s="367">
        <v>6</v>
      </c>
      <c r="B16" s="125" t="s">
        <v>887</v>
      </c>
      <c r="C16" s="407">
        <v>0</v>
      </c>
      <c r="D16" s="407">
        <v>0</v>
      </c>
      <c r="E16" s="407">
        <v>0</v>
      </c>
      <c r="F16" s="407">
        <v>0</v>
      </c>
      <c r="G16" s="407">
        <v>1</v>
      </c>
      <c r="H16" s="411">
        <v>0</v>
      </c>
      <c r="I16" s="411">
        <v>0</v>
      </c>
      <c r="J16" s="410">
        <f t="shared" si="0"/>
        <v>1</v>
      </c>
      <c r="K16" s="89"/>
      <c r="L16" s="89"/>
      <c r="M16" s="89"/>
    </row>
    <row r="17" spans="1:13" ht="24.6" customHeight="1" x14ac:dyDescent="0.25">
      <c r="A17" s="380" t="s">
        <v>18</v>
      </c>
      <c r="B17" s="380"/>
      <c r="C17" s="408">
        <v>0</v>
      </c>
      <c r="D17" s="408">
        <f>SUM(D11:D16)</f>
        <v>1</v>
      </c>
      <c r="E17" s="408">
        <v>0</v>
      </c>
      <c r="F17" s="408">
        <v>0</v>
      </c>
      <c r="G17" s="408">
        <f>SUM(G11:G16)</f>
        <v>52</v>
      </c>
      <c r="H17" s="409">
        <f>SUM(H11:H16)</f>
        <v>1</v>
      </c>
      <c r="I17" s="409">
        <f>SUM(I11:I16)</f>
        <v>0</v>
      </c>
      <c r="J17" s="410">
        <f t="shared" si="0"/>
        <v>54</v>
      </c>
      <c r="K17" s="89"/>
      <c r="L17" s="89"/>
      <c r="M17" s="89"/>
    </row>
    <row r="18" spans="1:13" x14ac:dyDescent="0.2">
      <c r="A18" s="96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">
      <c r="A20" s="89" t="s">
        <v>123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x14ac:dyDescent="0.2">
      <c r="A21" s="89" t="s">
        <v>201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x14ac:dyDescent="0.2">
      <c r="A22" t="s">
        <v>124</v>
      </c>
    </row>
    <row r="23" spans="1:13" x14ac:dyDescent="0.2">
      <c r="A23" s="796" t="s">
        <v>125</v>
      </c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</row>
    <row r="24" spans="1:13" x14ac:dyDescent="0.2">
      <c r="A24" s="805" t="s">
        <v>126</v>
      </c>
      <c r="B24" s="805"/>
      <c r="C24" s="805"/>
      <c r="D24" s="805"/>
      <c r="E24" s="89"/>
      <c r="F24" s="89"/>
      <c r="G24" s="89"/>
      <c r="H24" s="89"/>
      <c r="I24" s="89"/>
      <c r="J24" s="89"/>
      <c r="K24" s="89"/>
      <c r="L24" s="89"/>
      <c r="M24" s="89"/>
    </row>
    <row r="25" spans="1:13" x14ac:dyDescent="0.2">
      <c r="A25" s="139" t="s">
        <v>170</v>
      </c>
      <c r="B25" s="139"/>
      <c r="C25" s="139"/>
      <c r="D25" s="139"/>
      <c r="E25" s="89"/>
      <c r="F25" s="89"/>
      <c r="G25" s="89"/>
      <c r="H25" s="89"/>
      <c r="I25" s="89"/>
      <c r="J25" s="89"/>
      <c r="K25" s="89"/>
      <c r="L25" s="89"/>
      <c r="M25" s="89"/>
    </row>
    <row r="26" spans="1:13" x14ac:dyDescent="0.2">
      <c r="A26" s="139"/>
      <c r="B26" s="139"/>
      <c r="C26" s="139"/>
      <c r="D26" s="13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5.75" x14ac:dyDescent="0.25">
      <c r="A27" s="99" t="s">
        <v>11</v>
      </c>
      <c r="B27" s="99"/>
      <c r="C27" s="99"/>
      <c r="D27" s="99"/>
      <c r="E27" s="99"/>
      <c r="F27" s="99"/>
      <c r="G27" s="99"/>
      <c r="H27" s="99"/>
      <c r="I27" s="99"/>
      <c r="J27" s="140" t="s">
        <v>12</v>
      </c>
      <c r="K27" s="140"/>
      <c r="L27" s="89"/>
      <c r="M27" s="89"/>
    </row>
    <row r="28" spans="1:13" ht="15.75" x14ac:dyDescent="0.2">
      <c r="A28" s="606" t="s">
        <v>13</v>
      </c>
      <c r="B28" s="606"/>
      <c r="C28" s="606"/>
      <c r="D28" s="606"/>
      <c r="E28" s="606"/>
      <c r="F28" s="606"/>
      <c r="G28" s="606"/>
      <c r="H28" s="606"/>
      <c r="I28" s="606"/>
      <c r="J28" s="606"/>
      <c r="K28" s="89"/>
      <c r="L28" s="89"/>
      <c r="M28" s="89"/>
    </row>
    <row r="29" spans="1:13" ht="15.75" customHeight="1" x14ac:dyDescent="0.2">
      <c r="A29" s="606" t="s">
        <v>14</v>
      </c>
      <c r="B29" s="606"/>
      <c r="C29" s="606"/>
      <c r="D29" s="606"/>
      <c r="E29" s="606"/>
      <c r="F29" s="606"/>
      <c r="G29" s="606"/>
      <c r="H29" s="606"/>
      <c r="I29" s="606"/>
      <c r="J29" s="606"/>
      <c r="K29" s="140"/>
      <c r="L29" s="89"/>
      <c r="M29" s="89"/>
    </row>
    <row r="30" spans="1:13" x14ac:dyDescent="0.2">
      <c r="A30" s="89"/>
      <c r="B30" s="89"/>
      <c r="C30" s="89"/>
      <c r="D30" s="89"/>
      <c r="E30" s="89"/>
      <c r="F30" s="89"/>
      <c r="G30" s="569" t="s">
        <v>85</v>
      </c>
      <c r="H30" s="569"/>
      <c r="I30" s="569"/>
      <c r="J30" s="569"/>
      <c r="K30" s="36"/>
      <c r="L30" s="36"/>
      <c r="M30" s="89"/>
    </row>
    <row r="31" spans="1:13" x14ac:dyDescent="0.2">
      <c r="A31" s="800"/>
      <c r="B31" s="800"/>
      <c r="C31" s="800"/>
      <c r="D31" s="800"/>
      <c r="E31" s="800"/>
      <c r="F31" s="800"/>
      <c r="G31" s="800"/>
      <c r="H31" s="800"/>
      <c r="I31" s="800"/>
      <c r="J31" s="800"/>
      <c r="K31" s="89"/>
      <c r="L31" s="89"/>
      <c r="M31" s="89"/>
    </row>
  </sheetData>
  <mergeCells count="17">
    <mergeCell ref="K23:M23"/>
    <mergeCell ref="A8:A9"/>
    <mergeCell ref="B8:B9"/>
    <mergeCell ref="C8:J8"/>
    <mergeCell ref="C3:I3"/>
    <mergeCell ref="D1:E1"/>
    <mergeCell ref="G1:J1"/>
    <mergeCell ref="A2:J2"/>
    <mergeCell ref="A4:J4"/>
    <mergeCell ref="A5:B5"/>
    <mergeCell ref="G30:J30"/>
    <mergeCell ref="A31:J31"/>
    <mergeCell ref="A28:J28"/>
    <mergeCell ref="A23:D23"/>
    <mergeCell ref="E23:J23"/>
    <mergeCell ref="A24:D24"/>
    <mergeCell ref="A29:J2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view="pageBreakPreview" zoomScale="76" zoomScaleNormal="80" zoomScaleSheetLayoutView="76" workbookViewId="0">
      <selection activeCell="J21" sqref="J21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673" t="s">
        <v>545</v>
      </c>
      <c r="M1" s="673"/>
      <c r="N1" s="101"/>
      <c r="O1" s="89"/>
      <c r="P1" s="89"/>
    </row>
    <row r="2" spans="1:26" ht="15.75" x14ac:dyDescent="0.25">
      <c r="A2" s="795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89"/>
      <c r="O2" s="89"/>
      <c r="P2" s="89"/>
    </row>
    <row r="3" spans="1:26" ht="20.25" x14ac:dyDescent="0.3">
      <c r="A3" s="590" t="s">
        <v>702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89"/>
      <c r="O3" s="89"/>
      <c r="P3" s="89"/>
    </row>
    <row r="4" spans="1:2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26" ht="15.75" x14ac:dyDescent="0.25">
      <c r="A5" s="591" t="s">
        <v>544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89"/>
      <c r="O5" s="89"/>
      <c r="P5" s="89"/>
    </row>
    <row r="6" spans="1:26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26" x14ac:dyDescent="0.2">
      <c r="A7" s="548" t="s">
        <v>164</v>
      </c>
      <c r="B7" s="548"/>
      <c r="C7" s="32"/>
      <c r="D7" s="32"/>
      <c r="E7" s="32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26" ht="18" x14ac:dyDescent="0.25">
      <c r="A8" s="92"/>
      <c r="B8" s="92"/>
      <c r="C8" s="92"/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26" ht="19.899999999999999" customHeight="1" x14ac:dyDescent="0.2">
      <c r="A9" s="793" t="s">
        <v>2</v>
      </c>
      <c r="B9" s="793" t="s">
        <v>3</v>
      </c>
      <c r="C9" s="812" t="s">
        <v>121</v>
      </c>
      <c r="D9" s="812"/>
      <c r="E9" s="813"/>
      <c r="F9" s="814" t="s">
        <v>122</v>
      </c>
      <c r="G9" s="812"/>
      <c r="H9" s="812"/>
      <c r="I9" s="813"/>
      <c r="J9" s="814" t="s">
        <v>199</v>
      </c>
      <c r="K9" s="812"/>
      <c r="L9" s="812"/>
      <c r="M9" s="813"/>
      <c r="Y9" s="9"/>
      <c r="Z9" s="13"/>
    </row>
    <row r="10" spans="1:26" ht="45.75" customHeight="1" x14ac:dyDescent="0.2">
      <c r="A10" s="793"/>
      <c r="B10" s="793"/>
      <c r="C10" s="142" t="s">
        <v>392</v>
      </c>
      <c r="D10" s="4" t="s">
        <v>389</v>
      </c>
      <c r="E10" s="142" t="s">
        <v>202</v>
      </c>
      <c r="F10" s="4" t="s">
        <v>387</v>
      </c>
      <c r="G10" s="142" t="s">
        <v>388</v>
      </c>
      <c r="H10" s="4" t="s">
        <v>389</v>
      </c>
      <c r="I10" s="142" t="s">
        <v>202</v>
      </c>
      <c r="J10" s="4" t="s">
        <v>391</v>
      </c>
      <c r="K10" s="142" t="s">
        <v>388</v>
      </c>
      <c r="L10" s="4" t="s">
        <v>389</v>
      </c>
      <c r="M10" s="5" t="s">
        <v>202</v>
      </c>
    </row>
    <row r="11" spans="1:26" s="15" customFormat="1" x14ac:dyDescent="0.2">
      <c r="A11" s="329">
        <v>1</v>
      </c>
      <c r="B11" s="329">
        <v>2</v>
      </c>
      <c r="C11" s="329">
        <v>3</v>
      </c>
      <c r="D11" s="329">
        <v>4</v>
      </c>
      <c r="E11" s="329">
        <v>5</v>
      </c>
      <c r="F11" s="329">
        <v>6</v>
      </c>
      <c r="G11" s="329">
        <v>7</v>
      </c>
      <c r="H11" s="329">
        <v>8</v>
      </c>
      <c r="I11" s="329">
        <v>9</v>
      </c>
      <c r="J11" s="329">
        <v>10</v>
      </c>
      <c r="K11" s="329">
        <v>11</v>
      </c>
      <c r="L11" s="329">
        <v>12</v>
      </c>
      <c r="M11" s="329">
        <v>13</v>
      </c>
    </row>
    <row r="12" spans="1:26" ht="25.15" customHeight="1" x14ac:dyDescent="0.25">
      <c r="A12" s="367">
        <v>1</v>
      </c>
      <c r="B12" s="125" t="s">
        <v>885</v>
      </c>
      <c r="C12" s="407">
        <v>0</v>
      </c>
      <c r="D12" s="407">
        <v>0</v>
      </c>
      <c r="E12" s="407">
        <v>0</v>
      </c>
      <c r="F12" s="815" t="s">
        <v>932</v>
      </c>
      <c r="G12" s="407">
        <v>31</v>
      </c>
      <c r="H12" s="407"/>
      <c r="I12" s="407"/>
      <c r="J12" s="407">
        <v>1</v>
      </c>
      <c r="K12" s="407"/>
      <c r="L12" s="407"/>
      <c r="M12" s="407"/>
    </row>
    <row r="13" spans="1:26" ht="25.15" customHeight="1" x14ac:dyDescent="0.25">
      <c r="A13" s="367">
        <v>2</v>
      </c>
      <c r="B13" s="125" t="s">
        <v>888</v>
      </c>
      <c r="C13" s="407">
        <v>0</v>
      </c>
      <c r="D13" s="407">
        <v>0</v>
      </c>
      <c r="E13" s="407">
        <v>0</v>
      </c>
      <c r="F13" s="816"/>
      <c r="G13" s="407">
        <v>11</v>
      </c>
      <c r="H13" s="407">
        <v>738</v>
      </c>
      <c r="I13" s="407">
        <v>328453</v>
      </c>
      <c r="J13" s="407">
        <v>0</v>
      </c>
      <c r="K13" s="407">
        <v>0</v>
      </c>
      <c r="L13" s="407">
        <v>0</v>
      </c>
      <c r="M13" s="407">
        <v>0</v>
      </c>
    </row>
    <row r="14" spans="1:26" ht="25.15" customHeight="1" x14ac:dyDescent="0.25">
      <c r="A14" s="367">
        <v>3</v>
      </c>
      <c r="B14" s="125" t="s">
        <v>889</v>
      </c>
      <c r="C14" s="407">
        <v>0</v>
      </c>
      <c r="D14" s="407">
        <v>0</v>
      </c>
      <c r="E14" s="407">
        <v>0</v>
      </c>
      <c r="F14" s="816"/>
      <c r="G14" s="407">
        <v>5</v>
      </c>
      <c r="H14" s="407">
        <v>605</v>
      </c>
      <c r="I14" s="407">
        <v>267721</v>
      </c>
      <c r="J14" s="407">
        <v>0</v>
      </c>
      <c r="K14" s="407">
        <v>0</v>
      </c>
      <c r="L14" s="407">
        <v>0</v>
      </c>
      <c r="M14" s="407">
        <v>0</v>
      </c>
    </row>
    <row r="15" spans="1:26" ht="25.15" customHeight="1" x14ac:dyDescent="0.25">
      <c r="A15" s="367">
        <v>4</v>
      </c>
      <c r="B15" s="125" t="s">
        <v>890</v>
      </c>
      <c r="C15" s="407">
        <v>0</v>
      </c>
      <c r="D15" s="407">
        <v>0</v>
      </c>
      <c r="E15" s="407">
        <v>0</v>
      </c>
      <c r="F15" s="816"/>
      <c r="G15" s="407">
        <v>3</v>
      </c>
      <c r="H15" s="407">
        <v>378</v>
      </c>
      <c r="I15" s="407">
        <v>176939</v>
      </c>
      <c r="J15" s="407">
        <v>0</v>
      </c>
      <c r="K15" s="407">
        <v>0</v>
      </c>
      <c r="L15" s="407">
        <v>0</v>
      </c>
      <c r="M15" s="407">
        <v>0</v>
      </c>
    </row>
    <row r="16" spans="1:26" ht="25.15" customHeight="1" x14ac:dyDescent="0.25">
      <c r="A16" s="367">
        <v>5</v>
      </c>
      <c r="B16" s="125" t="s">
        <v>886</v>
      </c>
      <c r="C16" s="407">
        <v>1</v>
      </c>
      <c r="D16" s="407">
        <v>18</v>
      </c>
      <c r="E16" s="407">
        <v>9400</v>
      </c>
      <c r="F16" s="816"/>
      <c r="G16" s="407">
        <v>1</v>
      </c>
      <c r="H16" s="407">
        <v>27</v>
      </c>
      <c r="I16" s="407">
        <v>10076</v>
      </c>
      <c r="J16" s="407">
        <v>0</v>
      </c>
      <c r="K16" s="407">
        <v>0</v>
      </c>
      <c r="L16" s="407">
        <v>0</v>
      </c>
      <c r="M16" s="407">
        <v>0</v>
      </c>
    </row>
    <row r="17" spans="1:16" ht="25.15" customHeight="1" x14ac:dyDescent="0.25">
      <c r="A17" s="367">
        <v>6</v>
      </c>
      <c r="B17" s="125" t="s">
        <v>887</v>
      </c>
      <c r="C17" s="407">
        <v>0</v>
      </c>
      <c r="D17" s="407">
        <v>0</v>
      </c>
      <c r="E17" s="407">
        <v>0</v>
      </c>
      <c r="F17" s="816"/>
      <c r="G17" s="407">
        <v>1</v>
      </c>
      <c r="H17" s="407">
        <v>6</v>
      </c>
      <c r="I17" s="407">
        <v>3000</v>
      </c>
      <c r="J17" s="407">
        <v>0</v>
      </c>
      <c r="K17" s="407">
        <v>0</v>
      </c>
      <c r="L17" s="407">
        <v>0</v>
      </c>
      <c r="M17" s="407">
        <v>0</v>
      </c>
    </row>
    <row r="18" spans="1:16" ht="25.15" customHeight="1" x14ac:dyDescent="0.25">
      <c r="A18" s="380" t="s">
        <v>18</v>
      </c>
      <c r="B18" s="380"/>
      <c r="C18" s="407">
        <f>SUM(C12:C17)</f>
        <v>1</v>
      </c>
      <c r="D18" s="407">
        <f>SUM(D12:D17)</f>
        <v>18</v>
      </c>
      <c r="E18" s="407">
        <f>SUM(E12:E17)</f>
        <v>9400</v>
      </c>
      <c r="F18" s="817"/>
      <c r="G18" s="407">
        <f t="shared" ref="G18:M18" si="0">SUM(G12:G17)</f>
        <v>52</v>
      </c>
      <c r="H18" s="407">
        <f t="shared" si="0"/>
        <v>1754</v>
      </c>
      <c r="I18" s="407">
        <f t="shared" si="0"/>
        <v>786189</v>
      </c>
      <c r="J18" s="407">
        <f t="shared" si="0"/>
        <v>1</v>
      </c>
      <c r="K18" s="407">
        <f t="shared" si="0"/>
        <v>0</v>
      </c>
      <c r="L18" s="407">
        <f t="shared" si="0"/>
        <v>0</v>
      </c>
      <c r="M18" s="407">
        <f t="shared" si="0"/>
        <v>0</v>
      </c>
    </row>
    <row r="19" spans="1:16" x14ac:dyDescent="0.2">
      <c r="A19" s="96"/>
      <c r="B19" s="96"/>
      <c r="C19" s="96"/>
      <c r="D19" s="96"/>
      <c r="E19" s="96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3" spans="1:16" x14ac:dyDescent="0.2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104"/>
      <c r="N23" s="796"/>
      <c r="O23" s="796"/>
      <c r="P23" s="796"/>
    </row>
    <row r="24" spans="1:16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5.75" x14ac:dyDescent="0.25">
      <c r="A25" s="99" t="s">
        <v>11</v>
      </c>
      <c r="B25" s="99"/>
      <c r="C25" s="99"/>
      <c r="D25" s="99"/>
      <c r="E25" s="99"/>
      <c r="F25" s="99"/>
      <c r="G25" s="99"/>
      <c r="H25" s="99"/>
      <c r="I25" s="99"/>
      <c r="J25" s="99"/>
      <c r="K25" s="797" t="s">
        <v>12</v>
      </c>
      <c r="L25" s="797"/>
      <c r="M25" s="797"/>
      <c r="N25" s="140"/>
      <c r="O25" s="89"/>
      <c r="P25" s="89"/>
    </row>
    <row r="26" spans="1:16" ht="15.75" x14ac:dyDescent="0.2">
      <c r="A26" s="606" t="s">
        <v>13</v>
      </c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89"/>
      <c r="O26" s="89"/>
      <c r="P26" s="89"/>
    </row>
    <row r="27" spans="1:16" ht="15.6" customHeight="1" x14ac:dyDescent="0.2">
      <c r="A27" s="606" t="s">
        <v>14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140"/>
      <c r="O27" s="89"/>
      <c r="P27" s="89"/>
    </row>
    <row r="28" spans="1:16" x14ac:dyDescent="0.2">
      <c r="A28" s="89"/>
      <c r="B28" s="89"/>
      <c r="C28" s="89"/>
      <c r="D28" s="89"/>
      <c r="E28" s="89"/>
      <c r="F28" s="89"/>
      <c r="G28" s="89"/>
      <c r="L28" s="36" t="s">
        <v>85</v>
      </c>
      <c r="M28" s="36"/>
      <c r="N28" s="36"/>
      <c r="O28" s="36"/>
      <c r="P28" s="36"/>
    </row>
  </sheetData>
  <mergeCells count="16">
    <mergeCell ref="K25:M25"/>
    <mergeCell ref="A26:M26"/>
    <mergeCell ref="A9:A10"/>
    <mergeCell ref="B9:B10"/>
    <mergeCell ref="A27:M27"/>
    <mergeCell ref="F9:I9"/>
    <mergeCell ref="J9:M9"/>
    <mergeCell ref="A23:L23"/>
    <mergeCell ref="F12:F18"/>
    <mergeCell ref="N23:P23"/>
    <mergeCell ref="C9:E9"/>
    <mergeCell ref="L1:M1"/>
    <mergeCell ref="A2:M2"/>
    <mergeCell ref="A3:M3"/>
    <mergeCell ref="A5:M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84" zoomScaleSheetLayoutView="84" workbookViewId="0">
      <selection activeCell="C15" sqref="C15"/>
    </sheetView>
  </sheetViews>
  <sheetFormatPr defaultRowHeight="12.75" x14ac:dyDescent="0.2"/>
  <cols>
    <col min="1" max="1" width="5.85546875" customWidth="1"/>
    <col min="2" max="2" width="12.7109375" customWidth="1"/>
    <col min="4" max="4" width="10.42578125" customWidth="1"/>
    <col min="5" max="5" width="10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818" t="s">
        <v>526</v>
      </c>
      <c r="K1" s="818"/>
    </row>
    <row r="2" spans="1:12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2" ht="15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2" ht="27" customHeight="1" x14ac:dyDescent="0.3">
      <c r="A4" s="819" t="s">
        <v>834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</row>
    <row r="5" spans="1:12" ht="15" x14ac:dyDescent="0.3">
      <c r="A5" s="203" t="s">
        <v>257</v>
      </c>
      <c r="B5" s="203"/>
      <c r="C5" s="203"/>
      <c r="D5" s="203"/>
      <c r="E5" s="203"/>
      <c r="F5" s="203"/>
      <c r="G5" s="203"/>
      <c r="H5" s="203"/>
      <c r="I5" s="202"/>
      <c r="J5" s="712" t="s">
        <v>780</v>
      </c>
      <c r="K5" s="712"/>
      <c r="L5" s="712"/>
    </row>
    <row r="6" spans="1:12" ht="27.75" customHeight="1" x14ac:dyDescent="0.2">
      <c r="A6" s="728" t="s">
        <v>2</v>
      </c>
      <c r="B6" s="728" t="s">
        <v>3</v>
      </c>
      <c r="C6" s="728" t="s">
        <v>301</v>
      </c>
      <c r="D6" s="728" t="s">
        <v>302</v>
      </c>
      <c r="E6" s="728"/>
      <c r="F6" s="728"/>
      <c r="G6" s="728"/>
      <c r="H6" s="728"/>
      <c r="I6" s="729" t="s">
        <v>303</v>
      </c>
      <c r="J6" s="730"/>
      <c r="K6" s="731"/>
    </row>
    <row r="7" spans="1:12" ht="90" customHeight="1" x14ac:dyDescent="0.2">
      <c r="A7" s="728"/>
      <c r="B7" s="728"/>
      <c r="C7" s="728"/>
      <c r="D7" s="232" t="s">
        <v>304</v>
      </c>
      <c r="E7" s="232" t="s">
        <v>202</v>
      </c>
      <c r="F7" s="232" t="s">
        <v>453</v>
      </c>
      <c r="G7" s="232" t="s">
        <v>305</v>
      </c>
      <c r="H7" s="232" t="s">
        <v>426</v>
      </c>
      <c r="I7" s="232" t="s">
        <v>306</v>
      </c>
      <c r="J7" s="232" t="s">
        <v>307</v>
      </c>
      <c r="K7" s="232" t="s">
        <v>308</v>
      </c>
    </row>
    <row r="8" spans="1:12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 t="s">
        <v>271</v>
      </c>
      <c r="I8" s="206" t="s">
        <v>290</v>
      </c>
      <c r="J8" s="206" t="s">
        <v>291</v>
      </c>
      <c r="K8" s="206" t="s">
        <v>292</v>
      </c>
    </row>
    <row r="9" spans="1:12" ht="23.45" customHeight="1" x14ac:dyDescent="0.25">
      <c r="A9" s="367">
        <v>1</v>
      </c>
      <c r="B9" s="125" t="s">
        <v>885</v>
      </c>
      <c r="C9" s="368">
        <v>32</v>
      </c>
      <c r="D9" s="368">
        <v>1203</v>
      </c>
      <c r="E9" s="407">
        <v>830790</v>
      </c>
      <c r="F9" s="368">
        <f t="shared" ref="F9:F15" si="0">H9/2</f>
        <v>4686</v>
      </c>
      <c r="G9" s="368">
        <v>4686</v>
      </c>
      <c r="H9" s="368">
        <v>9372</v>
      </c>
      <c r="I9" s="375">
        <v>473.47</v>
      </c>
      <c r="J9" s="375">
        <v>473.47</v>
      </c>
      <c r="K9" s="368">
        <v>946.94</v>
      </c>
    </row>
    <row r="10" spans="1:12" ht="23.45" customHeight="1" x14ac:dyDescent="0.25">
      <c r="A10" s="367">
        <v>2</v>
      </c>
      <c r="B10" s="125" t="s">
        <v>888</v>
      </c>
      <c r="C10" s="368">
        <v>11</v>
      </c>
      <c r="D10" s="368">
        <v>738</v>
      </c>
      <c r="E10" s="407">
        <v>328453</v>
      </c>
      <c r="F10" s="368">
        <f t="shared" si="0"/>
        <v>1685</v>
      </c>
      <c r="G10" s="368">
        <v>1685</v>
      </c>
      <c r="H10" s="368">
        <v>3370</v>
      </c>
      <c r="I10" s="375">
        <v>164.22</v>
      </c>
      <c r="J10" s="375">
        <v>164.21</v>
      </c>
      <c r="K10" s="368">
        <v>328.43</v>
      </c>
    </row>
    <row r="11" spans="1:12" ht="23.45" customHeight="1" x14ac:dyDescent="0.25">
      <c r="A11" s="367">
        <v>3</v>
      </c>
      <c r="B11" s="125" t="s">
        <v>889</v>
      </c>
      <c r="C11" s="501">
        <v>5</v>
      </c>
      <c r="D11" s="368">
        <v>605</v>
      </c>
      <c r="E11" s="407">
        <v>267721</v>
      </c>
      <c r="F11" s="368">
        <f t="shared" si="0"/>
        <v>1500</v>
      </c>
      <c r="G11" s="368">
        <v>1500</v>
      </c>
      <c r="H11" s="368">
        <v>3000</v>
      </c>
      <c r="I11" s="375">
        <v>145.4</v>
      </c>
      <c r="J11" s="375">
        <v>145.4</v>
      </c>
      <c r="K11" s="375">
        <v>290.8</v>
      </c>
    </row>
    <row r="12" spans="1:12" ht="23.45" customHeight="1" x14ac:dyDescent="0.25">
      <c r="A12" s="367">
        <v>4</v>
      </c>
      <c r="B12" s="125" t="s">
        <v>890</v>
      </c>
      <c r="C12" s="368">
        <v>3</v>
      </c>
      <c r="D12" s="368">
        <v>378</v>
      </c>
      <c r="E12" s="407">
        <v>176939</v>
      </c>
      <c r="F12" s="368">
        <f t="shared" si="0"/>
        <v>1216</v>
      </c>
      <c r="G12" s="368">
        <v>1216</v>
      </c>
      <c r="H12" s="368">
        <v>2432</v>
      </c>
      <c r="I12" s="375">
        <v>115.31</v>
      </c>
      <c r="J12" s="375">
        <v>115.31</v>
      </c>
      <c r="K12" s="368">
        <v>230.62</v>
      </c>
    </row>
    <row r="13" spans="1:12" ht="23.45" customHeight="1" x14ac:dyDescent="0.25">
      <c r="A13" s="367">
        <v>5</v>
      </c>
      <c r="B13" s="125" t="s">
        <v>886</v>
      </c>
      <c r="C13" s="368">
        <v>2</v>
      </c>
      <c r="D13" s="368">
        <v>45</v>
      </c>
      <c r="E13" s="407">
        <v>19476</v>
      </c>
      <c r="F13" s="368">
        <f t="shared" si="0"/>
        <v>116</v>
      </c>
      <c r="G13" s="368">
        <v>116</v>
      </c>
      <c r="H13" s="368">
        <v>232</v>
      </c>
      <c r="I13" s="375">
        <v>11.6</v>
      </c>
      <c r="J13" s="375">
        <v>11.6</v>
      </c>
      <c r="K13" s="368">
        <v>23.2</v>
      </c>
    </row>
    <row r="14" spans="1:12" ht="23.45" customHeight="1" x14ac:dyDescent="0.25">
      <c r="A14" s="367">
        <v>6</v>
      </c>
      <c r="B14" s="125" t="s">
        <v>887</v>
      </c>
      <c r="C14" s="368">
        <v>1</v>
      </c>
      <c r="D14" s="368">
        <v>6</v>
      </c>
      <c r="E14" s="407">
        <v>3000</v>
      </c>
      <c r="F14" s="368">
        <f t="shared" si="0"/>
        <v>14</v>
      </c>
      <c r="G14" s="368">
        <v>14</v>
      </c>
      <c r="H14" s="368">
        <v>28</v>
      </c>
      <c r="I14" s="375">
        <v>1.4</v>
      </c>
      <c r="J14" s="375">
        <v>1.4</v>
      </c>
      <c r="K14" s="368">
        <v>2.8</v>
      </c>
    </row>
    <row r="15" spans="1:12" ht="23.45" customHeight="1" x14ac:dyDescent="0.25">
      <c r="A15" s="380" t="s">
        <v>18</v>
      </c>
      <c r="B15" s="380"/>
      <c r="C15" s="125">
        <f>SUM(C9:C14)</f>
        <v>54</v>
      </c>
      <c r="D15" s="125">
        <f>SUM(D9:D14)</f>
        <v>2975</v>
      </c>
      <c r="E15" s="408">
        <f>SUM(E9:E14)</f>
        <v>1626379</v>
      </c>
      <c r="F15" s="125">
        <f t="shared" si="0"/>
        <v>9217</v>
      </c>
      <c r="G15" s="125">
        <v>9217</v>
      </c>
      <c r="H15" s="125">
        <f>SUM(H9:H14)</f>
        <v>18434</v>
      </c>
      <c r="I15" s="376">
        <f>SUM(I9:I14)</f>
        <v>911.40000000000009</v>
      </c>
      <c r="J15" s="376">
        <f>SUM(J9:J14)</f>
        <v>911.3900000000001</v>
      </c>
      <c r="K15" s="125">
        <f>SUM(K9:K14)</f>
        <v>1822.79</v>
      </c>
    </row>
    <row r="17" spans="1:12" x14ac:dyDescent="0.2">
      <c r="A17" s="15" t="s">
        <v>454</v>
      </c>
    </row>
    <row r="19" spans="1:12" x14ac:dyDescent="0.2">
      <c r="A19" s="209"/>
      <c r="B19" s="209"/>
      <c r="C19" s="209"/>
      <c r="D19" s="209"/>
      <c r="I19" s="607" t="s">
        <v>12</v>
      </c>
      <c r="J19" s="607"/>
      <c r="K19" s="607"/>
    </row>
    <row r="20" spans="1:12" ht="15" customHeight="1" x14ac:dyDescent="0.2">
      <c r="A20" s="209"/>
      <c r="B20" s="209"/>
      <c r="C20" s="209"/>
      <c r="D20" s="209"/>
      <c r="I20" s="607" t="s">
        <v>13</v>
      </c>
      <c r="J20" s="607"/>
      <c r="K20" s="607"/>
      <c r="L20" s="222"/>
    </row>
    <row r="21" spans="1:12" ht="15" customHeight="1" x14ac:dyDescent="0.2">
      <c r="A21" s="209"/>
      <c r="B21" s="209"/>
      <c r="C21" s="209"/>
      <c r="D21" s="209"/>
      <c r="I21" s="607" t="s">
        <v>88</v>
      </c>
      <c r="J21" s="607"/>
      <c r="K21" s="607"/>
      <c r="L21" s="222"/>
    </row>
    <row r="22" spans="1:12" x14ac:dyDescent="0.2">
      <c r="A22" s="209" t="s">
        <v>11</v>
      </c>
      <c r="C22" s="209"/>
      <c r="D22" s="209"/>
      <c r="I22" s="608" t="s">
        <v>85</v>
      </c>
      <c r="J22" s="608"/>
      <c r="K22" s="214"/>
    </row>
  </sheetData>
  <mergeCells count="14">
    <mergeCell ref="I21:K21"/>
    <mergeCell ref="I22:J2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19:K19"/>
    <mergeCell ref="I20:K2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80" zoomScaleSheetLayoutView="80" workbookViewId="0">
      <selection activeCell="H17" sqref="H17"/>
    </sheetView>
  </sheetViews>
  <sheetFormatPr defaultRowHeight="12.75" x14ac:dyDescent="0.2"/>
  <cols>
    <col min="1" max="1" width="7.85546875" customWidth="1"/>
    <col min="2" max="2" width="13.140625" customWidth="1"/>
    <col min="7" max="7" width="12.28515625" customWidth="1"/>
    <col min="8" max="8" width="15.140625" customWidth="1"/>
    <col min="9" max="9" width="13" customWidth="1"/>
    <col min="10" max="10" width="11.7109375" customWidth="1"/>
    <col min="11" max="11" width="11.5703125" customWidth="1"/>
    <col min="12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609" t="s">
        <v>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239" t="s">
        <v>528</v>
      </c>
    </row>
    <row r="2" spans="1:15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3" spans="1:15" ht="15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5" ht="18" x14ac:dyDescent="0.35">
      <c r="A4" s="609" t="s">
        <v>527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</row>
    <row r="5" spans="1:15" ht="15" x14ac:dyDescent="0.3">
      <c r="A5" s="203" t="s">
        <v>257</v>
      </c>
      <c r="B5" s="203"/>
      <c r="C5" s="203"/>
      <c r="D5" s="203"/>
      <c r="E5" s="203"/>
      <c r="F5" s="203"/>
      <c r="G5" s="203"/>
      <c r="H5" s="203"/>
      <c r="I5" s="203"/>
      <c r="J5" s="203"/>
      <c r="K5" s="202"/>
      <c r="M5" s="712" t="s">
        <v>780</v>
      </c>
      <c r="N5" s="712"/>
      <c r="O5" s="712"/>
    </row>
    <row r="6" spans="1:15" ht="44.25" customHeight="1" x14ac:dyDescent="0.2">
      <c r="A6" s="728" t="s">
        <v>2</v>
      </c>
      <c r="B6" s="728" t="s">
        <v>3</v>
      </c>
      <c r="C6" s="728" t="s">
        <v>309</v>
      </c>
      <c r="D6" s="726" t="s">
        <v>310</v>
      </c>
      <c r="E6" s="726" t="s">
        <v>311</v>
      </c>
      <c r="F6" s="726" t="s">
        <v>312</v>
      </c>
      <c r="G6" s="726" t="s">
        <v>313</v>
      </c>
      <c r="H6" s="728" t="s">
        <v>314</v>
      </c>
      <c r="I6" s="728"/>
      <c r="J6" s="728" t="s">
        <v>315</v>
      </c>
      <c r="K6" s="728"/>
      <c r="L6" s="728" t="s">
        <v>316</v>
      </c>
      <c r="M6" s="728"/>
      <c r="N6" s="728" t="s">
        <v>317</v>
      </c>
      <c r="O6" s="728"/>
    </row>
    <row r="7" spans="1:15" ht="61.9" customHeight="1" x14ac:dyDescent="0.2">
      <c r="A7" s="728"/>
      <c r="B7" s="728"/>
      <c r="C7" s="728"/>
      <c r="D7" s="727"/>
      <c r="E7" s="727"/>
      <c r="F7" s="727"/>
      <c r="G7" s="727"/>
      <c r="H7" s="455" t="s">
        <v>953</v>
      </c>
      <c r="I7" s="232" t="s">
        <v>319</v>
      </c>
      <c r="J7" s="232" t="s">
        <v>318</v>
      </c>
      <c r="K7" s="232" t="s">
        <v>319</v>
      </c>
      <c r="L7" s="232" t="s">
        <v>318</v>
      </c>
      <c r="M7" s="232" t="s">
        <v>319</v>
      </c>
      <c r="N7" s="232" t="s">
        <v>318</v>
      </c>
      <c r="O7" s="232" t="s">
        <v>319</v>
      </c>
    </row>
    <row r="8" spans="1:15" ht="15" x14ac:dyDescent="0.2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 t="s">
        <v>271</v>
      </c>
      <c r="I8" s="206" t="s">
        <v>290</v>
      </c>
      <c r="J8" s="206" t="s">
        <v>291</v>
      </c>
      <c r="K8" s="206" t="s">
        <v>292</v>
      </c>
      <c r="L8" s="206" t="s">
        <v>320</v>
      </c>
      <c r="M8" s="206" t="s">
        <v>321</v>
      </c>
      <c r="N8" s="206" t="s">
        <v>322</v>
      </c>
      <c r="O8" s="206" t="s">
        <v>323</v>
      </c>
    </row>
    <row r="9" spans="1:15" ht="26.45" customHeight="1" x14ac:dyDescent="0.25">
      <c r="A9" s="367">
        <v>1</v>
      </c>
      <c r="B9" s="125" t="s">
        <v>885</v>
      </c>
      <c r="C9" s="751" t="s">
        <v>932</v>
      </c>
      <c r="D9" s="820"/>
      <c r="E9" s="820"/>
      <c r="F9" s="820"/>
      <c r="G9" s="821"/>
      <c r="H9" s="404">
        <v>15248.44</v>
      </c>
      <c r="I9" s="404">
        <v>13956.94</v>
      </c>
      <c r="J9" s="414">
        <v>8453.44</v>
      </c>
      <c r="K9" s="412">
        <v>6546.6</v>
      </c>
      <c r="L9" s="413">
        <v>1027.74</v>
      </c>
      <c r="M9" s="413">
        <v>946.94</v>
      </c>
      <c r="N9" s="404">
        <v>137.06</v>
      </c>
      <c r="O9" s="404">
        <v>129.16</v>
      </c>
    </row>
    <row r="10" spans="1:15" ht="26.45" customHeight="1" x14ac:dyDescent="0.25">
      <c r="A10" s="367">
        <v>2</v>
      </c>
      <c r="B10" s="125" t="s">
        <v>888</v>
      </c>
      <c r="C10" s="822"/>
      <c r="D10" s="823"/>
      <c r="E10" s="823"/>
      <c r="F10" s="823"/>
      <c r="G10" s="824"/>
      <c r="H10" s="404">
        <v>4285.04</v>
      </c>
      <c r="I10" s="404">
        <v>4077.51</v>
      </c>
      <c r="J10" s="414">
        <v>2086.4699999999998</v>
      </c>
      <c r="K10" s="414">
        <v>2086.4699999999998</v>
      </c>
      <c r="L10" s="413">
        <v>328.43</v>
      </c>
      <c r="M10" s="413">
        <v>328.43</v>
      </c>
      <c r="N10" s="404">
        <v>51.52</v>
      </c>
      <c r="O10" s="404">
        <v>51.52</v>
      </c>
    </row>
    <row r="11" spans="1:15" ht="26.45" customHeight="1" x14ac:dyDescent="0.25">
      <c r="A11" s="367">
        <v>3</v>
      </c>
      <c r="B11" s="125" t="s">
        <v>889</v>
      </c>
      <c r="C11" s="822"/>
      <c r="D11" s="823"/>
      <c r="E11" s="823"/>
      <c r="F11" s="823"/>
      <c r="G11" s="824"/>
      <c r="H11" s="412">
        <v>3595.6</v>
      </c>
      <c r="I11" s="404">
        <v>3132.76</v>
      </c>
      <c r="J11" s="414">
        <v>1832.35</v>
      </c>
      <c r="K11" s="414">
        <v>1832.35</v>
      </c>
      <c r="L11" s="413">
        <v>290.8</v>
      </c>
      <c r="M11" s="413">
        <v>290.8</v>
      </c>
      <c r="N11" s="404">
        <v>41.99</v>
      </c>
      <c r="O11" s="404">
        <v>41.99</v>
      </c>
    </row>
    <row r="12" spans="1:15" ht="26.45" customHeight="1" x14ac:dyDescent="0.25">
      <c r="A12" s="367">
        <v>4</v>
      </c>
      <c r="B12" s="125" t="s">
        <v>890</v>
      </c>
      <c r="C12" s="822"/>
      <c r="D12" s="823"/>
      <c r="E12" s="823"/>
      <c r="F12" s="823"/>
      <c r="G12" s="824"/>
      <c r="H12" s="404">
        <v>1970.15</v>
      </c>
      <c r="I12" s="404">
        <v>2002.41</v>
      </c>
      <c r="J12" s="414">
        <v>1164.31</v>
      </c>
      <c r="K12" s="414">
        <v>1164.31</v>
      </c>
      <c r="L12" s="413">
        <v>230.62</v>
      </c>
      <c r="M12" s="413">
        <v>230.62</v>
      </c>
      <c r="N12" s="404">
        <v>27.96</v>
      </c>
      <c r="O12" s="404">
        <v>27.96</v>
      </c>
    </row>
    <row r="13" spans="1:15" ht="26.45" customHeight="1" x14ac:dyDescent="0.25">
      <c r="A13" s="367">
        <v>5</v>
      </c>
      <c r="B13" s="125" t="s">
        <v>886</v>
      </c>
      <c r="C13" s="822"/>
      <c r="D13" s="823"/>
      <c r="E13" s="823"/>
      <c r="F13" s="823"/>
      <c r="G13" s="824"/>
      <c r="H13" s="404">
        <v>380.56</v>
      </c>
      <c r="I13" s="404">
        <v>324.61</v>
      </c>
      <c r="J13" s="414">
        <v>219.52</v>
      </c>
      <c r="K13" s="414">
        <v>219.52</v>
      </c>
      <c r="L13" s="413">
        <v>23.2</v>
      </c>
      <c r="M13" s="413">
        <v>23.2</v>
      </c>
      <c r="N13" s="404">
        <v>3.15</v>
      </c>
      <c r="O13" s="404">
        <v>3.15</v>
      </c>
    </row>
    <row r="14" spans="1:15" ht="26.45" customHeight="1" x14ac:dyDescent="0.25">
      <c r="A14" s="367">
        <v>6</v>
      </c>
      <c r="B14" s="125" t="s">
        <v>887</v>
      </c>
      <c r="C14" s="822"/>
      <c r="D14" s="823"/>
      <c r="E14" s="823"/>
      <c r="F14" s="823"/>
      <c r="G14" s="824"/>
      <c r="H14" s="404">
        <v>58.42</v>
      </c>
      <c r="I14" s="404">
        <v>46.22</v>
      </c>
      <c r="J14" s="414">
        <v>153.08000000000001</v>
      </c>
      <c r="K14" s="414">
        <v>153.08000000000001</v>
      </c>
      <c r="L14" s="413">
        <v>2.8</v>
      </c>
      <c r="M14" s="413">
        <v>2.8</v>
      </c>
      <c r="N14" s="404">
        <v>0.51</v>
      </c>
      <c r="O14" s="404">
        <v>0.51</v>
      </c>
    </row>
    <row r="15" spans="1:15" ht="26.45" customHeight="1" x14ac:dyDescent="0.25">
      <c r="A15" s="380" t="s">
        <v>18</v>
      </c>
      <c r="B15" s="380"/>
      <c r="C15" s="825"/>
      <c r="D15" s="826"/>
      <c r="E15" s="826"/>
      <c r="F15" s="826"/>
      <c r="G15" s="827"/>
      <c r="H15" s="503">
        <f>SUM(H9:H14)</f>
        <v>25538.21</v>
      </c>
      <c r="I15" s="503">
        <f>SUM(I9:I14)</f>
        <v>23540.45</v>
      </c>
      <c r="J15" s="502">
        <f t="shared" ref="J15:O15" si="0">SUM(J9:J14)</f>
        <v>13909.17</v>
      </c>
      <c r="K15" s="503">
        <f t="shared" si="0"/>
        <v>12002.33</v>
      </c>
      <c r="L15" s="504">
        <f t="shared" si="0"/>
        <v>1903.5900000000001</v>
      </c>
      <c r="M15" s="504">
        <f t="shared" si="0"/>
        <v>1822.79</v>
      </c>
      <c r="N15" s="503">
        <f t="shared" si="0"/>
        <v>262.19</v>
      </c>
      <c r="O15" s="503">
        <f t="shared" si="0"/>
        <v>254.29000000000002</v>
      </c>
    </row>
    <row r="17" spans="1:15" ht="15" x14ac:dyDescent="0.2">
      <c r="A17" s="209"/>
      <c r="B17" s="209"/>
      <c r="C17" s="209"/>
      <c r="D17" s="209"/>
      <c r="H17" s="505"/>
      <c r="L17" s="607" t="s">
        <v>12</v>
      </c>
      <c r="M17" s="607"/>
      <c r="N17" s="607"/>
      <c r="O17" s="607"/>
    </row>
    <row r="18" spans="1:15" x14ac:dyDescent="0.2">
      <c r="A18" s="209"/>
      <c r="B18" s="209"/>
      <c r="C18" s="209"/>
      <c r="D18" s="209"/>
      <c r="L18" s="607" t="s">
        <v>13</v>
      </c>
      <c r="M18" s="607"/>
      <c r="N18" s="607"/>
      <c r="O18" s="607"/>
    </row>
    <row r="19" spans="1:15" x14ac:dyDescent="0.2">
      <c r="A19" s="209"/>
      <c r="B19" s="209"/>
      <c r="C19" s="209"/>
      <c r="D19" s="209"/>
      <c r="L19" s="607" t="s">
        <v>88</v>
      </c>
      <c r="M19" s="607"/>
      <c r="N19" s="607"/>
      <c r="O19" s="607"/>
    </row>
    <row r="20" spans="1:15" x14ac:dyDescent="0.2">
      <c r="A20" s="209" t="s">
        <v>11</v>
      </c>
      <c r="C20" s="209"/>
      <c r="D20" s="209"/>
      <c r="L20" s="608" t="s">
        <v>85</v>
      </c>
      <c r="M20" s="608"/>
      <c r="N20" s="608"/>
      <c r="O20" s="214"/>
    </row>
  </sheetData>
  <mergeCells count="20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18:O18"/>
    <mergeCell ref="L19:O19"/>
    <mergeCell ref="L20:N20"/>
    <mergeCell ref="G6:G7"/>
    <mergeCell ref="H6:I6"/>
    <mergeCell ref="J6:K6"/>
    <mergeCell ref="L6:M6"/>
    <mergeCell ref="N6:O6"/>
    <mergeCell ref="L17:O17"/>
    <mergeCell ref="C9:G15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1048576"/>
  <sheetViews>
    <sheetView zoomScaleSheetLayoutView="86" workbookViewId="0">
      <selection activeCell="A9" sqref="A9:B9"/>
    </sheetView>
  </sheetViews>
  <sheetFormatPr defaultRowHeight="12.75" x14ac:dyDescent="0.2"/>
  <cols>
    <col min="1" max="1" width="4.85546875" customWidth="1"/>
    <col min="2" max="2" width="19.5703125" customWidth="1"/>
    <col min="3" max="3" width="11.7109375" customWidth="1"/>
    <col min="4" max="4" width="10.7109375" customWidth="1"/>
    <col min="5" max="5" width="9.28515625" customWidth="1"/>
    <col min="6" max="6" width="7.7109375" customWidth="1"/>
    <col min="7" max="7" width="7.28515625" customWidth="1"/>
    <col min="8" max="8" width="8.42578125" customWidth="1"/>
    <col min="9" max="9" width="8" customWidth="1"/>
    <col min="10" max="10" width="8.7109375" customWidth="1"/>
    <col min="11" max="11" width="8.28515625" customWidth="1"/>
    <col min="12" max="12" width="8.42578125" customWidth="1"/>
    <col min="13" max="13" width="8.5703125" customWidth="1"/>
    <col min="14" max="14" width="9.42578125" customWidth="1"/>
    <col min="15" max="15" width="10" customWidth="1"/>
    <col min="16" max="16" width="10.5703125" customWidth="1"/>
    <col min="17" max="17" width="10" customWidth="1"/>
    <col min="18" max="18" width="9.7109375" customWidth="1"/>
    <col min="24" max="24" width="11" customWidth="1"/>
    <col min="25" max="26" width="8.85546875" hidden="1" customWidth="1"/>
  </cols>
  <sheetData>
    <row r="2" spans="1:252" x14ac:dyDescent="0.2">
      <c r="F2" s="569"/>
      <c r="G2" s="569"/>
      <c r="H2" s="569"/>
      <c r="I2" s="569"/>
      <c r="J2" s="569"/>
      <c r="K2" s="569"/>
      <c r="L2" s="569"/>
      <c r="M2" s="1"/>
      <c r="N2" s="1"/>
      <c r="O2" s="1"/>
    </row>
    <row r="3" spans="1:252" ht="15" x14ac:dyDescent="0.25">
      <c r="A3" s="516" t="s">
        <v>59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252" ht="15.75" x14ac:dyDescent="0.25">
      <c r="A4" s="566" t="s">
        <v>702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6" spans="1:252" ht="15" x14ac:dyDescent="0.25">
      <c r="A6" s="579" t="s">
        <v>741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</row>
    <row r="7" spans="1:252" ht="15.7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252" ht="15.75" x14ac:dyDescent="0.25">
      <c r="A8" s="548"/>
      <c r="B8" s="548"/>
      <c r="C8" s="548"/>
      <c r="D8" s="32"/>
      <c r="E8" s="32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252" x14ac:dyDescent="0.2">
      <c r="A9" s="548" t="s">
        <v>960</v>
      </c>
      <c r="B9" s="548"/>
    </row>
    <row r="10" spans="1:252" ht="15" x14ac:dyDescent="0.25">
      <c r="Q10" s="578" t="s">
        <v>461</v>
      </c>
      <c r="R10" s="578"/>
      <c r="S10" s="16"/>
      <c r="T10" s="16"/>
      <c r="U10" s="16"/>
      <c r="V10" s="16"/>
      <c r="W10" s="16"/>
      <c r="X10" s="575"/>
      <c r="Y10" s="575"/>
      <c r="Z10" s="57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ht="12.75" customHeight="1" x14ac:dyDescent="0.2">
      <c r="A11" s="576" t="s">
        <v>2</v>
      </c>
      <c r="B11" s="576" t="s">
        <v>112</v>
      </c>
      <c r="C11" s="539" t="s">
        <v>156</v>
      </c>
      <c r="D11" s="540"/>
      <c r="E11" s="541"/>
      <c r="F11" s="519" t="s">
        <v>784</v>
      </c>
      <c r="G11" s="534"/>
      <c r="H11" s="534"/>
      <c r="I11" s="534"/>
      <c r="J11" s="534"/>
      <c r="K11" s="534"/>
      <c r="L11" s="534"/>
      <c r="M11" s="534"/>
      <c r="N11" s="534"/>
      <c r="O11" s="547" t="s">
        <v>249</v>
      </c>
      <c r="P11" s="547"/>
      <c r="Q11" s="547"/>
      <c r="R11" s="354"/>
      <c r="S11" s="126"/>
      <c r="T11" s="126"/>
      <c r="U11" s="126"/>
      <c r="V11" s="126"/>
      <c r="W11" s="126"/>
      <c r="X11" s="126"/>
      <c r="Y11" s="126"/>
      <c r="Z11" s="12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x14ac:dyDescent="0.2">
      <c r="A12" s="577"/>
      <c r="B12" s="577"/>
      <c r="C12" s="542"/>
      <c r="D12" s="543"/>
      <c r="E12" s="544"/>
      <c r="F12" s="519" t="s">
        <v>178</v>
      </c>
      <c r="G12" s="534"/>
      <c r="H12" s="520"/>
      <c r="I12" s="519" t="s">
        <v>179</v>
      </c>
      <c r="J12" s="534"/>
      <c r="K12" s="520"/>
      <c r="L12" s="518" t="s">
        <v>18</v>
      </c>
      <c r="M12" s="518"/>
      <c r="N12" s="518"/>
      <c r="O12" s="547"/>
      <c r="P12" s="547"/>
      <c r="Q12" s="547"/>
      <c r="R12" s="355"/>
      <c r="S12" s="126"/>
      <c r="T12" s="126"/>
      <c r="U12" s="126"/>
      <c r="V12" s="126"/>
      <c r="W12" s="126"/>
      <c r="X12" s="126"/>
      <c r="Y12" s="126"/>
      <c r="Z12" s="12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5.5" x14ac:dyDescent="0.2">
      <c r="A13" s="169"/>
      <c r="B13" s="169"/>
      <c r="C13" s="168" t="s">
        <v>250</v>
      </c>
      <c r="D13" s="168" t="s">
        <v>251</v>
      </c>
      <c r="E13" s="168" t="s">
        <v>92</v>
      </c>
      <c r="F13" s="168" t="s">
        <v>250</v>
      </c>
      <c r="G13" s="168" t="s">
        <v>251</v>
      </c>
      <c r="H13" s="168" t="s">
        <v>18</v>
      </c>
      <c r="I13" s="168" t="s">
        <v>250</v>
      </c>
      <c r="J13" s="168" t="s">
        <v>251</v>
      </c>
      <c r="K13" s="168" t="s">
        <v>92</v>
      </c>
      <c r="L13" s="168" t="s">
        <v>250</v>
      </c>
      <c r="M13" s="168" t="s">
        <v>251</v>
      </c>
      <c r="N13" s="168" t="s">
        <v>18</v>
      </c>
      <c r="O13" s="391" t="s">
        <v>921</v>
      </c>
      <c r="P13" s="391" t="s">
        <v>922</v>
      </c>
      <c r="Q13" s="258" t="s">
        <v>923</v>
      </c>
      <c r="R13" s="126"/>
      <c r="S13" s="126"/>
      <c r="T13" s="126"/>
      <c r="U13" s="126"/>
      <c r="V13" s="126"/>
      <c r="W13" s="126"/>
      <c r="X13" s="126"/>
      <c r="Y13" s="126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2" x14ac:dyDescent="0.2">
      <c r="A14" s="149">
        <v>1</v>
      </c>
      <c r="B14" s="170">
        <v>2</v>
      </c>
      <c r="C14" s="149">
        <v>3</v>
      </c>
      <c r="D14" s="149">
        <v>4</v>
      </c>
      <c r="E14" s="149">
        <v>5</v>
      </c>
      <c r="F14" s="149">
        <v>6</v>
      </c>
      <c r="G14" s="170">
        <v>7</v>
      </c>
      <c r="H14" s="149">
        <v>8</v>
      </c>
      <c r="I14" s="170">
        <v>9</v>
      </c>
      <c r="J14" s="149">
        <v>10</v>
      </c>
      <c r="K14" s="170">
        <v>11</v>
      </c>
      <c r="L14" s="149">
        <v>12</v>
      </c>
      <c r="M14" s="149">
        <v>13</v>
      </c>
      <c r="N14" s="149">
        <v>14</v>
      </c>
      <c r="O14" s="149">
        <v>15</v>
      </c>
      <c r="P14" s="170">
        <v>16</v>
      </c>
      <c r="Q14" s="149">
        <v>17</v>
      </c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2" ht="25.5" x14ac:dyDescent="0.2">
      <c r="A15" s="19"/>
      <c r="B15" s="172" t="s">
        <v>237</v>
      </c>
      <c r="C15" s="19"/>
      <c r="D15" s="19"/>
      <c r="E15" s="256"/>
      <c r="F15" s="8"/>
      <c r="G15" s="8"/>
      <c r="H15" s="256"/>
      <c r="I15" s="8"/>
      <c r="J15" s="8"/>
      <c r="K15" s="8"/>
      <c r="L15" s="8"/>
      <c r="M15" s="8"/>
      <c r="N15" s="8"/>
      <c r="O15" s="8"/>
      <c r="P15" s="9"/>
      <c r="Q15" s="9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2" x14ac:dyDescent="0.2">
      <c r="A16" s="3">
        <v>1</v>
      </c>
      <c r="B16" s="172" t="s">
        <v>184</v>
      </c>
      <c r="C16" s="351">
        <f t="shared" ref="C16:C21" si="0">E16*89.6%</f>
        <v>622.06591999999989</v>
      </c>
      <c r="D16" s="351">
        <f t="shared" ref="D16:D21" si="1">E16*10.4%</f>
        <v>72.204080000000005</v>
      </c>
      <c r="E16" s="351">
        <v>694.27</v>
      </c>
      <c r="F16" s="351">
        <f t="shared" ref="F16:F21" si="2">H16*89.6%</f>
        <v>785.45151999999996</v>
      </c>
      <c r="G16" s="351">
        <f t="shared" ref="G16:G21" si="3">H16*10.4%</f>
        <v>91.168480000000002</v>
      </c>
      <c r="H16" s="351">
        <v>876.62</v>
      </c>
      <c r="I16" s="8">
        <v>0</v>
      </c>
      <c r="J16" s="8">
        <v>0</v>
      </c>
      <c r="K16" s="352">
        <v>0</v>
      </c>
      <c r="L16" s="352">
        <f>F16+I16</f>
        <v>785.45151999999996</v>
      </c>
      <c r="M16" s="352">
        <f t="shared" ref="L16:M19" si="4">G16+J16</f>
        <v>91.168480000000002</v>
      </c>
      <c r="N16" s="352">
        <f t="shared" ref="N16:N20" si="5">L16+M16</f>
        <v>876.62</v>
      </c>
      <c r="O16" s="352">
        <f t="shared" ref="O16:P21" si="6">C16-L16</f>
        <v>-163.38560000000007</v>
      </c>
      <c r="P16" s="353">
        <f t="shared" si="6"/>
        <v>-18.964399999999998</v>
      </c>
      <c r="Q16" s="353">
        <f t="shared" ref="Q16:Q21" si="7">O16+P16</f>
        <v>-182.35000000000008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33" x14ac:dyDescent="0.2">
      <c r="A17" s="3">
        <v>2</v>
      </c>
      <c r="B17" s="173" t="s">
        <v>128</v>
      </c>
      <c r="C17" s="351">
        <f t="shared" si="0"/>
        <v>10263.160319999999</v>
      </c>
      <c r="D17" s="351">
        <f t="shared" si="1"/>
        <v>1191.2596800000001</v>
      </c>
      <c r="E17" s="350">
        <v>11454.42</v>
      </c>
      <c r="F17" s="351">
        <f t="shared" si="2"/>
        <v>6648.1497599999993</v>
      </c>
      <c r="G17" s="351">
        <f t="shared" si="3"/>
        <v>771.66024000000016</v>
      </c>
      <c r="H17" s="350">
        <v>7419.81</v>
      </c>
      <c r="I17" s="9">
        <f>K17*80%</f>
        <v>5191.4880000000003</v>
      </c>
      <c r="J17" s="9">
        <f>K17*20%</f>
        <v>1297.8720000000001</v>
      </c>
      <c r="K17" s="353">
        <v>6489.36</v>
      </c>
      <c r="L17" s="352">
        <f>F17+I17</f>
        <v>11839.63776</v>
      </c>
      <c r="M17" s="352">
        <f>G17+J17</f>
        <v>2069.5322400000005</v>
      </c>
      <c r="N17" s="352">
        <f t="shared" si="5"/>
        <v>13909.17</v>
      </c>
      <c r="O17" s="352">
        <f t="shared" si="6"/>
        <v>-1576.4774400000006</v>
      </c>
      <c r="P17" s="353">
        <f t="shared" si="6"/>
        <v>-878.27256000000034</v>
      </c>
      <c r="Q17" s="353">
        <f t="shared" si="7"/>
        <v>-2454.7500000000009</v>
      </c>
      <c r="T17" s="548"/>
      <c r="U17" s="548"/>
      <c r="V17" s="548"/>
      <c r="W17" s="548"/>
    </row>
    <row r="18" spans="1:33" ht="25.5" x14ac:dyDescent="0.2">
      <c r="A18" s="3">
        <v>3</v>
      </c>
      <c r="B18" s="172" t="s">
        <v>129</v>
      </c>
      <c r="C18" s="351">
        <f t="shared" si="0"/>
        <v>186.62783999999996</v>
      </c>
      <c r="D18" s="351">
        <f t="shared" si="1"/>
        <v>21.66216</v>
      </c>
      <c r="E18" s="350">
        <v>208.29</v>
      </c>
      <c r="F18" s="351">
        <f t="shared" si="2"/>
        <v>234.92223999999999</v>
      </c>
      <c r="G18" s="351">
        <f t="shared" si="3"/>
        <v>27.267760000000003</v>
      </c>
      <c r="H18" s="350">
        <v>262.19</v>
      </c>
      <c r="I18" s="9">
        <v>0</v>
      </c>
      <c r="J18" s="9">
        <v>0</v>
      </c>
      <c r="K18" s="353">
        <v>0</v>
      </c>
      <c r="L18" s="352">
        <f>F18+I18</f>
        <v>234.92223999999999</v>
      </c>
      <c r="M18" s="352">
        <f>G18+J18</f>
        <v>27.267760000000003</v>
      </c>
      <c r="N18" s="352">
        <f t="shared" si="5"/>
        <v>262.19</v>
      </c>
      <c r="O18" s="352">
        <f t="shared" si="6"/>
        <v>-48.294400000000024</v>
      </c>
      <c r="P18" s="353">
        <f t="shared" si="6"/>
        <v>-5.6056000000000026</v>
      </c>
      <c r="Q18" s="353">
        <f t="shared" si="7"/>
        <v>-53.900000000000027</v>
      </c>
    </row>
    <row r="19" spans="1:33" x14ac:dyDescent="0.2">
      <c r="A19" s="3">
        <v>4</v>
      </c>
      <c r="B19" s="173" t="s">
        <v>130</v>
      </c>
      <c r="C19" s="351">
        <f t="shared" si="0"/>
        <v>143.88863999999998</v>
      </c>
      <c r="D19" s="351">
        <f t="shared" si="1"/>
        <v>16.701360000000001</v>
      </c>
      <c r="E19" s="350">
        <v>160.59</v>
      </c>
      <c r="F19" s="351">
        <f t="shared" si="2"/>
        <v>96.409599999999983</v>
      </c>
      <c r="G19" s="351">
        <f t="shared" si="3"/>
        <v>11.1904</v>
      </c>
      <c r="H19" s="350">
        <v>107.6</v>
      </c>
      <c r="I19" s="9">
        <v>0</v>
      </c>
      <c r="J19" s="9">
        <v>0</v>
      </c>
      <c r="K19" s="353">
        <v>0</v>
      </c>
      <c r="L19" s="352">
        <f t="shared" si="4"/>
        <v>96.409599999999983</v>
      </c>
      <c r="M19" s="352">
        <f t="shared" si="4"/>
        <v>11.1904</v>
      </c>
      <c r="N19" s="352">
        <f t="shared" si="5"/>
        <v>107.59999999999998</v>
      </c>
      <c r="O19" s="352">
        <f t="shared" si="6"/>
        <v>47.479039999999998</v>
      </c>
      <c r="P19" s="353">
        <f t="shared" si="6"/>
        <v>5.5109600000000007</v>
      </c>
      <c r="Q19" s="353">
        <f t="shared" si="7"/>
        <v>52.989999999999995</v>
      </c>
    </row>
    <row r="20" spans="1:33" ht="25.5" x14ac:dyDescent="0.2">
      <c r="A20" s="3">
        <v>5</v>
      </c>
      <c r="B20" s="172" t="s">
        <v>131</v>
      </c>
      <c r="C20" s="351">
        <f t="shared" si="0"/>
        <v>1705.6255999999998</v>
      </c>
      <c r="D20" s="351">
        <f t="shared" si="1"/>
        <v>197.9744</v>
      </c>
      <c r="E20" s="350">
        <v>1903.6</v>
      </c>
      <c r="F20" s="351">
        <f t="shared" si="2"/>
        <v>1023.37536</v>
      </c>
      <c r="G20" s="351">
        <f t="shared" si="3"/>
        <v>118.78464000000002</v>
      </c>
      <c r="H20" s="350">
        <v>1142.1600000000001</v>
      </c>
      <c r="I20" s="9">
        <f>K20*80%</f>
        <v>609.14400000000001</v>
      </c>
      <c r="J20" s="9">
        <f>K20*20%</f>
        <v>152.286</v>
      </c>
      <c r="K20" s="353">
        <v>761.43</v>
      </c>
      <c r="L20" s="352">
        <f>F20+I20</f>
        <v>1632.51936</v>
      </c>
      <c r="M20" s="352">
        <f>G20+J20</f>
        <v>271.07064000000003</v>
      </c>
      <c r="N20" s="352">
        <f t="shared" si="5"/>
        <v>1903.5900000000001</v>
      </c>
      <c r="O20" s="352">
        <f t="shared" si="6"/>
        <v>73.106239999999843</v>
      </c>
      <c r="P20" s="353">
        <f t="shared" si="6"/>
        <v>-73.096240000000023</v>
      </c>
      <c r="Q20" s="353">
        <f t="shared" si="7"/>
        <v>9.9999999998203748E-3</v>
      </c>
    </row>
    <row r="21" spans="1:33" s="16" customFormat="1" x14ac:dyDescent="0.2">
      <c r="A21" s="255"/>
      <c r="B21" s="269" t="s">
        <v>92</v>
      </c>
      <c r="C21" s="351">
        <f t="shared" si="0"/>
        <v>12921.36832</v>
      </c>
      <c r="D21" s="351">
        <f t="shared" si="1"/>
        <v>1499.8016800000003</v>
      </c>
      <c r="E21" s="350">
        <f>SUM(E16:E20)</f>
        <v>14421.170000000002</v>
      </c>
      <c r="F21" s="351">
        <f t="shared" si="2"/>
        <v>8788.3084799999997</v>
      </c>
      <c r="G21" s="351">
        <f t="shared" si="3"/>
        <v>1020.0715200000002</v>
      </c>
      <c r="H21" s="350">
        <f>SUM(H16:H20)</f>
        <v>9808.380000000001</v>
      </c>
      <c r="I21" s="20">
        <f>K21*80%</f>
        <v>5800.6320000000005</v>
      </c>
      <c r="J21" s="9">
        <f>K21*20%</f>
        <v>1450.1580000000001</v>
      </c>
      <c r="K21" s="350">
        <f>SUM(K16:K20)</f>
        <v>7250.79</v>
      </c>
      <c r="L21" s="352">
        <f>SUM(L16:L20)</f>
        <v>14588.940480000001</v>
      </c>
      <c r="M21" s="352">
        <f>SUM(M16:M20)</f>
        <v>2470.2295200000003</v>
      </c>
      <c r="N21" s="352">
        <f>SUM(N16:N20)</f>
        <v>17059.170000000002</v>
      </c>
      <c r="O21" s="352">
        <f t="shared" si="6"/>
        <v>-1667.5721600000015</v>
      </c>
      <c r="P21" s="353">
        <f t="shared" si="6"/>
        <v>-970.42784000000006</v>
      </c>
      <c r="Q21" s="353">
        <f t="shared" si="7"/>
        <v>-2638.0000000000018</v>
      </c>
    </row>
    <row r="22" spans="1:33" ht="25.5" x14ac:dyDescent="0.2">
      <c r="A22" s="3"/>
      <c r="B22" s="174" t="s">
        <v>238</v>
      </c>
      <c r="C22" s="9"/>
      <c r="D22" s="9"/>
      <c r="E22" s="20"/>
      <c r="F22" s="20"/>
      <c r="G22" s="20"/>
      <c r="H22" s="20"/>
      <c r="I22" s="9"/>
      <c r="J22" s="9"/>
      <c r="K22" s="9"/>
      <c r="L22" s="9"/>
      <c r="M22" s="9"/>
      <c r="N22" s="9"/>
      <c r="O22" s="9"/>
      <c r="P22" s="9"/>
      <c r="Q22" s="9"/>
    </row>
    <row r="23" spans="1:33" x14ac:dyDescent="0.2">
      <c r="A23" s="3">
        <v>6</v>
      </c>
      <c r="B23" s="172" t="s">
        <v>186</v>
      </c>
      <c r="C23" s="9">
        <v>0</v>
      </c>
      <c r="D23" s="9">
        <v>0</v>
      </c>
      <c r="E23" s="20">
        <v>0</v>
      </c>
      <c r="F23" s="20">
        <v>0</v>
      </c>
      <c r="G23" s="20">
        <v>0</v>
      </c>
      <c r="H23" s="20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33" x14ac:dyDescent="0.2">
      <c r="A24" s="3">
        <v>7</v>
      </c>
      <c r="B24" s="173" t="s">
        <v>133</v>
      </c>
      <c r="C24" s="9">
        <v>0</v>
      </c>
      <c r="D24" s="9">
        <v>0</v>
      </c>
      <c r="E24" s="20">
        <v>0</v>
      </c>
      <c r="F24" s="20">
        <v>0</v>
      </c>
      <c r="G24" s="20">
        <v>0</v>
      </c>
      <c r="H24" s="20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33" x14ac:dyDescent="0.2">
      <c r="A25" s="9"/>
      <c r="B25" s="173" t="s">
        <v>92</v>
      </c>
      <c r="C25" s="9">
        <v>0</v>
      </c>
      <c r="D25" s="9">
        <v>0</v>
      </c>
      <c r="E25" s="20">
        <v>0</v>
      </c>
      <c r="F25" s="20">
        <v>0</v>
      </c>
      <c r="G25" s="20">
        <v>0</v>
      </c>
      <c r="H25" s="20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33" x14ac:dyDescent="0.2">
      <c r="A26" s="9"/>
      <c r="B26" s="173" t="s">
        <v>38</v>
      </c>
      <c r="C26" s="353">
        <f t="shared" ref="C26:Q26" si="8">C25+C21</f>
        <v>12921.36832</v>
      </c>
      <c r="D26" s="353">
        <f t="shared" si="8"/>
        <v>1499.8016800000003</v>
      </c>
      <c r="E26" s="350">
        <f t="shared" si="8"/>
        <v>14421.170000000002</v>
      </c>
      <c r="F26" s="350">
        <f t="shared" si="8"/>
        <v>8788.3084799999997</v>
      </c>
      <c r="G26" s="350">
        <f t="shared" si="8"/>
        <v>1020.0715200000002</v>
      </c>
      <c r="H26" s="350">
        <f t="shared" si="8"/>
        <v>9808.380000000001</v>
      </c>
      <c r="I26" s="353">
        <f t="shared" si="8"/>
        <v>5800.6320000000005</v>
      </c>
      <c r="J26" s="353">
        <f t="shared" si="8"/>
        <v>1450.1580000000001</v>
      </c>
      <c r="K26" s="353">
        <f t="shared" si="8"/>
        <v>7250.79</v>
      </c>
      <c r="L26" s="353">
        <f t="shared" si="8"/>
        <v>14588.940480000001</v>
      </c>
      <c r="M26" s="353">
        <f t="shared" si="8"/>
        <v>2470.2295200000003</v>
      </c>
      <c r="N26" s="353">
        <f t="shared" si="8"/>
        <v>17059.170000000002</v>
      </c>
      <c r="O26" s="353">
        <f t="shared" si="8"/>
        <v>-1667.5721600000015</v>
      </c>
      <c r="P26" s="353">
        <f t="shared" si="8"/>
        <v>-970.42784000000006</v>
      </c>
      <c r="Q26" s="353">
        <f t="shared" si="8"/>
        <v>-2638.0000000000018</v>
      </c>
    </row>
    <row r="28" spans="1:33" ht="17.45" customHeight="1" x14ac:dyDescent="0.25">
      <c r="A28" s="359" t="s">
        <v>926</v>
      </c>
      <c r="B28" s="9"/>
      <c r="C28" s="400" t="s">
        <v>924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8"/>
      <c r="R28" s="48"/>
      <c r="S28" s="372"/>
      <c r="T28" s="372"/>
      <c r="AA28" s="16"/>
      <c r="AB28" s="16"/>
    </row>
    <row r="29" spans="1:33" ht="21" customHeight="1" x14ac:dyDescent="0.2">
      <c r="B29" s="401" t="s">
        <v>925</v>
      </c>
      <c r="AA29" s="16"/>
      <c r="AB29" s="16"/>
    </row>
    <row r="30" spans="1:33" ht="13.15" customHeight="1" x14ac:dyDescent="0.2">
      <c r="B30" s="173" t="s">
        <v>112</v>
      </c>
      <c r="C30" s="518" t="s">
        <v>898</v>
      </c>
      <c r="D30" s="518"/>
      <c r="AA30" s="126"/>
      <c r="AB30" s="126"/>
      <c r="AC30" s="126"/>
      <c r="AD30" s="126"/>
      <c r="AE30" s="126"/>
      <c r="AF30" s="126"/>
      <c r="AG30" s="126"/>
    </row>
    <row r="31" spans="1:33" x14ac:dyDescent="0.2">
      <c r="B31" s="173"/>
      <c r="C31" s="341" t="s">
        <v>837</v>
      </c>
      <c r="D31" s="341" t="s">
        <v>828</v>
      </c>
      <c r="J31" s="399"/>
      <c r="AA31" s="15"/>
      <c r="AB31" s="15"/>
    </row>
    <row r="32" spans="1:33" x14ac:dyDescent="0.2">
      <c r="B32" s="173" t="s">
        <v>894</v>
      </c>
      <c r="C32" s="356">
        <v>254.22</v>
      </c>
      <c r="D32" s="356">
        <v>0</v>
      </c>
    </row>
    <row r="33" spans="2:27" x14ac:dyDescent="0.2">
      <c r="B33" s="173" t="s">
        <v>128</v>
      </c>
      <c r="C33" s="356">
        <v>267.24</v>
      </c>
      <c r="D33" s="356">
        <v>180.01</v>
      </c>
    </row>
    <row r="34" spans="2:27" x14ac:dyDescent="0.2">
      <c r="B34" s="173" t="s">
        <v>895</v>
      </c>
      <c r="C34" s="356">
        <v>0</v>
      </c>
      <c r="D34" s="356">
        <v>0</v>
      </c>
    </row>
    <row r="35" spans="2:27" x14ac:dyDescent="0.2">
      <c r="B35" s="173" t="s">
        <v>896</v>
      </c>
      <c r="C35" s="356">
        <v>76.19</v>
      </c>
      <c r="D35" s="356">
        <v>0</v>
      </c>
    </row>
    <row r="36" spans="2:27" x14ac:dyDescent="0.2">
      <c r="B36" s="173" t="s">
        <v>897</v>
      </c>
      <c r="C36" s="356">
        <v>0</v>
      </c>
      <c r="D36" s="356">
        <v>0</v>
      </c>
    </row>
    <row r="37" spans="2:27" x14ac:dyDescent="0.2">
      <c r="B37" s="357" t="s">
        <v>18</v>
      </c>
      <c r="C37" s="358">
        <f>SUM(C32:C36)</f>
        <v>597.65000000000009</v>
      </c>
      <c r="D37" s="358">
        <f>SUM(D32:D36)</f>
        <v>180.01</v>
      </c>
    </row>
    <row r="39" spans="2:27" ht="26.45" customHeight="1" x14ac:dyDescent="0.2"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549" t="s">
        <v>12</v>
      </c>
      <c r="Q39" s="549"/>
      <c r="R39" s="85"/>
      <c r="S39" s="15"/>
      <c r="T39" s="16"/>
      <c r="U39" s="16"/>
      <c r="V39" s="16"/>
      <c r="W39" s="16"/>
      <c r="X39" s="16"/>
    </row>
    <row r="40" spans="2:27" x14ac:dyDescent="0.2">
      <c r="B40" s="549" t="s">
        <v>13</v>
      </c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</row>
    <row r="41" spans="2:27" x14ac:dyDescent="0.2">
      <c r="B41" s="551" t="s">
        <v>19</v>
      </c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2:2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" t="s">
        <v>85</v>
      </c>
      <c r="R42" s="1"/>
      <c r="S42" s="1"/>
      <c r="T42" s="15"/>
      <c r="U42" s="15"/>
      <c r="V42" s="15"/>
      <c r="W42" s="15"/>
    </row>
    <row r="1048576" spans="7:7" x14ac:dyDescent="0.2">
      <c r="G1048576" s="8">
        <f>H1048576*10.4%</f>
        <v>0</v>
      </c>
    </row>
  </sheetData>
  <mergeCells count="21">
    <mergeCell ref="F2:L2"/>
    <mergeCell ref="A3:Q3"/>
    <mergeCell ref="A4:Q4"/>
    <mergeCell ref="A6:Q6"/>
    <mergeCell ref="A8:C8"/>
    <mergeCell ref="A9:B9"/>
    <mergeCell ref="B41:Q41"/>
    <mergeCell ref="B40:AA40"/>
    <mergeCell ref="C30:D30"/>
    <mergeCell ref="P39:Q39"/>
    <mergeCell ref="T17:W17"/>
    <mergeCell ref="X10:Z10"/>
    <mergeCell ref="A11:A12"/>
    <mergeCell ref="B11:B12"/>
    <mergeCell ref="C11:E12"/>
    <mergeCell ref="F12:H12"/>
    <mergeCell ref="I12:K12"/>
    <mergeCell ref="Q10:R10"/>
    <mergeCell ref="L12:N12"/>
    <mergeCell ref="F11:N11"/>
    <mergeCell ref="O11:Q12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colBreaks count="1" manualBreakCount="1">
    <brk id="19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view="pageBreakPreview" zoomScale="90" zoomScaleSheetLayoutView="90" workbookViewId="0">
      <selection activeCell="H21" sqref="H21:M21"/>
    </sheetView>
  </sheetViews>
  <sheetFormatPr defaultColWidth="9.140625" defaultRowHeight="12.75" x14ac:dyDescent="0.2"/>
  <cols>
    <col min="1" max="1" width="8.5703125" style="209" customWidth="1"/>
    <col min="2" max="2" width="16.42578125" style="209" customWidth="1"/>
    <col min="3" max="3" width="12" style="209" customWidth="1"/>
    <col min="4" max="4" width="13.140625" style="209" customWidth="1"/>
    <col min="5" max="5" width="8.7109375" style="209" customWidth="1"/>
    <col min="6" max="6" width="10.28515625" style="209" customWidth="1"/>
    <col min="7" max="7" width="9.28515625" style="209" customWidth="1"/>
    <col min="8" max="8" width="10.28515625" style="209" customWidth="1"/>
    <col min="9" max="9" width="8.42578125" style="209" customWidth="1"/>
    <col min="10" max="10" width="8.28515625" style="209" customWidth="1"/>
    <col min="11" max="12" width="9.28515625" style="209" customWidth="1"/>
    <col min="13" max="13" width="10.28515625" style="209" customWidth="1"/>
    <col min="14" max="14" width="10.42578125" style="209" customWidth="1"/>
    <col min="15" max="15" width="10.28515625" style="209" customWidth="1"/>
    <col min="16" max="16" width="10.85546875" style="209" customWidth="1"/>
    <col min="17" max="16384" width="9.140625" style="209"/>
  </cols>
  <sheetData>
    <row r="1" spans="1:16" x14ac:dyDescent="0.2">
      <c r="H1" s="608"/>
      <c r="I1" s="608"/>
      <c r="L1" s="212" t="s">
        <v>529</v>
      </c>
    </row>
    <row r="2" spans="1:16" x14ac:dyDescent="0.2">
      <c r="D2" s="608" t="s">
        <v>481</v>
      </c>
      <c r="E2" s="608"/>
      <c r="F2" s="608"/>
      <c r="G2" s="608"/>
      <c r="H2" s="211"/>
      <c r="I2" s="211"/>
      <c r="L2" s="212"/>
    </row>
    <row r="3" spans="1:16" s="213" customFormat="1" ht="15.75" x14ac:dyDescent="0.25">
      <c r="A3" s="828" t="s">
        <v>706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</row>
    <row r="4" spans="1:16" s="213" customFormat="1" ht="20.25" customHeight="1" x14ac:dyDescent="0.25">
      <c r="A4" s="828" t="s">
        <v>771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</row>
    <row r="6" spans="1:16" x14ac:dyDescent="0.2">
      <c r="A6" s="214" t="s">
        <v>164</v>
      </c>
      <c r="B6" s="215"/>
      <c r="C6" s="216"/>
      <c r="D6" s="216"/>
      <c r="E6" s="216"/>
      <c r="F6" s="216"/>
      <c r="G6" s="216"/>
      <c r="H6" s="216"/>
      <c r="I6" s="216"/>
      <c r="J6" s="216"/>
    </row>
    <row r="8" spans="1:16" s="217" customFormat="1" ht="15" customHeight="1" x14ac:dyDescent="0.2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618" t="s">
        <v>780</v>
      </c>
      <c r="L8" s="618"/>
      <c r="M8" s="618"/>
      <c r="N8" s="618"/>
      <c r="O8" s="618"/>
      <c r="P8" s="618"/>
    </row>
    <row r="9" spans="1:16" s="217" customFormat="1" ht="20.25" customHeight="1" x14ac:dyDescent="0.2">
      <c r="A9" s="726" t="s">
        <v>2</v>
      </c>
      <c r="B9" s="726" t="s">
        <v>3</v>
      </c>
      <c r="C9" s="733" t="s">
        <v>273</v>
      </c>
      <c r="D9" s="733" t="s">
        <v>274</v>
      </c>
      <c r="E9" s="830" t="s">
        <v>275</v>
      </c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</row>
    <row r="10" spans="1:16" s="217" customFormat="1" ht="48" customHeight="1" x14ac:dyDescent="0.2">
      <c r="A10" s="829"/>
      <c r="B10" s="829"/>
      <c r="C10" s="734"/>
      <c r="D10" s="734"/>
      <c r="E10" s="294" t="s">
        <v>797</v>
      </c>
      <c r="F10" s="294" t="s">
        <v>276</v>
      </c>
      <c r="G10" s="294" t="s">
        <v>277</v>
      </c>
      <c r="H10" s="294" t="s">
        <v>278</v>
      </c>
      <c r="I10" s="294" t="s">
        <v>279</v>
      </c>
      <c r="J10" s="294" t="s">
        <v>280</v>
      </c>
      <c r="K10" s="294" t="s">
        <v>281</v>
      </c>
      <c r="L10" s="294" t="s">
        <v>282</v>
      </c>
      <c r="M10" s="294" t="s">
        <v>798</v>
      </c>
      <c r="N10" s="228" t="s">
        <v>799</v>
      </c>
      <c r="O10" s="228" t="s">
        <v>800</v>
      </c>
      <c r="P10" s="228" t="s">
        <v>801</v>
      </c>
    </row>
    <row r="11" spans="1:16" s="217" customFormat="1" ht="12.75" customHeight="1" x14ac:dyDescent="0.2">
      <c r="A11" s="220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0">
        <v>10</v>
      </c>
      <c r="K11" s="220">
        <v>11</v>
      </c>
      <c r="L11" s="220">
        <v>12</v>
      </c>
      <c r="M11" s="220">
        <v>13</v>
      </c>
      <c r="N11" s="220">
        <v>14</v>
      </c>
      <c r="O11" s="220">
        <v>15</v>
      </c>
      <c r="P11" s="220">
        <v>16</v>
      </c>
    </row>
    <row r="12" spans="1:16" ht="21" customHeight="1" x14ac:dyDescent="0.25">
      <c r="A12" s="367">
        <v>1</v>
      </c>
      <c r="B12" s="125" t="s">
        <v>885</v>
      </c>
      <c r="C12" s="506">
        <v>1198</v>
      </c>
      <c r="D12" s="506">
        <v>786</v>
      </c>
      <c r="E12" s="506">
        <v>742</v>
      </c>
      <c r="F12" s="506">
        <v>740</v>
      </c>
      <c r="G12" s="506">
        <v>740</v>
      </c>
      <c r="H12" s="506">
        <v>730</v>
      </c>
      <c r="I12" s="446">
        <v>701</v>
      </c>
      <c r="J12" s="446">
        <v>665</v>
      </c>
      <c r="K12" s="446">
        <v>644</v>
      </c>
      <c r="L12" s="446">
        <v>628</v>
      </c>
      <c r="M12" s="446">
        <v>600</v>
      </c>
      <c r="N12" s="446">
        <v>562</v>
      </c>
      <c r="O12" s="446">
        <v>494</v>
      </c>
      <c r="P12" s="446">
        <v>366</v>
      </c>
    </row>
    <row r="13" spans="1:16" ht="21" customHeight="1" x14ac:dyDescent="0.25">
      <c r="A13" s="367">
        <v>2</v>
      </c>
      <c r="B13" s="125" t="s">
        <v>888</v>
      </c>
      <c r="C13" s="446">
        <v>738</v>
      </c>
      <c r="D13" s="446">
        <v>738</v>
      </c>
      <c r="E13" s="446">
        <v>738</v>
      </c>
      <c r="F13" s="446">
        <v>738</v>
      </c>
      <c r="G13" s="446">
        <v>738</v>
      </c>
      <c r="H13" s="446">
        <v>738</v>
      </c>
      <c r="I13" s="446">
        <v>738</v>
      </c>
      <c r="J13" s="446">
        <v>738</v>
      </c>
      <c r="K13" s="446">
        <v>738</v>
      </c>
      <c r="L13" s="446">
        <v>738</v>
      </c>
      <c r="M13" s="446">
        <v>738</v>
      </c>
      <c r="N13" s="446">
        <v>738</v>
      </c>
      <c r="O13" s="446">
        <v>738</v>
      </c>
      <c r="P13" s="446">
        <v>738</v>
      </c>
    </row>
    <row r="14" spans="1:16" ht="21" customHeight="1" x14ac:dyDescent="0.25">
      <c r="A14" s="367">
        <v>3</v>
      </c>
      <c r="B14" s="125" t="s">
        <v>889</v>
      </c>
      <c r="C14" s="506">
        <v>605</v>
      </c>
      <c r="D14" s="506">
        <v>605</v>
      </c>
      <c r="E14" s="506">
        <v>605</v>
      </c>
      <c r="F14" s="506">
        <v>605</v>
      </c>
      <c r="G14" s="506">
        <v>605</v>
      </c>
      <c r="H14" s="506">
        <v>605</v>
      </c>
      <c r="I14" s="506">
        <v>605</v>
      </c>
      <c r="J14" s="506">
        <v>605</v>
      </c>
      <c r="K14" s="506">
        <v>605</v>
      </c>
      <c r="L14" s="506">
        <v>605</v>
      </c>
      <c r="M14" s="506">
        <v>605</v>
      </c>
      <c r="N14" s="506">
        <v>605</v>
      </c>
      <c r="O14" s="506">
        <v>605</v>
      </c>
      <c r="P14" s="506">
        <v>605</v>
      </c>
    </row>
    <row r="15" spans="1:16" s="143" customFormat="1" ht="21" customHeight="1" x14ac:dyDescent="0.25">
      <c r="A15" s="367">
        <v>4</v>
      </c>
      <c r="B15" s="125" t="s">
        <v>890</v>
      </c>
      <c r="C15" s="446">
        <v>378</v>
      </c>
      <c r="D15" s="446">
        <v>378</v>
      </c>
      <c r="E15" s="446">
        <v>378</v>
      </c>
      <c r="F15" s="446">
        <v>378</v>
      </c>
      <c r="G15" s="446">
        <v>378</v>
      </c>
      <c r="H15" s="446">
        <v>378</v>
      </c>
      <c r="I15" s="446">
        <v>378</v>
      </c>
      <c r="J15" s="446">
        <v>378</v>
      </c>
      <c r="K15" s="446">
        <v>378</v>
      </c>
      <c r="L15" s="446">
        <v>378</v>
      </c>
      <c r="M15" s="446">
        <v>378</v>
      </c>
      <c r="N15" s="446">
        <v>378</v>
      </c>
      <c r="O15" s="446">
        <v>378</v>
      </c>
      <c r="P15" s="446">
        <v>378</v>
      </c>
    </row>
    <row r="16" spans="1:16" s="143" customFormat="1" ht="21" customHeight="1" x14ac:dyDescent="0.25">
      <c r="A16" s="367">
        <v>5</v>
      </c>
      <c r="B16" s="125" t="s">
        <v>886</v>
      </c>
      <c r="C16" s="507">
        <v>45</v>
      </c>
      <c r="D16" s="507">
        <v>45</v>
      </c>
      <c r="E16" s="507">
        <v>45</v>
      </c>
      <c r="F16" s="507">
        <v>45</v>
      </c>
      <c r="G16" s="507">
        <v>45</v>
      </c>
      <c r="H16" s="507">
        <v>45</v>
      </c>
      <c r="I16" s="507">
        <v>45</v>
      </c>
      <c r="J16" s="506">
        <v>45</v>
      </c>
      <c r="K16" s="506">
        <v>45</v>
      </c>
      <c r="L16" s="506">
        <v>45</v>
      </c>
      <c r="M16" s="506">
        <v>45</v>
      </c>
      <c r="N16" s="506">
        <v>45</v>
      </c>
      <c r="O16" s="506">
        <v>45</v>
      </c>
      <c r="P16" s="506">
        <v>45</v>
      </c>
    </row>
    <row r="17" spans="1:16" s="143" customFormat="1" ht="21" customHeight="1" x14ac:dyDescent="0.25">
      <c r="A17" s="367">
        <v>6</v>
      </c>
      <c r="B17" s="125" t="s">
        <v>887</v>
      </c>
      <c r="C17" s="507">
        <v>6</v>
      </c>
      <c r="D17" s="507">
        <v>6</v>
      </c>
      <c r="E17" s="507">
        <v>6</v>
      </c>
      <c r="F17" s="507">
        <v>6</v>
      </c>
      <c r="G17" s="507">
        <v>6</v>
      </c>
      <c r="H17" s="507">
        <v>6</v>
      </c>
      <c r="I17" s="507">
        <v>6</v>
      </c>
      <c r="J17" s="507">
        <v>6</v>
      </c>
      <c r="K17" s="507">
        <v>6</v>
      </c>
      <c r="L17" s="507">
        <v>6</v>
      </c>
      <c r="M17" s="507">
        <v>6</v>
      </c>
      <c r="N17" s="507">
        <v>6</v>
      </c>
      <c r="O17" s="507">
        <v>6</v>
      </c>
      <c r="P17" s="506">
        <v>6</v>
      </c>
    </row>
    <row r="18" spans="1:16" ht="21" customHeight="1" x14ac:dyDescent="0.25">
      <c r="A18" s="380" t="s">
        <v>18</v>
      </c>
      <c r="B18" s="380"/>
      <c r="C18" s="380">
        <f t="shared" ref="C18:P18" si="0">SUM(C12:C17)</f>
        <v>2970</v>
      </c>
      <c r="D18" s="380">
        <f t="shared" si="0"/>
        <v>2558</v>
      </c>
      <c r="E18" s="380">
        <f t="shared" si="0"/>
        <v>2514</v>
      </c>
      <c r="F18" s="380">
        <f t="shared" si="0"/>
        <v>2512</v>
      </c>
      <c r="G18" s="380">
        <f t="shared" si="0"/>
        <v>2512</v>
      </c>
      <c r="H18" s="380">
        <f t="shared" si="0"/>
        <v>2502</v>
      </c>
      <c r="I18" s="380">
        <f t="shared" si="0"/>
        <v>2473</v>
      </c>
      <c r="J18" s="380">
        <f t="shared" si="0"/>
        <v>2437</v>
      </c>
      <c r="K18" s="380">
        <f t="shared" si="0"/>
        <v>2416</v>
      </c>
      <c r="L18" s="380">
        <f t="shared" si="0"/>
        <v>2400</v>
      </c>
      <c r="M18" s="380">
        <f t="shared" si="0"/>
        <v>2372</v>
      </c>
      <c r="N18" s="380">
        <f t="shared" si="0"/>
        <v>2334</v>
      </c>
      <c r="O18" s="380">
        <f t="shared" si="0"/>
        <v>2266</v>
      </c>
      <c r="P18" s="380">
        <f t="shared" si="0"/>
        <v>2138</v>
      </c>
    </row>
    <row r="21" spans="1:16" x14ac:dyDescent="0.2">
      <c r="H21" s="607" t="s">
        <v>12</v>
      </c>
      <c r="I21" s="607"/>
      <c r="J21" s="607"/>
      <c r="K21" s="607"/>
      <c r="L21" s="607"/>
      <c r="M21" s="607"/>
    </row>
    <row r="22" spans="1:16" x14ac:dyDescent="0.2">
      <c r="H22" s="607" t="s">
        <v>13</v>
      </c>
      <c r="I22" s="607"/>
      <c r="J22" s="607"/>
      <c r="K22" s="607"/>
      <c r="L22" s="607"/>
      <c r="M22" s="607"/>
    </row>
    <row r="23" spans="1:16" x14ac:dyDescent="0.2">
      <c r="H23" s="607" t="s">
        <v>88</v>
      </c>
      <c r="I23" s="607"/>
      <c r="J23" s="607"/>
      <c r="K23" s="607"/>
      <c r="L23" s="607"/>
      <c r="M23" s="607"/>
    </row>
    <row r="24" spans="1:16" x14ac:dyDescent="0.2">
      <c r="A24" s="209" t="s">
        <v>11</v>
      </c>
      <c r="H24" s="608" t="s">
        <v>85</v>
      </c>
      <c r="I24" s="608"/>
      <c r="J24" s="608"/>
      <c r="K24" s="608"/>
    </row>
  </sheetData>
  <mergeCells count="14">
    <mergeCell ref="H22:M22"/>
    <mergeCell ref="H23:M23"/>
    <mergeCell ref="H24:K24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21:M21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90" zoomScaleSheetLayoutView="90" workbookViewId="0">
      <selection activeCell="E26" sqref="E26"/>
    </sheetView>
  </sheetViews>
  <sheetFormatPr defaultColWidth="9.140625" defaultRowHeight="12.75" x14ac:dyDescent="0.2"/>
  <cols>
    <col min="1" max="1" width="8.5703125" style="209" customWidth="1"/>
    <col min="2" max="2" width="17.85546875" style="209" customWidth="1"/>
    <col min="3" max="3" width="11.140625" style="209" customWidth="1"/>
    <col min="4" max="4" width="17.140625" style="209" customWidth="1"/>
    <col min="5" max="6" width="9.140625" style="209" customWidth="1"/>
    <col min="7" max="7" width="7.85546875" style="209" customWidth="1"/>
    <col min="8" max="8" width="8.42578125" style="209" customWidth="1"/>
    <col min="9" max="9" width="9.28515625" style="209" customWidth="1"/>
    <col min="10" max="10" width="10.28515625" style="209" customWidth="1"/>
    <col min="11" max="11" width="9.140625" style="209" customWidth="1"/>
    <col min="12" max="12" width="10.140625" style="209" customWidth="1"/>
    <col min="13" max="13" width="11" style="209" customWidth="1"/>
    <col min="14" max="14" width="10.140625" style="209" customWidth="1"/>
    <col min="15" max="15" width="7.42578125" style="209" customWidth="1"/>
    <col min="16" max="16" width="7.85546875" style="209" customWidth="1"/>
    <col min="17" max="16384" width="9.140625" style="209"/>
  </cols>
  <sheetData>
    <row r="1" spans="1:16" x14ac:dyDescent="0.2">
      <c r="H1" s="608"/>
      <c r="I1" s="608"/>
      <c r="L1" s="841" t="s">
        <v>547</v>
      </c>
      <c r="M1" s="841"/>
    </row>
    <row r="2" spans="1:16" x14ac:dyDescent="0.2">
      <c r="C2" s="608" t="s">
        <v>634</v>
      </c>
      <c r="D2" s="608"/>
      <c r="E2" s="608"/>
      <c r="F2" s="608"/>
      <c r="G2" s="608"/>
      <c r="H2" s="608"/>
      <c r="I2" s="608"/>
      <c r="J2" s="608"/>
      <c r="L2" s="212"/>
    </row>
    <row r="3" spans="1:16" s="213" customFormat="1" ht="15.75" x14ac:dyDescent="0.25">
      <c r="A3" s="828" t="s">
        <v>706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</row>
    <row r="4" spans="1:16" s="213" customFormat="1" ht="20.25" customHeight="1" x14ac:dyDescent="0.25">
      <c r="A4" s="828" t="s">
        <v>772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</row>
    <row r="6" spans="1:16" x14ac:dyDescent="0.2">
      <c r="A6" s="214" t="s">
        <v>164</v>
      </c>
      <c r="B6" s="215"/>
      <c r="C6" s="216"/>
      <c r="D6" s="216"/>
      <c r="E6" s="216"/>
      <c r="F6" s="216"/>
      <c r="G6" s="216"/>
      <c r="H6" s="216"/>
      <c r="I6" s="216"/>
      <c r="J6" s="216"/>
    </row>
    <row r="7" spans="1:16" x14ac:dyDescent="0.2">
      <c r="A7" s="214"/>
      <c r="B7" s="216"/>
      <c r="C7" s="216"/>
      <c r="D7" s="216"/>
      <c r="E7" s="216"/>
      <c r="F7" s="216"/>
      <c r="G7" s="216"/>
      <c r="H7" s="216"/>
      <c r="I7" s="216"/>
      <c r="J7" s="216"/>
    </row>
    <row r="8" spans="1:16" x14ac:dyDescent="0.2">
      <c r="A8" s="214"/>
      <c r="B8" s="216"/>
      <c r="C8" s="216"/>
      <c r="D8" s="216"/>
      <c r="E8" s="216"/>
      <c r="F8" s="216"/>
      <c r="G8" s="216"/>
      <c r="H8" s="216"/>
      <c r="I8" s="216"/>
      <c r="J8" s="216"/>
    </row>
    <row r="9" spans="1:16" x14ac:dyDescent="0.2">
      <c r="A9" s="831" t="s">
        <v>861</v>
      </c>
      <c r="B9" s="831"/>
      <c r="C9" s="831"/>
      <c r="D9" s="831"/>
      <c r="E9" s="831"/>
      <c r="F9" s="831"/>
      <c r="G9" s="221"/>
      <c r="H9" s="216"/>
      <c r="I9" s="216"/>
      <c r="J9" s="216"/>
    </row>
    <row r="10" spans="1:16" x14ac:dyDescent="0.2">
      <c r="A10" s="831" t="s">
        <v>862</v>
      </c>
      <c r="B10" s="831"/>
      <c r="C10" s="831"/>
      <c r="D10" s="831"/>
      <c r="E10" s="831"/>
      <c r="F10" s="831"/>
      <c r="G10" s="221"/>
      <c r="H10" s="216"/>
      <c r="I10" s="216"/>
      <c r="J10" s="216"/>
    </row>
    <row r="12" spans="1:16" s="217" customFormat="1" ht="15" customHeight="1" x14ac:dyDescent="0.2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618" t="s">
        <v>780</v>
      </c>
      <c r="L12" s="618"/>
      <c r="M12" s="618"/>
      <c r="N12" s="618"/>
      <c r="O12" s="618"/>
      <c r="P12" s="618"/>
    </row>
    <row r="13" spans="1:16" s="217" customFormat="1" ht="20.25" customHeight="1" x14ac:dyDescent="0.2">
      <c r="A13" s="726" t="s">
        <v>2</v>
      </c>
      <c r="B13" s="726" t="s">
        <v>3</v>
      </c>
      <c r="C13" s="733" t="s">
        <v>273</v>
      </c>
      <c r="D13" s="733" t="s">
        <v>546</v>
      </c>
      <c r="E13" s="842" t="s">
        <v>659</v>
      </c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</row>
    <row r="14" spans="1:16" s="217" customFormat="1" ht="35.25" customHeight="1" x14ac:dyDescent="0.2">
      <c r="A14" s="829"/>
      <c r="B14" s="829"/>
      <c r="C14" s="734"/>
      <c r="D14" s="734"/>
      <c r="E14" s="294" t="s">
        <v>797</v>
      </c>
      <c r="F14" s="294" t="s">
        <v>276</v>
      </c>
      <c r="G14" s="294" t="s">
        <v>277</v>
      </c>
      <c r="H14" s="294" t="s">
        <v>278</v>
      </c>
      <c r="I14" s="294" t="s">
        <v>279</v>
      </c>
      <c r="J14" s="294" t="s">
        <v>280</v>
      </c>
      <c r="K14" s="294" t="s">
        <v>281</v>
      </c>
      <c r="L14" s="294" t="s">
        <v>282</v>
      </c>
      <c r="M14" s="294" t="s">
        <v>798</v>
      </c>
      <c r="N14" s="228" t="s">
        <v>799</v>
      </c>
      <c r="O14" s="228" t="s">
        <v>853</v>
      </c>
      <c r="P14" s="228" t="s">
        <v>854</v>
      </c>
    </row>
    <row r="15" spans="1:16" s="217" customFormat="1" ht="12.75" customHeight="1" x14ac:dyDescent="0.2">
      <c r="A15" s="220">
        <v>1</v>
      </c>
      <c r="B15" s="220">
        <v>2</v>
      </c>
      <c r="C15" s="220">
        <v>3</v>
      </c>
      <c r="D15" s="220">
        <v>4</v>
      </c>
      <c r="E15" s="220">
        <v>5</v>
      </c>
      <c r="F15" s="220">
        <v>6</v>
      </c>
      <c r="G15" s="220">
        <v>7</v>
      </c>
      <c r="H15" s="220">
        <v>8</v>
      </c>
      <c r="I15" s="220">
        <v>9</v>
      </c>
      <c r="J15" s="220">
        <v>10</v>
      </c>
      <c r="K15" s="220">
        <v>11</v>
      </c>
      <c r="L15" s="220">
        <v>12</v>
      </c>
      <c r="M15" s="220">
        <v>13</v>
      </c>
      <c r="N15" s="220">
        <v>14</v>
      </c>
      <c r="O15" s="220">
        <v>15</v>
      </c>
      <c r="P15" s="220">
        <v>16</v>
      </c>
    </row>
    <row r="16" spans="1:16" ht="22.15" customHeight="1" x14ac:dyDescent="0.25">
      <c r="A16" s="367">
        <v>1</v>
      </c>
      <c r="B16" s="125" t="s">
        <v>885</v>
      </c>
      <c r="C16" s="381">
        <v>1198</v>
      </c>
      <c r="D16" s="381">
        <v>1198</v>
      </c>
      <c r="E16" s="832" t="s">
        <v>933</v>
      </c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4"/>
    </row>
    <row r="17" spans="1:16" ht="22.15" customHeight="1" x14ac:dyDescent="0.25">
      <c r="A17" s="367">
        <v>2</v>
      </c>
      <c r="B17" s="125" t="s">
        <v>888</v>
      </c>
      <c r="C17" s="380">
        <v>738</v>
      </c>
      <c r="D17" s="380">
        <v>738</v>
      </c>
      <c r="E17" s="835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7"/>
    </row>
    <row r="18" spans="1:16" ht="22.15" customHeight="1" x14ac:dyDescent="0.25">
      <c r="A18" s="367">
        <v>3</v>
      </c>
      <c r="B18" s="125" t="s">
        <v>889</v>
      </c>
      <c r="C18" s="381">
        <v>605</v>
      </c>
      <c r="D18" s="381">
        <v>605</v>
      </c>
      <c r="E18" s="835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7"/>
    </row>
    <row r="19" spans="1:16" s="143" customFormat="1" ht="22.15" customHeight="1" x14ac:dyDescent="0.25">
      <c r="A19" s="367">
        <v>4</v>
      </c>
      <c r="B19" s="125" t="s">
        <v>890</v>
      </c>
      <c r="C19" s="380">
        <v>378</v>
      </c>
      <c r="D19" s="380" t="s">
        <v>954</v>
      </c>
      <c r="E19" s="835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7"/>
    </row>
    <row r="20" spans="1:16" s="143" customFormat="1" ht="22.15" customHeight="1" x14ac:dyDescent="0.25">
      <c r="A20" s="367">
        <v>5</v>
      </c>
      <c r="B20" s="125" t="s">
        <v>886</v>
      </c>
      <c r="C20" s="416">
        <v>45</v>
      </c>
      <c r="D20" s="416">
        <v>45</v>
      </c>
      <c r="E20" s="835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7"/>
    </row>
    <row r="21" spans="1:16" s="143" customFormat="1" ht="22.15" customHeight="1" x14ac:dyDescent="0.25">
      <c r="A21" s="367">
        <v>6</v>
      </c>
      <c r="B21" s="125" t="s">
        <v>887</v>
      </c>
      <c r="C21" s="416">
        <v>6</v>
      </c>
      <c r="D21" s="416">
        <v>0</v>
      </c>
      <c r="E21" s="835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7"/>
    </row>
    <row r="22" spans="1:16" ht="22.15" customHeight="1" x14ac:dyDescent="0.25">
      <c r="A22" s="380" t="s">
        <v>18</v>
      </c>
      <c r="B22" s="380"/>
      <c r="C22" s="380">
        <f>SUM(C16:C21)</f>
        <v>2970</v>
      </c>
      <c r="D22" s="380">
        <f>SUM(D16:D21)</f>
        <v>2586</v>
      </c>
      <c r="E22" s="838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40"/>
    </row>
    <row r="25" spans="1:16" x14ac:dyDescent="0.2">
      <c r="H25" s="607" t="s">
        <v>12</v>
      </c>
      <c r="I25" s="607"/>
      <c r="J25" s="607"/>
      <c r="K25" s="607"/>
      <c r="L25" s="607"/>
      <c r="M25" s="607"/>
    </row>
    <row r="26" spans="1:16" x14ac:dyDescent="0.2">
      <c r="H26" s="607" t="s">
        <v>13</v>
      </c>
      <c r="I26" s="607"/>
      <c r="J26" s="607"/>
      <c r="K26" s="607"/>
      <c r="L26" s="607"/>
      <c r="M26" s="607"/>
    </row>
    <row r="27" spans="1:16" x14ac:dyDescent="0.2">
      <c r="H27" s="607" t="s">
        <v>88</v>
      </c>
      <c r="I27" s="607"/>
      <c r="J27" s="607"/>
      <c r="K27" s="607"/>
      <c r="L27" s="607"/>
      <c r="M27" s="607"/>
    </row>
    <row r="28" spans="1:16" x14ac:dyDescent="0.2">
      <c r="A28" s="209" t="s">
        <v>11</v>
      </c>
      <c r="H28" s="608" t="s">
        <v>85</v>
      </c>
      <c r="I28" s="608"/>
      <c r="J28" s="608"/>
      <c r="K28" s="608"/>
    </row>
  </sheetData>
  <mergeCells count="18">
    <mergeCell ref="L1:M1"/>
    <mergeCell ref="H1:I1"/>
    <mergeCell ref="A3:M3"/>
    <mergeCell ref="A4:M4"/>
    <mergeCell ref="A13:A14"/>
    <mergeCell ref="B13:B14"/>
    <mergeCell ref="C13:C14"/>
    <mergeCell ref="D13:D14"/>
    <mergeCell ref="C2:J2"/>
    <mergeCell ref="E13:P13"/>
    <mergeCell ref="K12:P12"/>
    <mergeCell ref="H27:M27"/>
    <mergeCell ref="H28:K28"/>
    <mergeCell ref="H25:M25"/>
    <mergeCell ref="A9:F9"/>
    <mergeCell ref="A10:F10"/>
    <mergeCell ref="H26:M26"/>
    <mergeCell ref="E16:P22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view="pageBreakPreview" zoomScale="80" zoomScaleNormal="80" zoomScaleSheetLayoutView="80" workbookViewId="0">
      <selection activeCell="F18" sqref="F18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609" t="s">
        <v>0</v>
      </c>
      <c r="D1" s="609"/>
      <c r="E1" s="609"/>
      <c r="F1" s="609"/>
      <c r="G1" s="609"/>
      <c r="H1" s="609"/>
      <c r="I1" s="609"/>
      <c r="J1" s="229"/>
      <c r="K1" s="229"/>
      <c r="L1" s="818" t="s">
        <v>531</v>
      </c>
      <c r="M1" s="818"/>
      <c r="N1" s="229"/>
      <c r="O1" s="229"/>
      <c r="P1" s="229"/>
    </row>
    <row r="2" spans="1:16" ht="21" x14ac:dyDescent="0.35">
      <c r="B2" s="610" t="s">
        <v>702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230"/>
      <c r="N2" s="230"/>
      <c r="O2" s="230"/>
      <c r="P2" s="230"/>
    </row>
    <row r="3" spans="1:16" ht="21" x14ac:dyDescent="0.35"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30"/>
      <c r="O3" s="230"/>
      <c r="P3" s="230"/>
    </row>
    <row r="4" spans="1:16" ht="20.25" customHeight="1" x14ac:dyDescent="0.2">
      <c r="A4" s="852" t="s">
        <v>530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</row>
    <row r="5" spans="1:16" ht="20.25" customHeight="1" x14ac:dyDescent="0.2">
      <c r="A5" s="854" t="s">
        <v>165</v>
      </c>
      <c r="B5" s="854"/>
      <c r="C5" s="854"/>
      <c r="D5" s="854"/>
      <c r="E5" s="854"/>
      <c r="F5" s="854"/>
      <c r="G5" s="854"/>
      <c r="H5" s="612" t="s">
        <v>780</v>
      </c>
      <c r="I5" s="612"/>
      <c r="J5" s="612"/>
      <c r="K5" s="612"/>
      <c r="L5" s="612"/>
      <c r="M5" s="612"/>
      <c r="N5" s="102"/>
    </row>
    <row r="6" spans="1:16" ht="15" customHeight="1" x14ac:dyDescent="0.2">
      <c r="A6" s="713" t="s">
        <v>75</v>
      </c>
      <c r="B6" s="713" t="s">
        <v>294</v>
      </c>
      <c r="C6" s="855" t="s">
        <v>424</v>
      </c>
      <c r="D6" s="856"/>
      <c r="E6" s="856"/>
      <c r="F6" s="856"/>
      <c r="G6" s="857"/>
      <c r="H6" s="700" t="s">
        <v>421</v>
      </c>
      <c r="I6" s="700"/>
      <c r="J6" s="700"/>
      <c r="K6" s="700"/>
      <c r="L6" s="700"/>
      <c r="M6" s="713" t="s">
        <v>295</v>
      </c>
    </row>
    <row r="7" spans="1:16" ht="12.75" customHeight="1" x14ac:dyDescent="0.2">
      <c r="A7" s="714"/>
      <c r="B7" s="714"/>
      <c r="C7" s="858"/>
      <c r="D7" s="859"/>
      <c r="E7" s="859"/>
      <c r="F7" s="859"/>
      <c r="G7" s="860"/>
      <c r="H7" s="700"/>
      <c r="I7" s="700"/>
      <c r="J7" s="700"/>
      <c r="K7" s="700"/>
      <c r="L7" s="700"/>
      <c r="M7" s="714"/>
    </row>
    <row r="8" spans="1:16" ht="5.25" customHeight="1" x14ac:dyDescent="0.2">
      <c r="A8" s="714"/>
      <c r="B8" s="714"/>
      <c r="C8" s="858"/>
      <c r="D8" s="859"/>
      <c r="E8" s="859"/>
      <c r="F8" s="859"/>
      <c r="G8" s="860"/>
      <c r="H8" s="700"/>
      <c r="I8" s="700"/>
      <c r="J8" s="700"/>
      <c r="K8" s="700"/>
      <c r="L8" s="700"/>
      <c r="M8" s="714"/>
    </row>
    <row r="9" spans="1:16" ht="68.25" customHeight="1" x14ac:dyDescent="0.2">
      <c r="A9" s="715"/>
      <c r="B9" s="715"/>
      <c r="C9" s="235" t="s">
        <v>296</v>
      </c>
      <c r="D9" s="235" t="s">
        <v>297</v>
      </c>
      <c r="E9" s="235" t="s">
        <v>298</v>
      </c>
      <c r="F9" s="235" t="s">
        <v>299</v>
      </c>
      <c r="G9" s="263" t="s">
        <v>300</v>
      </c>
      <c r="H9" s="262" t="s">
        <v>420</v>
      </c>
      <c r="I9" s="262" t="s">
        <v>425</v>
      </c>
      <c r="J9" s="262" t="s">
        <v>422</v>
      </c>
      <c r="K9" s="262" t="s">
        <v>423</v>
      </c>
      <c r="L9" s="262" t="s">
        <v>49</v>
      </c>
      <c r="M9" s="715"/>
    </row>
    <row r="10" spans="1:16" ht="15" x14ac:dyDescent="0.25">
      <c r="A10" s="236">
        <v>1</v>
      </c>
      <c r="B10" s="236">
        <v>2</v>
      </c>
      <c r="C10" s="236">
        <v>3</v>
      </c>
      <c r="D10" s="236">
        <v>4</v>
      </c>
      <c r="E10" s="236">
        <v>5</v>
      </c>
      <c r="F10" s="236">
        <v>6</v>
      </c>
      <c r="G10" s="236">
        <v>7</v>
      </c>
      <c r="H10" s="236">
        <v>8</v>
      </c>
      <c r="I10" s="236">
        <v>9</v>
      </c>
      <c r="J10" s="236">
        <v>10</v>
      </c>
      <c r="K10" s="236">
        <v>11</v>
      </c>
      <c r="L10" s="236">
        <v>12</v>
      </c>
      <c r="M10" s="236">
        <v>13</v>
      </c>
    </row>
    <row r="11" spans="1:16" ht="15" x14ac:dyDescent="0.25">
      <c r="A11" s="290">
        <v>1</v>
      </c>
      <c r="B11" s="236"/>
      <c r="C11" s="843" t="s">
        <v>893</v>
      </c>
      <c r="D11" s="844"/>
      <c r="E11" s="844"/>
      <c r="F11" s="844"/>
      <c r="G11" s="844"/>
      <c r="H11" s="844"/>
      <c r="I11" s="844"/>
      <c r="J11" s="844"/>
      <c r="K11" s="844"/>
      <c r="L11" s="844"/>
      <c r="M11" s="845"/>
    </row>
    <row r="12" spans="1:16" ht="15" x14ac:dyDescent="0.25">
      <c r="A12" s="290">
        <v>2</v>
      </c>
      <c r="B12" s="236"/>
      <c r="C12" s="846"/>
      <c r="D12" s="847"/>
      <c r="E12" s="847"/>
      <c r="F12" s="847"/>
      <c r="G12" s="847"/>
      <c r="H12" s="847"/>
      <c r="I12" s="847"/>
      <c r="J12" s="847"/>
      <c r="K12" s="847"/>
      <c r="L12" s="847"/>
      <c r="M12" s="848"/>
    </row>
    <row r="13" spans="1:16" ht="15" x14ac:dyDescent="0.25">
      <c r="A13" s="290">
        <v>3</v>
      </c>
      <c r="B13" s="236"/>
      <c r="C13" s="846"/>
      <c r="D13" s="847"/>
      <c r="E13" s="847"/>
      <c r="F13" s="847"/>
      <c r="G13" s="847"/>
      <c r="H13" s="847"/>
      <c r="I13" s="847"/>
      <c r="J13" s="847"/>
      <c r="K13" s="847"/>
      <c r="L13" s="847"/>
      <c r="M13" s="848"/>
    </row>
    <row r="14" spans="1:16" ht="15" x14ac:dyDescent="0.25">
      <c r="A14" s="290">
        <v>4</v>
      </c>
      <c r="B14" s="236"/>
      <c r="C14" s="846"/>
      <c r="D14" s="847"/>
      <c r="E14" s="847"/>
      <c r="F14" s="847"/>
      <c r="G14" s="847"/>
      <c r="H14" s="847"/>
      <c r="I14" s="847"/>
      <c r="J14" s="847"/>
      <c r="K14" s="847"/>
      <c r="L14" s="847"/>
      <c r="M14" s="848"/>
    </row>
    <row r="15" spans="1:16" ht="15" x14ac:dyDescent="0.25">
      <c r="A15" s="290">
        <v>5</v>
      </c>
      <c r="B15" s="236"/>
      <c r="C15" s="846"/>
      <c r="D15" s="847"/>
      <c r="E15" s="847"/>
      <c r="F15" s="847"/>
      <c r="G15" s="847"/>
      <c r="H15" s="847"/>
      <c r="I15" s="847"/>
      <c r="J15" s="847"/>
      <c r="K15" s="847"/>
      <c r="L15" s="847"/>
      <c r="M15" s="848"/>
    </row>
    <row r="16" spans="1:16" ht="15" x14ac:dyDescent="0.25">
      <c r="A16" s="290">
        <v>6</v>
      </c>
      <c r="B16" s="236"/>
      <c r="C16" s="849"/>
      <c r="D16" s="850"/>
      <c r="E16" s="850"/>
      <c r="F16" s="850"/>
      <c r="G16" s="850"/>
      <c r="H16" s="850"/>
      <c r="I16" s="850"/>
      <c r="J16" s="850"/>
      <c r="K16" s="850"/>
      <c r="L16" s="850"/>
      <c r="M16" s="851"/>
    </row>
    <row r="17" spans="1:13" ht="16.5" customHeight="1" x14ac:dyDescent="0.2">
      <c r="B17" s="238"/>
      <c r="C17" s="853"/>
      <c r="D17" s="853"/>
      <c r="E17" s="853"/>
      <c r="F17" s="853"/>
    </row>
    <row r="19" spans="1:13" x14ac:dyDescent="0.2">
      <c r="A19" s="209"/>
      <c r="B19" s="209"/>
      <c r="C19" s="209"/>
      <c r="D19" s="209"/>
      <c r="G19" s="607" t="s">
        <v>12</v>
      </c>
      <c r="H19" s="607"/>
      <c r="I19" s="210"/>
      <c r="J19" s="210"/>
      <c r="K19" s="210"/>
      <c r="L19" s="210"/>
    </row>
    <row r="20" spans="1:13" ht="15" customHeight="1" x14ac:dyDescent="0.2">
      <c r="A20" s="209"/>
      <c r="B20" s="209"/>
      <c r="C20" s="209"/>
      <c r="D20" s="209"/>
      <c r="G20" s="607" t="s">
        <v>13</v>
      </c>
      <c r="H20" s="607"/>
      <c r="I20" s="607"/>
      <c r="J20" s="607"/>
      <c r="K20" s="607"/>
      <c r="L20" s="607"/>
      <c r="M20" s="607"/>
    </row>
    <row r="21" spans="1:13" ht="15" customHeight="1" x14ac:dyDescent="0.2">
      <c r="A21" s="209"/>
      <c r="B21" s="209"/>
      <c r="C21" s="209"/>
      <c r="D21" s="209"/>
      <c r="G21" s="607" t="s">
        <v>88</v>
      </c>
      <c r="H21" s="607"/>
      <c r="I21" s="607"/>
      <c r="J21" s="607"/>
      <c r="K21" s="607"/>
      <c r="L21" s="607"/>
      <c r="M21" s="607"/>
    </row>
    <row r="22" spans="1:13" x14ac:dyDescent="0.2">
      <c r="A22" s="209" t="s">
        <v>11</v>
      </c>
      <c r="C22" s="209"/>
      <c r="D22" s="209"/>
      <c r="G22" s="608" t="s">
        <v>85</v>
      </c>
      <c r="H22" s="608"/>
      <c r="I22" s="211"/>
      <c r="J22" s="211"/>
      <c r="K22" s="211"/>
      <c r="L22" s="211"/>
    </row>
  </sheetData>
  <mergeCells count="17">
    <mergeCell ref="G22:H22"/>
    <mergeCell ref="C17:F17"/>
    <mergeCell ref="G19:H19"/>
    <mergeCell ref="H6:L8"/>
    <mergeCell ref="H5:M5"/>
    <mergeCell ref="A5:G5"/>
    <mergeCell ref="G20:M20"/>
    <mergeCell ref="G21:M21"/>
    <mergeCell ref="M6:M9"/>
    <mergeCell ref="A6:A9"/>
    <mergeCell ref="B6:B9"/>
    <mergeCell ref="C6:G8"/>
    <mergeCell ref="C11:M16"/>
    <mergeCell ref="B2:L2"/>
    <mergeCell ref="L1:M1"/>
    <mergeCell ref="C1:I1"/>
    <mergeCell ref="A4:M4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63" zoomScaleSheetLayoutView="63" workbookViewId="0">
      <selection activeCell="E28" sqref="E28"/>
    </sheetView>
  </sheetViews>
  <sheetFormatPr defaultRowHeight="12.75" x14ac:dyDescent="0.2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25.5703125" customWidth="1"/>
  </cols>
  <sheetData>
    <row r="1" spans="1:12" ht="18" x14ac:dyDescent="0.35">
      <c r="A1" s="609" t="s">
        <v>0</v>
      </c>
      <c r="B1" s="609"/>
      <c r="C1" s="609"/>
      <c r="D1" s="609"/>
      <c r="E1" s="609"/>
      <c r="F1" s="239" t="s">
        <v>533</v>
      </c>
      <c r="G1" s="229"/>
      <c r="H1" s="229"/>
      <c r="I1" s="229"/>
      <c r="J1" s="229"/>
      <c r="K1" s="229"/>
      <c r="L1" s="229"/>
    </row>
    <row r="2" spans="1:12" ht="21" x14ac:dyDescent="0.35">
      <c r="A2" s="610" t="s">
        <v>702</v>
      </c>
      <c r="B2" s="610"/>
      <c r="C2" s="610"/>
      <c r="D2" s="610"/>
      <c r="E2" s="610"/>
      <c r="F2" s="610"/>
      <c r="G2" s="230"/>
      <c r="H2" s="230"/>
      <c r="I2" s="230"/>
      <c r="J2" s="230"/>
      <c r="K2" s="230"/>
      <c r="L2" s="230"/>
    </row>
    <row r="3" spans="1:12" x14ac:dyDescent="0.2">
      <c r="A3" s="161"/>
      <c r="B3" s="161"/>
      <c r="C3" s="161"/>
      <c r="D3" s="161"/>
      <c r="E3" s="161"/>
      <c r="F3" s="161"/>
    </row>
    <row r="4" spans="1:12" ht="18.75" x14ac:dyDescent="0.2">
      <c r="A4" s="861" t="s">
        <v>532</v>
      </c>
      <c r="B4" s="861"/>
      <c r="C4" s="861"/>
      <c r="D4" s="861"/>
      <c r="E4" s="861"/>
      <c r="F4" s="861"/>
      <c r="G4" s="861"/>
    </row>
    <row r="5" spans="1:12" ht="18.75" x14ac:dyDescent="0.3">
      <c r="A5" s="203" t="s">
        <v>257</v>
      </c>
      <c r="B5" s="240"/>
      <c r="C5" s="240"/>
      <c r="D5" s="240"/>
      <c r="E5" s="240"/>
      <c r="F5" s="240"/>
      <c r="G5" s="240"/>
    </row>
    <row r="6" spans="1:12" ht="31.5" x14ac:dyDescent="0.25">
      <c r="A6" s="241"/>
      <c r="B6" s="242" t="s">
        <v>324</v>
      </c>
      <c r="C6" s="242" t="s">
        <v>325</v>
      </c>
      <c r="D6" s="242" t="s">
        <v>326</v>
      </c>
      <c r="E6" s="243"/>
      <c r="F6" s="243"/>
    </row>
    <row r="7" spans="1:12" ht="15" x14ac:dyDescent="0.25">
      <c r="A7" s="323" t="s">
        <v>327</v>
      </c>
      <c r="B7" s="244" t="s">
        <v>915</v>
      </c>
      <c r="C7" s="244"/>
      <c r="D7" s="244"/>
      <c r="E7" s="243"/>
      <c r="F7" s="243"/>
    </row>
    <row r="8" spans="1:12" ht="13.5" customHeight="1" x14ac:dyDescent="0.25">
      <c r="A8" s="244" t="s">
        <v>328</v>
      </c>
      <c r="B8" s="244" t="s">
        <v>915</v>
      </c>
      <c r="C8" s="244"/>
      <c r="D8" s="244"/>
      <c r="E8" s="243"/>
      <c r="F8" s="243"/>
    </row>
    <row r="9" spans="1:12" ht="13.5" customHeight="1" x14ac:dyDescent="0.25">
      <c r="A9" s="244" t="s">
        <v>329</v>
      </c>
      <c r="B9" s="244" t="s">
        <v>915</v>
      </c>
      <c r="C9" s="244"/>
      <c r="D9" s="244"/>
      <c r="E9" s="243"/>
      <c r="F9" s="243"/>
    </row>
    <row r="10" spans="1:12" ht="13.5" customHeight="1" x14ac:dyDescent="0.25">
      <c r="A10" s="245" t="s">
        <v>330</v>
      </c>
      <c r="B10" s="244" t="s">
        <v>916</v>
      </c>
      <c r="C10" s="244"/>
      <c r="D10" s="244"/>
      <c r="E10" s="243"/>
      <c r="F10" s="243"/>
    </row>
    <row r="11" spans="1:12" ht="13.5" customHeight="1" x14ac:dyDescent="0.25">
      <c r="A11" s="245" t="s">
        <v>331</v>
      </c>
      <c r="B11" s="244" t="s">
        <v>917</v>
      </c>
      <c r="C11" s="244"/>
      <c r="D11" s="244"/>
      <c r="E11" s="243"/>
      <c r="F11" s="243"/>
    </row>
    <row r="12" spans="1:12" ht="13.5" customHeight="1" x14ac:dyDescent="0.25">
      <c r="A12" s="245" t="s">
        <v>332</v>
      </c>
      <c r="B12" s="244" t="s">
        <v>916</v>
      </c>
      <c r="C12" s="244"/>
      <c r="D12" s="244"/>
      <c r="E12" s="243"/>
      <c r="F12" s="243"/>
    </row>
    <row r="13" spans="1:12" ht="13.5" customHeight="1" x14ac:dyDescent="0.25">
      <c r="A13" s="245" t="s">
        <v>333</v>
      </c>
      <c r="B13" s="389" t="s">
        <v>918</v>
      </c>
      <c r="C13" s="244"/>
      <c r="D13" s="244"/>
      <c r="E13" s="243"/>
      <c r="F13" s="243"/>
    </row>
    <row r="14" spans="1:12" ht="13.5" customHeight="1" x14ac:dyDescent="0.25">
      <c r="A14" s="245" t="s">
        <v>334</v>
      </c>
      <c r="B14" s="244" t="s">
        <v>916</v>
      </c>
      <c r="C14" s="244"/>
      <c r="D14" s="244"/>
      <c r="E14" s="243"/>
      <c r="F14" s="243"/>
    </row>
    <row r="15" spans="1:12" ht="13.5" customHeight="1" x14ac:dyDescent="0.25">
      <c r="A15" s="245" t="s">
        <v>335</v>
      </c>
      <c r="B15" s="244" t="s">
        <v>916</v>
      </c>
      <c r="C15" s="244"/>
      <c r="D15" s="244"/>
      <c r="E15" s="243"/>
      <c r="F15" s="243"/>
    </row>
    <row r="16" spans="1:12" ht="13.5" customHeight="1" x14ac:dyDescent="0.25">
      <c r="A16" s="245" t="s">
        <v>336</v>
      </c>
      <c r="B16" s="244" t="s">
        <v>916</v>
      </c>
      <c r="C16" s="244"/>
      <c r="D16" s="244"/>
      <c r="E16" s="243"/>
      <c r="F16" s="243"/>
    </row>
    <row r="17" spans="1:7" ht="13.5" customHeight="1" x14ac:dyDescent="0.25">
      <c r="A17" s="245" t="s">
        <v>337</v>
      </c>
      <c r="B17" s="244" t="s">
        <v>915</v>
      </c>
      <c r="C17" s="244"/>
      <c r="D17" s="244"/>
      <c r="E17" s="243"/>
      <c r="F17" s="243"/>
    </row>
    <row r="18" spans="1:7" ht="13.5" customHeight="1" x14ac:dyDescent="0.25">
      <c r="A18" s="246"/>
      <c r="B18" s="247"/>
      <c r="C18" s="247"/>
      <c r="D18" s="247"/>
      <c r="E18" s="243"/>
      <c r="F18" s="243"/>
    </row>
    <row r="19" spans="1:7" ht="13.5" customHeight="1" x14ac:dyDescent="0.2">
      <c r="A19" s="862" t="s">
        <v>338</v>
      </c>
      <c r="B19" s="862"/>
      <c r="C19" s="862"/>
      <c r="D19" s="862"/>
      <c r="E19" s="862"/>
      <c r="F19" s="862"/>
      <c r="G19" s="862"/>
    </row>
    <row r="20" spans="1:7" ht="15" x14ac:dyDescent="0.25">
      <c r="A20" s="243"/>
      <c r="B20" s="243"/>
      <c r="C20" s="243"/>
      <c r="D20" s="243"/>
      <c r="E20" s="643" t="s">
        <v>780</v>
      </c>
      <c r="F20" s="643"/>
      <c r="G20" s="113"/>
    </row>
    <row r="21" spans="1:7" ht="46.15" customHeight="1" x14ac:dyDescent="0.2">
      <c r="A21" s="233" t="s">
        <v>427</v>
      </c>
      <c r="B21" s="233" t="s">
        <v>3</v>
      </c>
      <c r="C21" s="248" t="s">
        <v>339</v>
      </c>
      <c r="D21" s="249" t="s">
        <v>340</v>
      </c>
      <c r="E21" s="298" t="s">
        <v>341</v>
      </c>
      <c r="F21" s="298" t="s">
        <v>342</v>
      </c>
      <c r="G21" s="13"/>
    </row>
    <row r="22" spans="1:7" ht="15" x14ac:dyDescent="0.25">
      <c r="A22" s="244" t="s">
        <v>343</v>
      </c>
      <c r="B22" s="244"/>
      <c r="C22" s="244"/>
      <c r="D22" s="250"/>
      <c r="E22" s="251"/>
      <c r="F22" s="251"/>
    </row>
    <row r="23" spans="1:7" ht="15" x14ac:dyDescent="0.25">
      <c r="A23" s="244" t="s">
        <v>344</v>
      </c>
      <c r="B23" s="244"/>
      <c r="C23" s="244"/>
      <c r="D23" s="250"/>
      <c r="E23" s="251"/>
      <c r="F23" s="251"/>
    </row>
    <row r="24" spans="1:7" ht="15" x14ac:dyDescent="0.25">
      <c r="A24" s="244" t="s">
        <v>345</v>
      </c>
      <c r="B24" s="244"/>
      <c r="C24" s="9"/>
      <c r="D24" s="250"/>
      <c r="E24" s="251"/>
      <c r="F24" s="251"/>
    </row>
    <row r="25" spans="1:7" ht="25.5" x14ac:dyDescent="0.25">
      <c r="A25" s="244" t="s">
        <v>346</v>
      </c>
      <c r="B25" s="244"/>
      <c r="C25" s="9"/>
      <c r="D25" s="250"/>
      <c r="E25" s="251"/>
      <c r="F25" s="251"/>
    </row>
    <row r="26" spans="1:7" ht="50.45" customHeight="1" x14ac:dyDescent="0.2">
      <c r="A26" s="244" t="s">
        <v>347</v>
      </c>
      <c r="B26" s="244" t="s">
        <v>955</v>
      </c>
      <c r="C26" s="511">
        <v>2</v>
      </c>
      <c r="D26" s="509" t="s">
        <v>690</v>
      </c>
      <c r="E26" s="510" t="s">
        <v>956</v>
      </c>
      <c r="F26" s="513" t="s">
        <v>957</v>
      </c>
    </row>
    <row r="27" spans="1:7" ht="49.9" customHeight="1" x14ac:dyDescent="0.2">
      <c r="A27" s="244" t="s">
        <v>348</v>
      </c>
      <c r="B27" s="244"/>
      <c r="C27" s="9"/>
      <c r="D27" s="9"/>
      <c r="E27" s="9"/>
      <c r="F27" s="9"/>
    </row>
    <row r="28" spans="1:7" ht="58.9" customHeight="1" x14ac:dyDescent="0.25">
      <c r="A28" s="244" t="s">
        <v>349</v>
      </c>
      <c r="B28" s="244" t="s">
        <v>959</v>
      </c>
      <c r="C28" s="508">
        <v>4</v>
      </c>
      <c r="D28" s="250" t="s">
        <v>690</v>
      </c>
      <c r="E28" s="510" t="s">
        <v>956</v>
      </c>
      <c r="F28" s="512" t="s">
        <v>958</v>
      </c>
    </row>
    <row r="29" spans="1:7" ht="15" x14ac:dyDescent="0.25">
      <c r="A29" s="244" t="s">
        <v>350</v>
      </c>
      <c r="B29" s="244"/>
      <c r="C29" s="244"/>
      <c r="D29" s="250"/>
      <c r="E29" s="251"/>
      <c r="F29" s="251"/>
    </row>
    <row r="30" spans="1:7" ht="15" x14ac:dyDescent="0.25">
      <c r="A30" s="244" t="s">
        <v>351</v>
      </c>
      <c r="B30" s="244"/>
      <c r="C30" s="244"/>
      <c r="D30" s="250"/>
      <c r="E30" s="251"/>
      <c r="F30" s="251"/>
    </row>
    <row r="31" spans="1:7" ht="15" x14ac:dyDescent="0.25">
      <c r="A31" s="244" t="s">
        <v>352</v>
      </c>
      <c r="B31" s="244"/>
      <c r="C31" s="244"/>
      <c r="D31" s="250"/>
      <c r="E31" s="251"/>
      <c r="F31" s="251"/>
    </row>
    <row r="32" spans="1:7" ht="15" x14ac:dyDescent="0.25">
      <c r="A32" s="244" t="s">
        <v>353</v>
      </c>
      <c r="B32" s="244"/>
      <c r="C32" s="244"/>
      <c r="D32" s="250"/>
      <c r="E32" s="251"/>
      <c r="F32" s="251"/>
    </row>
    <row r="33" spans="1:7" ht="15" x14ac:dyDescent="0.25">
      <c r="A33" s="244" t="s">
        <v>354</v>
      </c>
      <c r="B33" s="244"/>
      <c r="C33" s="244"/>
      <c r="D33" s="250"/>
      <c r="E33" s="251"/>
      <c r="F33" s="251"/>
    </row>
    <row r="34" spans="1:7" ht="15" x14ac:dyDescent="0.25">
      <c r="A34" s="244" t="s">
        <v>355</v>
      </c>
      <c r="B34" s="244"/>
      <c r="C34" s="244"/>
      <c r="D34" s="250"/>
      <c r="E34" s="251"/>
      <c r="F34" s="251"/>
    </row>
    <row r="35" spans="1:7" ht="15" x14ac:dyDescent="0.25">
      <c r="A35" s="244" t="s">
        <v>356</v>
      </c>
      <c r="B35" s="244"/>
      <c r="C35" s="244"/>
      <c r="D35" s="250"/>
      <c r="E35" s="251"/>
      <c r="F35" s="251"/>
    </row>
    <row r="36" spans="1:7" ht="15" x14ac:dyDescent="0.25">
      <c r="A36" s="244" t="s">
        <v>357</v>
      </c>
      <c r="B36" s="244"/>
      <c r="C36" s="244"/>
      <c r="D36" s="250"/>
      <c r="E36" s="251"/>
      <c r="F36" s="251"/>
    </row>
    <row r="37" spans="1:7" ht="15" x14ac:dyDescent="0.25">
      <c r="A37" s="244" t="s">
        <v>358</v>
      </c>
      <c r="B37" s="244"/>
      <c r="C37" s="244"/>
      <c r="D37" s="250"/>
      <c r="E37" s="251"/>
      <c r="F37" s="251"/>
    </row>
    <row r="38" spans="1:7" ht="15" x14ac:dyDescent="0.25">
      <c r="A38" s="244" t="s">
        <v>49</v>
      </c>
      <c r="B38" s="244"/>
      <c r="C38" s="244"/>
      <c r="D38" s="250"/>
      <c r="E38" s="251"/>
      <c r="F38" s="251"/>
    </row>
    <row r="39" spans="1:7" ht="15" x14ac:dyDescent="0.25">
      <c r="A39" s="252" t="s">
        <v>18</v>
      </c>
      <c r="B39" s="244"/>
      <c r="C39" s="244"/>
      <c r="D39" s="250"/>
      <c r="E39" s="251"/>
      <c r="F39" s="251"/>
    </row>
    <row r="43" spans="1:7" ht="15" customHeight="1" x14ac:dyDescent="0.2">
      <c r="A43" s="209"/>
      <c r="B43" s="209"/>
      <c r="C43" s="209"/>
      <c r="D43" s="607" t="s">
        <v>12</v>
      </c>
      <c r="E43" s="607"/>
      <c r="F43" s="222"/>
      <c r="G43" s="210"/>
    </row>
    <row r="44" spans="1:7" ht="15" customHeight="1" x14ac:dyDescent="0.2">
      <c r="A44" s="209"/>
      <c r="B44" s="209"/>
      <c r="C44" s="209"/>
      <c r="D44" s="607" t="s">
        <v>13</v>
      </c>
      <c r="E44" s="607"/>
      <c r="F44" s="210"/>
      <c r="G44" s="210"/>
    </row>
    <row r="45" spans="1:7" ht="15" customHeight="1" x14ac:dyDescent="0.2">
      <c r="A45" s="209"/>
      <c r="B45" s="209"/>
      <c r="C45" s="209"/>
      <c r="D45" s="607" t="s">
        <v>88</v>
      </c>
      <c r="E45" s="607"/>
      <c r="F45" s="210"/>
      <c r="G45" s="210"/>
    </row>
    <row r="46" spans="1:7" x14ac:dyDescent="0.2">
      <c r="A46" s="209" t="s">
        <v>11</v>
      </c>
      <c r="C46" s="209"/>
      <c r="D46" s="211" t="s">
        <v>85</v>
      </c>
      <c r="E46" s="211"/>
      <c r="F46" s="211"/>
      <c r="G46" s="214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hyperlinks>
    <hyperlink ref="B13" r:id="rId1"/>
  </hyperlink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F17" sqref="F17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863" t="s">
        <v>707</v>
      </c>
      <c r="C4" s="863"/>
      <c r="D4" s="863"/>
      <c r="E4" s="863"/>
      <c r="F4" s="863"/>
      <c r="G4" s="863"/>
      <c r="H4" s="863"/>
    </row>
    <row r="5" spans="2:8" ht="12.75" customHeight="1" x14ac:dyDescent="0.2">
      <c r="B5" s="863"/>
      <c r="C5" s="863"/>
      <c r="D5" s="863"/>
      <c r="E5" s="863"/>
      <c r="F5" s="863"/>
      <c r="G5" s="863"/>
      <c r="H5" s="863"/>
    </row>
    <row r="6" spans="2:8" ht="12.75" customHeight="1" x14ac:dyDescent="0.2">
      <c r="B6" s="863"/>
      <c r="C6" s="863"/>
      <c r="D6" s="863"/>
      <c r="E6" s="863"/>
      <c r="F6" s="863"/>
      <c r="G6" s="863"/>
      <c r="H6" s="863"/>
    </row>
    <row r="7" spans="2:8" ht="12.75" customHeight="1" x14ac:dyDescent="0.2">
      <c r="B7" s="863"/>
      <c r="C7" s="863"/>
      <c r="D7" s="863"/>
      <c r="E7" s="863"/>
      <c r="F7" s="863"/>
      <c r="G7" s="863"/>
      <c r="H7" s="863"/>
    </row>
    <row r="8" spans="2:8" ht="12.75" customHeight="1" x14ac:dyDescent="0.2">
      <c r="B8" s="863"/>
      <c r="C8" s="863"/>
      <c r="D8" s="863"/>
      <c r="E8" s="863"/>
      <c r="F8" s="863"/>
      <c r="G8" s="863"/>
      <c r="H8" s="863"/>
    </row>
    <row r="9" spans="2:8" ht="12.75" customHeight="1" x14ac:dyDescent="0.2">
      <c r="B9" s="863"/>
      <c r="C9" s="863"/>
      <c r="D9" s="863"/>
      <c r="E9" s="863"/>
      <c r="F9" s="863"/>
      <c r="G9" s="863"/>
      <c r="H9" s="863"/>
    </row>
    <row r="10" spans="2:8" ht="12.75" customHeight="1" x14ac:dyDescent="0.2">
      <c r="B10" s="863"/>
      <c r="C10" s="863"/>
      <c r="D10" s="863"/>
      <c r="E10" s="863"/>
      <c r="F10" s="863"/>
      <c r="G10" s="863"/>
      <c r="H10" s="863"/>
    </row>
    <row r="11" spans="2:8" ht="12.75" customHeight="1" x14ac:dyDescent="0.2">
      <c r="B11" s="863"/>
      <c r="C11" s="863"/>
      <c r="D11" s="863"/>
      <c r="E11" s="863"/>
      <c r="F11" s="863"/>
      <c r="G11" s="863"/>
      <c r="H11" s="863"/>
    </row>
    <row r="12" spans="2:8" ht="12.75" customHeight="1" x14ac:dyDescent="0.2">
      <c r="B12" s="863"/>
      <c r="C12" s="863"/>
      <c r="D12" s="863"/>
      <c r="E12" s="863"/>
      <c r="F12" s="863"/>
      <c r="G12" s="863"/>
      <c r="H12" s="863"/>
    </row>
    <row r="13" spans="2:8" ht="12.75" customHeight="1" x14ac:dyDescent="0.2">
      <c r="B13" s="863"/>
      <c r="C13" s="863"/>
      <c r="D13" s="863"/>
      <c r="E13" s="863"/>
      <c r="F13" s="863"/>
      <c r="G13" s="863"/>
      <c r="H13" s="863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topLeftCell="A3" zoomScaleNormal="90" zoomScaleSheetLayoutView="100" workbookViewId="0">
      <selection activeCell="L19" sqref="L19:L20"/>
    </sheetView>
  </sheetViews>
  <sheetFormatPr defaultColWidth="9.140625" defaultRowHeight="14.25" x14ac:dyDescent="0.2"/>
  <cols>
    <col min="1" max="1" width="4.7109375" style="48" customWidth="1"/>
    <col min="2" max="2" width="16.85546875" style="48" customWidth="1"/>
    <col min="3" max="3" width="11.7109375" style="48" customWidth="1"/>
    <col min="4" max="4" width="12" style="48" customWidth="1"/>
    <col min="5" max="5" width="12.140625" style="48" customWidth="1"/>
    <col min="6" max="6" width="17.42578125" style="48" customWidth="1"/>
    <col min="7" max="7" width="12.42578125" style="48" customWidth="1"/>
    <col min="8" max="8" width="16" style="48" customWidth="1"/>
    <col min="9" max="9" width="12.7109375" style="48" customWidth="1"/>
    <col min="10" max="10" width="15" style="48" customWidth="1"/>
    <col min="11" max="11" width="16" style="48" customWidth="1"/>
    <col min="12" max="12" width="11.85546875" style="48" customWidth="1"/>
    <col min="13" max="16384" width="9.140625" style="48"/>
  </cols>
  <sheetData>
    <row r="1" spans="1:20" ht="15" customHeight="1" x14ac:dyDescent="0.25">
      <c r="C1" s="516"/>
      <c r="D1" s="516"/>
      <c r="E1" s="516"/>
      <c r="F1" s="516"/>
      <c r="G1" s="516"/>
      <c r="H1" s="516"/>
      <c r="I1" s="164"/>
      <c r="J1" s="673" t="s">
        <v>534</v>
      </c>
      <c r="K1" s="673"/>
    </row>
    <row r="2" spans="1:20" s="55" customFormat="1" ht="19.5" customHeight="1" x14ac:dyDescent="0.2">
      <c r="A2" s="865" t="s">
        <v>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</row>
    <row r="3" spans="1:20" s="55" customFormat="1" ht="19.5" customHeight="1" x14ac:dyDescent="0.2">
      <c r="A3" s="864" t="s">
        <v>702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</row>
    <row r="4" spans="1:20" s="55" customFormat="1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20" s="55" customFormat="1" ht="18" customHeight="1" x14ac:dyDescent="0.2">
      <c r="A5" s="760" t="s">
        <v>708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</row>
    <row r="6" spans="1:20" ht="15.75" x14ac:dyDescent="0.25">
      <c r="A6" s="548" t="s">
        <v>164</v>
      </c>
      <c r="B6" s="548"/>
      <c r="C6" s="108"/>
      <c r="D6" s="108"/>
      <c r="E6" s="108"/>
      <c r="F6" s="108"/>
      <c r="G6" s="108"/>
      <c r="H6" s="108"/>
      <c r="I6" s="108"/>
      <c r="J6" s="108"/>
      <c r="K6" s="108"/>
    </row>
    <row r="7" spans="1:20" ht="29.25" customHeight="1" x14ac:dyDescent="0.2">
      <c r="A7" s="869" t="s">
        <v>75</v>
      </c>
      <c r="B7" s="869" t="s">
        <v>76</v>
      </c>
      <c r="C7" s="869" t="s">
        <v>77</v>
      </c>
      <c r="D7" s="869" t="s">
        <v>158</v>
      </c>
      <c r="E7" s="869"/>
      <c r="F7" s="869"/>
      <c r="G7" s="869"/>
      <c r="H7" s="869"/>
      <c r="I7" s="555" t="s">
        <v>242</v>
      </c>
      <c r="J7" s="869" t="s">
        <v>78</v>
      </c>
      <c r="K7" s="869" t="s">
        <v>479</v>
      </c>
      <c r="L7" s="866" t="s">
        <v>79</v>
      </c>
      <c r="S7" s="54"/>
      <c r="T7" s="54"/>
    </row>
    <row r="8" spans="1:20" ht="33.75" customHeight="1" x14ac:dyDescent="0.2">
      <c r="A8" s="869"/>
      <c r="B8" s="869"/>
      <c r="C8" s="869"/>
      <c r="D8" s="869" t="s">
        <v>80</v>
      </c>
      <c r="E8" s="869" t="s">
        <v>81</v>
      </c>
      <c r="F8" s="869"/>
      <c r="G8" s="869"/>
      <c r="H8" s="50" t="s">
        <v>82</v>
      </c>
      <c r="I8" s="870"/>
      <c r="J8" s="869"/>
      <c r="K8" s="869"/>
      <c r="L8" s="866"/>
    </row>
    <row r="9" spans="1:20" ht="30" x14ac:dyDescent="0.2">
      <c r="A9" s="869"/>
      <c r="B9" s="869"/>
      <c r="C9" s="869"/>
      <c r="D9" s="869"/>
      <c r="E9" s="50" t="s">
        <v>83</v>
      </c>
      <c r="F9" s="50" t="s">
        <v>84</v>
      </c>
      <c r="G9" s="50" t="s">
        <v>18</v>
      </c>
      <c r="H9" s="50"/>
      <c r="I9" s="556"/>
      <c r="J9" s="869"/>
      <c r="K9" s="869"/>
      <c r="L9" s="866"/>
    </row>
    <row r="10" spans="1:20" s="151" customFormat="1" ht="17.100000000000001" customHeight="1" x14ac:dyDescent="0.2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  <c r="I10" s="150">
        <v>9</v>
      </c>
      <c r="J10" s="150">
        <v>10</v>
      </c>
      <c r="K10" s="150">
        <v>11</v>
      </c>
      <c r="L10" s="150">
        <v>12</v>
      </c>
    </row>
    <row r="11" spans="1:20" ht="17.100000000000001" customHeight="1" x14ac:dyDescent="0.2">
      <c r="A11" s="57">
        <v>1</v>
      </c>
      <c r="B11" s="58" t="s">
        <v>802</v>
      </c>
      <c r="C11" s="52">
        <v>30</v>
      </c>
      <c r="D11" s="51">
        <v>0</v>
      </c>
      <c r="E11" s="51">
        <v>4</v>
      </c>
      <c r="F11" s="51">
        <v>3</v>
      </c>
      <c r="G11" s="51">
        <f t="shared" ref="G11:G23" si="0">SUM(E11:F11)</f>
        <v>7</v>
      </c>
      <c r="H11" s="51">
        <f t="shared" ref="H11:H23" si="1">G11+D11</f>
        <v>7</v>
      </c>
      <c r="I11" s="51">
        <v>30</v>
      </c>
      <c r="J11" s="51">
        <f t="shared" ref="J11:J23" si="2">C11-H11</f>
        <v>23</v>
      </c>
      <c r="K11" s="51">
        <v>0</v>
      </c>
      <c r="L11" s="51"/>
    </row>
    <row r="12" spans="1:20" ht="17.100000000000001" customHeight="1" x14ac:dyDescent="0.2">
      <c r="A12" s="57">
        <v>2</v>
      </c>
      <c r="B12" s="58" t="s">
        <v>803</v>
      </c>
      <c r="C12" s="52">
        <v>31</v>
      </c>
      <c r="D12" s="51">
        <v>21</v>
      </c>
      <c r="E12" s="51">
        <v>1</v>
      </c>
      <c r="F12" s="51">
        <v>0</v>
      </c>
      <c r="G12" s="51">
        <f t="shared" si="0"/>
        <v>1</v>
      </c>
      <c r="H12" s="51">
        <f t="shared" si="1"/>
        <v>22</v>
      </c>
      <c r="I12" s="51">
        <v>31</v>
      </c>
      <c r="J12" s="51">
        <f t="shared" si="2"/>
        <v>9</v>
      </c>
      <c r="K12" s="51">
        <v>0</v>
      </c>
      <c r="L12" s="871" t="s">
        <v>913</v>
      </c>
    </row>
    <row r="13" spans="1:20" ht="17.100000000000001" customHeight="1" x14ac:dyDescent="0.2">
      <c r="A13" s="57">
        <v>3</v>
      </c>
      <c r="B13" s="58" t="s">
        <v>804</v>
      </c>
      <c r="C13" s="52">
        <v>30</v>
      </c>
      <c r="D13" s="51">
        <v>30</v>
      </c>
      <c r="E13" s="51">
        <v>0</v>
      </c>
      <c r="F13" s="51">
        <v>0</v>
      </c>
      <c r="G13" s="51">
        <f t="shared" si="0"/>
        <v>0</v>
      </c>
      <c r="H13" s="51">
        <f t="shared" si="1"/>
        <v>30</v>
      </c>
      <c r="I13" s="51">
        <v>30</v>
      </c>
      <c r="J13" s="51">
        <f t="shared" si="2"/>
        <v>0</v>
      </c>
      <c r="K13" s="51">
        <v>0</v>
      </c>
      <c r="L13" s="872"/>
    </row>
    <row r="14" spans="1:20" ht="17.100000000000001" customHeight="1" x14ac:dyDescent="0.2">
      <c r="A14" s="57">
        <v>4</v>
      </c>
      <c r="B14" s="58" t="s">
        <v>805</v>
      </c>
      <c r="C14" s="52">
        <v>31</v>
      </c>
      <c r="D14" s="51">
        <v>0</v>
      </c>
      <c r="E14" s="51">
        <v>4</v>
      </c>
      <c r="F14" s="51">
        <v>1</v>
      </c>
      <c r="G14" s="51">
        <f t="shared" si="0"/>
        <v>5</v>
      </c>
      <c r="H14" s="51">
        <f t="shared" si="1"/>
        <v>5</v>
      </c>
      <c r="I14" s="51">
        <v>31</v>
      </c>
      <c r="J14" s="51">
        <f t="shared" si="2"/>
        <v>26</v>
      </c>
      <c r="K14" s="51">
        <v>0</v>
      </c>
      <c r="L14" s="51"/>
    </row>
    <row r="15" spans="1:20" ht="17.100000000000001" customHeight="1" x14ac:dyDescent="0.2">
      <c r="A15" s="57">
        <v>5</v>
      </c>
      <c r="B15" s="58" t="s">
        <v>806</v>
      </c>
      <c r="C15" s="52">
        <v>31</v>
      </c>
      <c r="D15" s="51">
        <v>0</v>
      </c>
      <c r="E15" s="51">
        <v>4</v>
      </c>
      <c r="F15" s="51">
        <v>4</v>
      </c>
      <c r="G15" s="51">
        <f t="shared" si="0"/>
        <v>8</v>
      </c>
      <c r="H15" s="51">
        <f t="shared" si="1"/>
        <v>8</v>
      </c>
      <c r="I15" s="51">
        <v>31</v>
      </c>
      <c r="J15" s="51">
        <f t="shared" si="2"/>
        <v>23</v>
      </c>
      <c r="K15" s="51">
        <v>0</v>
      </c>
      <c r="L15" s="51"/>
    </row>
    <row r="16" spans="1:20" s="56" customFormat="1" ht="17.100000000000001" customHeight="1" x14ac:dyDescent="0.2">
      <c r="A16" s="57">
        <v>6</v>
      </c>
      <c r="B16" s="58" t="s">
        <v>807</v>
      </c>
      <c r="C16" s="57">
        <v>30</v>
      </c>
      <c r="D16" s="58">
        <v>0</v>
      </c>
      <c r="E16" s="58">
        <v>5</v>
      </c>
      <c r="F16" s="58">
        <v>2</v>
      </c>
      <c r="G16" s="58">
        <f t="shared" si="0"/>
        <v>7</v>
      </c>
      <c r="H16" s="51">
        <f t="shared" si="1"/>
        <v>7</v>
      </c>
      <c r="I16" s="58">
        <v>30</v>
      </c>
      <c r="J16" s="51">
        <f t="shared" si="2"/>
        <v>23</v>
      </c>
      <c r="K16" s="58">
        <v>0</v>
      </c>
      <c r="L16" s="58"/>
    </row>
    <row r="17" spans="1:12" s="56" customFormat="1" ht="17.100000000000001" customHeight="1" x14ac:dyDescent="0.2">
      <c r="A17" s="57">
        <v>7</v>
      </c>
      <c r="B17" s="58" t="s">
        <v>808</v>
      </c>
      <c r="C17" s="57">
        <v>31</v>
      </c>
      <c r="D17" s="58">
        <v>5</v>
      </c>
      <c r="E17" s="58">
        <v>4</v>
      </c>
      <c r="F17" s="58">
        <v>5</v>
      </c>
      <c r="G17" s="58">
        <f t="shared" si="0"/>
        <v>9</v>
      </c>
      <c r="H17" s="51">
        <f t="shared" si="1"/>
        <v>14</v>
      </c>
      <c r="I17" s="58">
        <v>31</v>
      </c>
      <c r="J17" s="51">
        <f t="shared" si="2"/>
        <v>17</v>
      </c>
      <c r="K17" s="58">
        <v>0</v>
      </c>
      <c r="L17" s="58"/>
    </row>
    <row r="18" spans="1:12" s="56" customFormat="1" ht="17.100000000000001" customHeight="1" x14ac:dyDescent="0.2">
      <c r="A18" s="57">
        <v>8</v>
      </c>
      <c r="B18" s="58" t="s">
        <v>809</v>
      </c>
      <c r="C18" s="57">
        <v>30</v>
      </c>
      <c r="D18" s="58">
        <v>0</v>
      </c>
      <c r="E18" s="58">
        <v>4</v>
      </c>
      <c r="F18" s="58">
        <v>3</v>
      </c>
      <c r="G18" s="58">
        <f t="shared" si="0"/>
        <v>7</v>
      </c>
      <c r="H18" s="51">
        <f t="shared" si="1"/>
        <v>7</v>
      </c>
      <c r="I18" s="58">
        <v>30</v>
      </c>
      <c r="J18" s="51">
        <f t="shared" si="2"/>
        <v>23</v>
      </c>
      <c r="K18" s="58">
        <v>0</v>
      </c>
      <c r="L18" s="58"/>
    </row>
    <row r="19" spans="1:12" s="56" customFormat="1" ht="17.100000000000001" customHeight="1" x14ac:dyDescent="0.2">
      <c r="A19" s="57">
        <v>9</v>
      </c>
      <c r="B19" s="58" t="s">
        <v>810</v>
      </c>
      <c r="C19" s="57">
        <v>31</v>
      </c>
      <c r="D19" s="58">
        <v>4</v>
      </c>
      <c r="E19" s="58">
        <v>5</v>
      </c>
      <c r="F19" s="58">
        <v>2</v>
      </c>
      <c r="G19" s="58">
        <f t="shared" si="0"/>
        <v>7</v>
      </c>
      <c r="H19" s="51">
        <f t="shared" si="1"/>
        <v>11</v>
      </c>
      <c r="I19" s="58">
        <v>31</v>
      </c>
      <c r="J19" s="51">
        <f t="shared" si="2"/>
        <v>20</v>
      </c>
      <c r="K19" s="58">
        <v>0</v>
      </c>
      <c r="L19" s="555" t="s">
        <v>914</v>
      </c>
    </row>
    <row r="20" spans="1:12" s="56" customFormat="1" ht="17.100000000000001" customHeight="1" x14ac:dyDescent="0.2">
      <c r="A20" s="57">
        <v>10</v>
      </c>
      <c r="B20" s="58" t="s">
        <v>811</v>
      </c>
      <c r="C20" s="57">
        <v>31</v>
      </c>
      <c r="D20" s="58">
        <v>15</v>
      </c>
      <c r="E20" s="58">
        <v>2</v>
      </c>
      <c r="F20" s="58">
        <v>0</v>
      </c>
      <c r="G20" s="58">
        <f t="shared" si="0"/>
        <v>2</v>
      </c>
      <c r="H20" s="51">
        <f t="shared" si="1"/>
        <v>17</v>
      </c>
      <c r="I20" s="58">
        <v>31</v>
      </c>
      <c r="J20" s="51">
        <f t="shared" si="2"/>
        <v>14</v>
      </c>
      <c r="K20" s="58">
        <v>0</v>
      </c>
      <c r="L20" s="556"/>
    </row>
    <row r="21" spans="1:12" s="56" customFormat="1" ht="17.100000000000001" customHeight="1" x14ac:dyDescent="0.2">
      <c r="A21" s="57">
        <v>11</v>
      </c>
      <c r="B21" s="58" t="s">
        <v>812</v>
      </c>
      <c r="C21" s="57">
        <v>29</v>
      </c>
      <c r="D21" s="59">
        <v>0</v>
      </c>
      <c r="E21" s="59">
        <v>4</v>
      </c>
      <c r="F21" s="59">
        <v>3</v>
      </c>
      <c r="G21" s="59">
        <f t="shared" si="0"/>
        <v>7</v>
      </c>
      <c r="H21" s="51">
        <f t="shared" si="1"/>
        <v>7</v>
      </c>
      <c r="I21" s="59">
        <v>29</v>
      </c>
      <c r="J21" s="51">
        <f t="shared" si="2"/>
        <v>22</v>
      </c>
      <c r="K21" s="58">
        <v>0</v>
      </c>
      <c r="L21" s="58"/>
    </row>
    <row r="22" spans="1:12" s="56" customFormat="1" ht="17.100000000000001" customHeight="1" x14ac:dyDescent="0.2">
      <c r="A22" s="57">
        <v>12</v>
      </c>
      <c r="B22" s="58" t="s">
        <v>813</v>
      </c>
      <c r="C22" s="57">
        <v>31</v>
      </c>
      <c r="D22" s="59">
        <v>15</v>
      </c>
      <c r="E22" s="59">
        <v>3</v>
      </c>
      <c r="F22" s="59">
        <v>3</v>
      </c>
      <c r="G22" s="59">
        <f t="shared" si="0"/>
        <v>6</v>
      </c>
      <c r="H22" s="51">
        <f t="shared" si="1"/>
        <v>21</v>
      </c>
      <c r="I22" s="59">
        <v>31</v>
      </c>
      <c r="J22" s="51">
        <f t="shared" si="2"/>
        <v>10</v>
      </c>
      <c r="K22" s="58">
        <v>0</v>
      </c>
      <c r="L22" s="58"/>
    </row>
    <row r="23" spans="1:12" s="56" customFormat="1" ht="17.100000000000001" customHeight="1" x14ac:dyDescent="0.25">
      <c r="A23" s="58"/>
      <c r="B23" s="60" t="s">
        <v>18</v>
      </c>
      <c r="C23" s="479">
        <v>366</v>
      </c>
      <c r="D23" s="59">
        <f>SUM(D11:D22)</f>
        <v>90</v>
      </c>
      <c r="E23" s="59">
        <f>SUM(E11:E22)</f>
        <v>40</v>
      </c>
      <c r="F23" s="59">
        <f>SUM(F11:F22)</f>
        <v>26</v>
      </c>
      <c r="G23" s="59">
        <f t="shared" si="0"/>
        <v>66</v>
      </c>
      <c r="H23" s="418">
        <f t="shared" si="1"/>
        <v>156</v>
      </c>
      <c r="I23" s="59">
        <f>SUM(I11:I22)</f>
        <v>366</v>
      </c>
      <c r="J23" s="418">
        <f t="shared" si="2"/>
        <v>210</v>
      </c>
      <c r="K23" s="59">
        <v>0</v>
      </c>
      <c r="L23" s="58"/>
    </row>
    <row r="24" spans="1:12" s="56" customFormat="1" ht="11.25" customHeight="1" x14ac:dyDescent="0.2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2" ht="15" x14ac:dyDescent="0.25">
      <c r="A25" s="53" t="s">
        <v>109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2" ht="1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2" ht="1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2" ht="15" x14ac:dyDescent="0.25">
      <c r="A28" s="53" t="s">
        <v>11</v>
      </c>
      <c r="B28" s="53"/>
      <c r="C28" s="53"/>
      <c r="D28" s="53"/>
      <c r="E28" s="53"/>
      <c r="F28" s="53"/>
      <c r="G28" s="53"/>
      <c r="H28" s="53"/>
      <c r="I28" s="53"/>
      <c r="J28" s="867" t="s">
        <v>12</v>
      </c>
      <c r="K28" s="867"/>
    </row>
    <row r="29" spans="1:12" ht="15" x14ac:dyDescent="0.2">
      <c r="A29" s="868" t="s">
        <v>13</v>
      </c>
      <c r="B29" s="868"/>
      <c r="C29" s="868"/>
      <c r="D29" s="868"/>
      <c r="E29" s="868"/>
      <c r="F29" s="868"/>
      <c r="G29" s="868"/>
      <c r="H29" s="868"/>
      <c r="I29" s="868"/>
      <c r="J29" s="868"/>
      <c r="K29" s="868"/>
    </row>
    <row r="30" spans="1:12" ht="15" x14ac:dyDescent="0.2">
      <c r="A30" s="868" t="s">
        <v>19</v>
      </c>
      <c r="B30" s="868"/>
      <c r="C30" s="868"/>
      <c r="D30" s="868"/>
      <c r="E30" s="868"/>
      <c r="F30" s="868"/>
      <c r="G30" s="868"/>
      <c r="H30" s="868"/>
      <c r="I30" s="868"/>
      <c r="J30" s="868"/>
      <c r="K30" s="868"/>
    </row>
    <row r="31" spans="1:12" ht="15" x14ac:dyDescent="0.25">
      <c r="A31" s="53"/>
      <c r="B31" s="53"/>
      <c r="C31" s="53"/>
      <c r="D31" s="53"/>
      <c r="E31" s="53"/>
      <c r="F31" s="53"/>
      <c r="G31" s="53"/>
      <c r="I31" s="53" t="s">
        <v>85</v>
      </c>
      <c r="J31" s="53"/>
      <c r="K31" s="53"/>
    </row>
  </sheetData>
  <mergeCells count="21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L12:L13"/>
    <mergeCell ref="L19:L20"/>
    <mergeCell ref="C1:H1"/>
    <mergeCell ref="J1:K1"/>
    <mergeCell ref="A3:K3"/>
    <mergeCell ref="A2:K2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4" zoomScaleSheetLayoutView="100" workbookViewId="0">
      <selection activeCell="J24" sqref="J24"/>
    </sheetView>
  </sheetViews>
  <sheetFormatPr defaultColWidth="9.140625" defaultRowHeight="14.25" x14ac:dyDescent="0.2"/>
  <cols>
    <col min="1" max="1" width="4.7109375" style="48" customWidth="1"/>
    <col min="2" max="2" width="14.7109375" style="48" customWidth="1"/>
    <col min="3" max="3" width="11.7109375" style="48" customWidth="1"/>
    <col min="4" max="4" width="12" style="48" customWidth="1"/>
    <col min="5" max="5" width="11.85546875" style="48" customWidth="1"/>
    <col min="6" max="6" width="18.85546875" style="48" customWidth="1"/>
    <col min="7" max="7" width="10.140625" style="48" customWidth="1"/>
    <col min="8" max="8" width="14.7109375" style="48" customWidth="1"/>
    <col min="9" max="9" width="15.28515625" style="48" customWidth="1"/>
    <col min="10" max="10" width="14.7109375" style="48" customWidth="1"/>
    <col min="11" max="11" width="11.85546875" style="48" customWidth="1"/>
    <col min="12" max="16384" width="9.140625" style="48"/>
  </cols>
  <sheetData>
    <row r="1" spans="1:19" ht="15" customHeight="1" x14ac:dyDescent="0.25">
      <c r="C1" s="516"/>
      <c r="D1" s="516"/>
      <c r="E1" s="516"/>
      <c r="F1" s="516"/>
      <c r="G1" s="516"/>
      <c r="H1" s="516"/>
      <c r="I1" s="164"/>
      <c r="J1" s="41" t="s">
        <v>535</v>
      </c>
    </row>
    <row r="2" spans="1:19" s="55" customFormat="1" ht="19.5" customHeight="1" x14ac:dyDescent="0.2">
      <c r="A2" s="865" t="s">
        <v>0</v>
      </c>
      <c r="B2" s="865"/>
      <c r="C2" s="865"/>
      <c r="D2" s="865"/>
      <c r="E2" s="865"/>
      <c r="F2" s="865"/>
      <c r="G2" s="865"/>
      <c r="H2" s="865"/>
      <c r="I2" s="865"/>
      <c r="J2" s="865"/>
    </row>
    <row r="3" spans="1:19" s="55" customFormat="1" ht="19.5" customHeight="1" x14ac:dyDescent="0.2">
      <c r="A3" s="864" t="s">
        <v>702</v>
      </c>
      <c r="B3" s="864"/>
      <c r="C3" s="864"/>
      <c r="D3" s="864"/>
      <c r="E3" s="864"/>
      <c r="F3" s="864"/>
      <c r="G3" s="864"/>
      <c r="H3" s="864"/>
      <c r="I3" s="864"/>
      <c r="J3" s="864"/>
    </row>
    <row r="4" spans="1:19" s="55" customFormat="1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9" s="55" customFormat="1" ht="18" customHeight="1" x14ac:dyDescent="0.2">
      <c r="A5" s="760" t="s">
        <v>709</v>
      </c>
      <c r="B5" s="760"/>
      <c r="C5" s="760"/>
      <c r="D5" s="760"/>
      <c r="E5" s="760"/>
      <c r="F5" s="760"/>
      <c r="G5" s="760"/>
      <c r="H5" s="760"/>
      <c r="I5" s="760"/>
      <c r="J5" s="760"/>
    </row>
    <row r="6" spans="1:19" ht="15.75" x14ac:dyDescent="0.25">
      <c r="A6" s="548" t="s">
        <v>164</v>
      </c>
      <c r="B6" s="548"/>
      <c r="C6" s="137"/>
      <c r="D6" s="137"/>
      <c r="E6" s="137"/>
      <c r="F6" s="137"/>
      <c r="G6" s="137"/>
      <c r="H6" s="137"/>
      <c r="I6" s="162"/>
      <c r="J6" s="162"/>
    </row>
    <row r="7" spans="1:19" ht="29.25" customHeight="1" x14ac:dyDescent="0.2">
      <c r="A7" s="869" t="s">
        <v>75</v>
      </c>
      <c r="B7" s="869" t="s">
        <v>76</v>
      </c>
      <c r="C7" s="869" t="s">
        <v>77</v>
      </c>
      <c r="D7" s="869" t="s">
        <v>159</v>
      </c>
      <c r="E7" s="869"/>
      <c r="F7" s="869"/>
      <c r="G7" s="869"/>
      <c r="H7" s="869"/>
      <c r="I7" s="555" t="s">
        <v>242</v>
      </c>
      <c r="J7" s="869" t="s">
        <v>78</v>
      </c>
      <c r="K7" s="869" t="s">
        <v>230</v>
      </c>
    </row>
    <row r="8" spans="1:19" ht="34.15" customHeight="1" x14ac:dyDescent="0.2">
      <c r="A8" s="869"/>
      <c r="B8" s="869"/>
      <c r="C8" s="869"/>
      <c r="D8" s="869" t="s">
        <v>80</v>
      </c>
      <c r="E8" s="869" t="s">
        <v>81</v>
      </c>
      <c r="F8" s="869"/>
      <c r="G8" s="869"/>
      <c r="H8" s="555" t="s">
        <v>82</v>
      </c>
      <c r="I8" s="870"/>
      <c r="J8" s="869"/>
      <c r="K8" s="869"/>
      <c r="R8" s="54"/>
      <c r="S8" s="54"/>
    </row>
    <row r="9" spans="1:19" ht="33.75" customHeight="1" x14ac:dyDescent="0.2">
      <c r="A9" s="869"/>
      <c r="B9" s="869"/>
      <c r="C9" s="869"/>
      <c r="D9" s="869"/>
      <c r="E9" s="50" t="s">
        <v>83</v>
      </c>
      <c r="F9" s="50" t="s">
        <v>84</v>
      </c>
      <c r="G9" s="50" t="s">
        <v>18</v>
      </c>
      <c r="H9" s="556"/>
      <c r="I9" s="556"/>
      <c r="J9" s="869"/>
      <c r="K9" s="869"/>
    </row>
    <row r="10" spans="1:19" s="56" customFormat="1" ht="17.100000000000001" customHeight="1" x14ac:dyDescent="0.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9" ht="17.100000000000001" customHeight="1" x14ac:dyDescent="0.2">
      <c r="A11" s="57">
        <v>1</v>
      </c>
      <c r="B11" s="58" t="s">
        <v>802</v>
      </c>
      <c r="C11" s="52">
        <v>30</v>
      </c>
      <c r="D11" s="51">
        <v>0</v>
      </c>
      <c r="E11" s="51">
        <v>4</v>
      </c>
      <c r="F11" s="51">
        <v>3</v>
      </c>
      <c r="G11" s="51">
        <f t="shared" ref="G11:G23" si="0">SUM(E11:F11)</f>
        <v>7</v>
      </c>
      <c r="H11" s="51">
        <f t="shared" ref="H11:H23" si="1">G11+D11</f>
        <v>7</v>
      </c>
      <c r="I11" s="51">
        <v>30</v>
      </c>
      <c r="J11" s="51">
        <f t="shared" ref="J11:J23" si="2">C11-H11</f>
        <v>23</v>
      </c>
      <c r="K11" s="51"/>
    </row>
    <row r="12" spans="1:19" ht="17.100000000000001" customHeight="1" x14ac:dyDescent="0.2">
      <c r="A12" s="57">
        <v>2</v>
      </c>
      <c r="B12" s="58" t="s">
        <v>803</v>
      </c>
      <c r="C12" s="52">
        <v>31</v>
      </c>
      <c r="D12" s="51">
        <v>21</v>
      </c>
      <c r="E12" s="51">
        <v>1</v>
      </c>
      <c r="F12" s="51">
        <v>0</v>
      </c>
      <c r="G12" s="51">
        <f t="shared" si="0"/>
        <v>1</v>
      </c>
      <c r="H12" s="51">
        <f t="shared" si="1"/>
        <v>22</v>
      </c>
      <c r="I12" s="51">
        <v>31</v>
      </c>
      <c r="J12" s="51">
        <f t="shared" si="2"/>
        <v>9</v>
      </c>
      <c r="K12" s="871" t="s">
        <v>913</v>
      </c>
    </row>
    <row r="13" spans="1:19" ht="17.100000000000001" customHeight="1" x14ac:dyDescent="0.2">
      <c r="A13" s="57">
        <v>3</v>
      </c>
      <c r="B13" s="58" t="s">
        <v>804</v>
      </c>
      <c r="C13" s="52">
        <v>30</v>
      </c>
      <c r="D13" s="51">
        <v>30</v>
      </c>
      <c r="E13" s="51">
        <v>0</v>
      </c>
      <c r="F13" s="51">
        <v>0</v>
      </c>
      <c r="G13" s="51">
        <f t="shared" si="0"/>
        <v>0</v>
      </c>
      <c r="H13" s="51">
        <f t="shared" si="1"/>
        <v>30</v>
      </c>
      <c r="I13" s="51">
        <v>30</v>
      </c>
      <c r="J13" s="51">
        <f t="shared" si="2"/>
        <v>0</v>
      </c>
      <c r="K13" s="872"/>
    </row>
    <row r="14" spans="1:19" ht="17.100000000000001" customHeight="1" x14ac:dyDescent="0.2">
      <c r="A14" s="57">
        <v>4</v>
      </c>
      <c r="B14" s="58" t="s">
        <v>805</v>
      </c>
      <c r="C14" s="52">
        <v>31</v>
      </c>
      <c r="D14" s="51">
        <v>0</v>
      </c>
      <c r="E14" s="51">
        <v>4</v>
      </c>
      <c r="F14" s="51">
        <v>1</v>
      </c>
      <c r="G14" s="51">
        <f t="shared" si="0"/>
        <v>5</v>
      </c>
      <c r="H14" s="51">
        <f t="shared" si="1"/>
        <v>5</v>
      </c>
      <c r="I14" s="51">
        <v>31</v>
      </c>
      <c r="J14" s="51">
        <f t="shared" si="2"/>
        <v>26</v>
      </c>
      <c r="K14" s="51"/>
    </row>
    <row r="15" spans="1:19" ht="17.100000000000001" customHeight="1" x14ac:dyDescent="0.2">
      <c r="A15" s="57">
        <v>5</v>
      </c>
      <c r="B15" s="58" t="s">
        <v>806</v>
      </c>
      <c r="C15" s="52">
        <v>31</v>
      </c>
      <c r="D15" s="51">
        <v>0</v>
      </c>
      <c r="E15" s="51">
        <v>4</v>
      </c>
      <c r="F15" s="51">
        <v>4</v>
      </c>
      <c r="G15" s="51">
        <f t="shared" si="0"/>
        <v>8</v>
      </c>
      <c r="H15" s="51">
        <f t="shared" si="1"/>
        <v>8</v>
      </c>
      <c r="I15" s="51">
        <v>31</v>
      </c>
      <c r="J15" s="51">
        <f t="shared" si="2"/>
        <v>23</v>
      </c>
      <c r="K15" s="51"/>
    </row>
    <row r="16" spans="1:19" s="56" customFormat="1" ht="17.100000000000001" customHeight="1" x14ac:dyDescent="0.2">
      <c r="A16" s="57">
        <v>6</v>
      </c>
      <c r="B16" s="58" t="s">
        <v>807</v>
      </c>
      <c r="C16" s="57">
        <v>30</v>
      </c>
      <c r="D16" s="58">
        <v>0</v>
      </c>
      <c r="E16" s="58">
        <v>5</v>
      </c>
      <c r="F16" s="58">
        <v>2</v>
      </c>
      <c r="G16" s="58">
        <f t="shared" si="0"/>
        <v>7</v>
      </c>
      <c r="H16" s="51">
        <f t="shared" si="1"/>
        <v>7</v>
      </c>
      <c r="I16" s="58">
        <v>30</v>
      </c>
      <c r="J16" s="51">
        <f t="shared" si="2"/>
        <v>23</v>
      </c>
      <c r="K16" s="58"/>
    </row>
    <row r="17" spans="1:11" s="56" customFormat="1" ht="17.100000000000001" customHeight="1" x14ac:dyDescent="0.2">
      <c r="A17" s="57">
        <v>7</v>
      </c>
      <c r="B17" s="58" t="s">
        <v>808</v>
      </c>
      <c r="C17" s="57">
        <v>31</v>
      </c>
      <c r="D17" s="58">
        <v>5</v>
      </c>
      <c r="E17" s="58">
        <v>4</v>
      </c>
      <c r="F17" s="58">
        <v>4</v>
      </c>
      <c r="G17" s="58">
        <f t="shared" si="0"/>
        <v>8</v>
      </c>
      <c r="H17" s="51">
        <f t="shared" si="1"/>
        <v>13</v>
      </c>
      <c r="I17" s="58">
        <v>31</v>
      </c>
      <c r="J17" s="51">
        <f t="shared" si="2"/>
        <v>18</v>
      </c>
      <c r="K17" s="58"/>
    </row>
    <row r="18" spans="1:11" s="56" customFormat="1" ht="17.100000000000001" customHeight="1" x14ac:dyDescent="0.2">
      <c r="A18" s="57">
        <v>8</v>
      </c>
      <c r="B18" s="58" t="s">
        <v>809</v>
      </c>
      <c r="C18" s="57">
        <v>30</v>
      </c>
      <c r="D18" s="58">
        <v>0</v>
      </c>
      <c r="E18" s="58">
        <v>4</v>
      </c>
      <c r="F18" s="58">
        <v>3</v>
      </c>
      <c r="G18" s="58">
        <f t="shared" si="0"/>
        <v>7</v>
      </c>
      <c r="H18" s="51">
        <f t="shared" si="1"/>
        <v>7</v>
      </c>
      <c r="I18" s="58">
        <v>30</v>
      </c>
      <c r="J18" s="51">
        <f t="shared" si="2"/>
        <v>23</v>
      </c>
      <c r="K18" s="58"/>
    </row>
    <row r="19" spans="1:11" s="56" customFormat="1" ht="17.100000000000001" customHeight="1" x14ac:dyDescent="0.2">
      <c r="A19" s="57">
        <v>9</v>
      </c>
      <c r="B19" s="58" t="s">
        <v>810</v>
      </c>
      <c r="C19" s="57">
        <v>31</v>
      </c>
      <c r="D19" s="58">
        <v>2</v>
      </c>
      <c r="E19" s="58">
        <v>5</v>
      </c>
      <c r="F19" s="58">
        <v>2</v>
      </c>
      <c r="G19" s="58">
        <f t="shared" si="0"/>
        <v>7</v>
      </c>
      <c r="H19" s="51">
        <f t="shared" si="1"/>
        <v>9</v>
      </c>
      <c r="I19" s="58">
        <v>31</v>
      </c>
      <c r="J19" s="51">
        <f t="shared" si="2"/>
        <v>22</v>
      </c>
      <c r="K19" s="555" t="s">
        <v>914</v>
      </c>
    </row>
    <row r="20" spans="1:11" s="56" customFormat="1" ht="17.100000000000001" customHeight="1" x14ac:dyDescent="0.2">
      <c r="A20" s="57">
        <v>10</v>
      </c>
      <c r="B20" s="58" t="s">
        <v>814</v>
      </c>
      <c r="C20" s="57">
        <v>31</v>
      </c>
      <c r="D20" s="58">
        <v>15</v>
      </c>
      <c r="E20" s="58">
        <v>2</v>
      </c>
      <c r="F20" s="58">
        <v>0</v>
      </c>
      <c r="G20" s="58">
        <f t="shared" si="0"/>
        <v>2</v>
      </c>
      <c r="H20" s="51">
        <f t="shared" si="1"/>
        <v>17</v>
      </c>
      <c r="I20" s="58">
        <v>31</v>
      </c>
      <c r="J20" s="51">
        <f t="shared" si="2"/>
        <v>14</v>
      </c>
      <c r="K20" s="556"/>
    </row>
    <row r="21" spans="1:11" s="56" customFormat="1" ht="17.100000000000001" customHeight="1" x14ac:dyDescent="0.2">
      <c r="A21" s="57">
        <v>11</v>
      </c>
      <c r="B21" s="58" t="s">
        <v>815</v>
      </c>
      <c r="C21" s="57">
        <v>29</v>
      </c>
      <c r="D21" s="59">
        <v>0</v>
      </c>
      <c r="E21" s="59">
        <v>4</v>
      </c>
      <c r="F21" s="59">
        <v>1</v>
      </c>
      <c r="G21" s="59">
        <f t="shared" si="0"/>
        <v>5</v>
      </c>
      <c r="H21" s="51">
        <f t="shared" si="1"/>
        <v>5</v>
      </c>
      <c r="I21" s="59">
        <v>29</v>
      </c>
      <c r="J21" s="51">
        <f t="shared" si="2"/>
        <v>24</v>
      </c>
      <c r="K21" s="58"/>
    </row>
    <row r="22" spans="1:11" s="56" customFormat="1" ht="17.100000000000001" customHeight="1" x14ac:dyDescent="0.2">
      <c r="A22" s="57">
        <v>12</v>
      </c>
      <c r="B22" s="58" t="s">
        <v>816</v>
      </c>
      <c r="C22" s="57">
        <v>31</v>
      </c>
      <c r="D22" s="59">
        <v>12</v>
      </c>
      <c r="E22" s="59">
        <v>3</v>
      </c>
      <c r="F22" s="59">
        <v>1</v>
      </c>
      <c r="G22" s="59">
        <f t="shared" si="0"/>
        <v>4</v>
      </c>
      <c r="H22" s="51">
        <f t="shared" si="1"/>
        <v>16</v>
      </c>
      <c r="I22" s="59">
        <v>31</v>
      </c>
      <c r="J22" s="51">
        <f t="shared" si="2"/>
        <v>15</v>
      </c>
      <c r="K22" s="514"/>
    </row>
    <row r="23" spans="1:11" s="56" customFormat="1" ht="17.100000000000001" customHeight="1" x14ac:dyDescent="0.25">
      <c r="A23" s="58"/>
      <c r="B23" s="60" t="s">
        <v>18</v>
      </c>
      <c r="C23" s="479">
        <v>366</v>
      </c>
      <c r="D23" s="59">
        <f>SUM(D11:D22)</f>
        <v>85</v>
      </c>
      <c r="E23" s="59">
        <f>SUM(E11:E22)</f>
        <v>40</v>
      </c>
      <c r="F23" s="59">
        <f>SUM(F11:F22)</f>
        <v>21</v>
      </c>
      <c r="G23" s="59">
        <f t="shared" si="0"/>
        <v>61</v>
      </c>
      <c r="H23" s="418">
        <f t="shared" si="1"/>
        <v>146</v>
      </c>
      <c r="I23" s="59">
        <f>SUM(I11:I22)</f>
        <v>366</v>
      </c>
      <c r="J23" s="515">
        <f t="shared" si="2"/>
        <v>220</v>
      </c>
      <c r="K23" s="58"/>
    </row>
    <row r="24" spans="1:11" s="56" customFormat="1" ht="11.25" customHeight="1" x14ac:dyDescent="0.2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1" ht="15" x14ac:dyDescent="0.25">
      <c r="A25" s="53" t="s">
        <v>109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1" ht="1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1" ht="1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1" x14ac:dyDescent="0.2">
      <c r="D28" s="48" t="s">
        <v>10</v>
      </c>
    </row>
    <row r="29" spans="1:11" ht="15" x14ac:dyDescent="0.25">
      <c r="A29" s="53" t="s">
        <v>11</v>
      </c>
      <c r="B29" s="53"/>
      <c r="C29" s="53"/>
      <c r="D29" s="53"/>
      <c r="E29" s="53"/>
      <c r="F29" s="53"/>
      <c r="G29" s="53"/>
      <c r="H29" s="53"/>
      <c r="I29" s="53"/>
      <c r="J29" s="160" t="s">
        <v>12</v>
      </c>
    </row>
    <row r="30" spans="1:11" ht="15" x14ac:dyDescent="0.2">
      <c r="A30" s="868" t="s">
        <v>13</v>
      </c>
      <c r="B30" s="868"/>
      <c r="C30" s="868"/>
      <c r="D30" s="868"/>
      <c r="E30" s="868"/>
      <c r="F30" s="868"/>
      <c r="G30" s="868"/>
      <c r="H30" s="868"/>
      <c r="I30" s="868"/>
      <c r="J30" s="868"/>
    </row>
    <row r="31" spans="1:11" ht="15" x14ac:dyDescent="0.2">
      <c r="A31" s="868" t="s">
        <v>19</v>
      </c>
      <c r="B31" s="868"/>
      <c r="C31" s="868"/>
      <c r="D31" s="868"/>
      <c r="E31" s="868"/>
      <c r="F31" s="868"/>
      <c r="G31" s="868"/>
      <c r="H31" s="868"/>
      <c r="I31" s="868"/>
      <c r="J31" s="868"/>
    </row>
    <row r="32" spans="1:11" ht="15" x14ac:dyDescent="0.25">
      <c r="A32" s="53"/>
      <c r="B32" s="53"/>
      <c r="C32" s="53"/>
      <c r="D32" s="53"/>
      <c r="E32" s="53"/>
      <c r="F32" s="53"/>
      <c r="G32" s="53"/>
      <c r="H32" s="53" t="s">
        <v>85</v>
      </c>
      <c r="I32" s="53"/>
      <c r="J32" s="53"/>
    </row>
  </sheetData>
  <mergeCells count="19">
    <mergeCell ref="K12:K13"/>
    <mergeCell ref="K19:K20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view="pageBreakPreview" topLeftCell="C3" zoomScaleNormal="70" zoomScaleSheetLayoutView="100" workbookViewId="0">
      <selection activeCell="P21" sqref="P21"/>
    </sheetView>
  </sheetViews>
  <sheetFormatPr defaultColWidth="9.140625" defaultRowHeight="12.75" x14ac:dyDescent="0.2"/>
  <cols>
    <col min="1" max="1" width="5.5703125" style="273" customWidth="1"/>
    <col min="2" max="2" width="11.28515625" style="273" customWidth="1"/>
    <col min="3" max="3" width="10.28515625" style="273" customWidth="1"/>
    <col min="4" max="4" width="8.42578125" style="273" customWidth="1"/>
    <col min="5" max="6" width="9.85546875" style="273" customWidth="1"/>
    <col min="7" max="7" width="10.85546875" style="273" customWidth="1"/>
    <col min="8" max="8" width="10.42578125" style="273" customWidth="1"/>
    <col min="9" max="9" width="9.7109375" style="259" customWidth="1"/>
    <col min="10" max="11" width="8" style="259" customWidth="1"/>
    <col min="12" max="19" width="8.140625" style="259" customWidth="1"/>
    <col min="20" max="20" width="5.5703125" style="259" customWidth="1"/>
    <col min="21" max="21" width="5.42578125" style="259" customWidth="1"/>
    <col min="22" max="22" width="5.140625" style="259" customWidth="1"/>
    <col min="23" max="23" width="10.7109375" style="259" customWidth="1"/>
    <col min="24" max="24" width="14.140625" style="259" customWidth="1"/>
    <col min="25" max="25" width="9.140625" style="273"/>
    <col min="26" max="16384" width="9.140625" style="259"/>
  </cols>
  <sheetData>
    <row r="1" spans="1:25" ht="12.75" customHeight="1" x14ac:dyDescent="0.2">
      <c r="G1" s="876"/>
      <c r="H1" s="876"/>
      <c r="I1" s="876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878"/>
      <c r="X1" s="878"/>
    </row>
    <row r="2" spans="1:25" ht="15.75" x14ac:dyDescent="0.25">
      <c r="A2" s="874" t="s">
        <v>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</row>
    <row r="3" spans="1:25" ht="18" x14ac:dyDescent="0.25">
      <c r="A3" s="875" t="s">
        <v>702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</row>
    <row r="4" spans="1:25" ht="12.75" customHeight="1" x14ac:dyDescent="0.2">
      <c r="A4" s="873" t="s">
        <v>710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</row>
    <row r="5" spans="1:25" s="260" customFormat="1" ht="7.5" customHeight="1" x14ac:dyDescent="0.2">
      <c r="A5" s="873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327"/>
    </row>
    <row r="6" spans="1:25" x14ac:dyDescent="0.2">
      <c r="A6" s="877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</row>
    <row r="7" spans="1:25" x14ac:dyDescent="0.2">
      <c r="A7" s="884" t="s">
        <v>164</v>
      </c>
      <c r="B7" s="884"/>
      <c r="H7" s="274"/>
      <c r="I7" s="273"/>
      <c r="J7" s="273"/>
      <c r="K7" s="273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</row>
    <row r="8" spans="1:25" ht="34.15" customHeight="1" x14ac:dyDescent="0.2">
      <c r="A8" s="777" t="s">
        <v>2</v>
      </c>
      <c r="B8" s="777" t="s">
        <v>3</v>
      </c>
      <c r="C8" s="881" t="s">
        <v>489</v>
      </c>
      <c r="D8" s="882"/>
      <c r="E8" s="882"/>
      <c r="F8" s="882"/>
      <c r="G8" s="883"/>
      <c r="H8" s="885" t="s">
        <v>86</v>
      </c>
      <c r="I8" s="881" t="s">
        <v>87</v>
      </c>
      <c r="J8" s="882"/>
      <c r="K8" s="882"/>
      <c r="L8" s="883"/>
      <c r="M8" s="881" t="s">
        <v>934</v>
      </c>
      <c r="N8" s="882"/>
      <c r="O8" s="882"/>
      <c r="P8" s="883"/>
      <c r="Q8" s="881" t="s">
        <v>935</v>
      </c>
      <c r="R8" s="882"/>
      <c r="S8" s="883"/>
      <c r="T8" s="777" t="s">
        <v>652</v>
      </c>
      <c r="U8" s="777"/>
      <c r="V8" s="777"/>
      <c r="W8" s="881" t="s">
        <v>851</v>
      </c>
      <c r="X8" s="883"/>
    </row>
    <row r="9" spans="1:25" ht="44.45" customHeight="1" x14ac:dyDescent="0.2">
      <c r="A9" s="777"/>
      <c r="B9" s="777"/>
      <c r="C9" s="275" t="s">
        <v>5</v>
      </c>
      <c r="D9" s="275" t="s">
        <v>6</v>
      </c>
      <c r="E9" s="275" t="s">
        <v>361</v>
      </c>
      <c r="F9" s="276" t="s">
        <v>103</v>
      </c>
      <c r="G9" s="276" t="s">
        <v>231</v>
      </c>
      <c r="H9" s="886"/>
      <c r="I9" s="318" t="s">
        <v>92</v>
      </c>
      <c r="J9" s="318" t="s">
        <v>21</v>
      </c>
      <c r="K9" s="318" t="s">
        <v>44</v>
      </c>
      <c r="L9" s="318" t="s">
        <v>689</v>
      </c>
      <c r="M9" s="392" t="s">
        <v>18</v>
      </c>
      <c r="N9" s="392" t="s">
        <v>21</v>
      </c>
      <c r="O9" s="392" t="s">
        <v>44</v>
      </c>
      <c r="P9" s="392" t="s">
        <v>689</v>
      </c>
      <c r="Q9" s="392" t="s">
        <v>180</v>
      </c>
      <c r="R9" s="392" t="s">
        <v>206</v>
      </c>
      <c r="S9" s="392" t="s">
        <v>18</v>
      </c>
      <c r="T9" s="325" t="s">
        <v>18</v>
      </c>
      <c r="U9" s="325" t="s">
        <v>653</v>
      </c>
      <c r="V9" s="325" t="s">
        <v>654</v>
      </c>
      <c r="W9" s="337" t="s">
        <v>865</v>
      </c>
      <c r="X9" s="337" t="s">
        <v>863</v>
      </c>
    </row>
    <row r="10" spans="1:25" s="261" customFormat="1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  <c r="Q10" s="332">
        <v>17</v>
      </c>
      <c r="R10" s="332">
        <v>18</v>
      </c>
      <c r="S10" s="332">
        <v>19</v>
      </c>
      <c r="T10" s="332">
        <v>20</v>
      </c>
      <c r="U10" s="332">
        <v>21</v>
      </c>
      <c r="V10" s="332">
        <v>22</v>
      </c>
      <c r="W10" s="332">
        <v>23</v>
      </c>
      <c r="X10" s="332">
        <v>24</v>
      </c>
      <c r="Y10" s="281"/>
    </row>
    <row r="11" spans="1:25" s="423" customFormat="1" ht="22.15" customHeight="1" x14ac:dyDescent="0.25">
      <c r="A11" s="396">
        <v>1</v>
      </c>
      <c r="B11" s="418" t="s">
        <v>885</v>
      </c>
      <c r="C11" s="419">
        <v>126889</v>
      </c>
      <c r="D11" s="419">
        <v>27735</v>
      </c>
      <c r="E11" s="419">
        <v>90</v>
      </c>
      <c r="F11" s="419">
        <v>0</v>
      </c>
      <c r="G11" s="419">
        <f t="shared" ref="G11:G17" si="0">SUM(C11:F11)</f>
        <v>154714</v>
      </c>
      <c r="H11" s="420">
        <v>210</v>
      </c>
      <c r="I11" s="421">
        <v>3249</v>
      </c>
      <c r="J11" s="421">
        <f t="shared" ref="J11:J17" si="1">I11/2</f>
        <v>1624.5</v>
      </c>
      <c r="K11" s="421">
        <v>1624.5</v>
      </c>
      <c r="L11" s="419">
        <v>0</v>
      </c>
      <c r="M11" s="421">
        <f t="shared" ref="M11:M17" si="2">N11+O11</f>
        <v>81.224999999999994</v>
      </c>
      <c r="N11" s="421">
        <f t="shared" ref="N11:N17" si="3">J11*3000/100000</f>
        <v>48.734999999999999</v>
      </c>
      <c r="O11" s="421">
        <f t="shared" ref="O11:O17" si="4">K11*2000/100000</f>
        <v>32.49</v>
      </c>
      <c r="P11" s="419">
        <v>0</v>
      </c>
      <c r="Q11" s="421">
        <f t="shared" ref="Q11:Q17" si="5">S11*60%</f>
        <v>714.25884096000004</v>
      </c>
      <c r="R11" s="421">
        <f t="shared" ref="R11:R17" si="6">S11-Q11</f>
        <v>476.17256064000003</v>
      </c>
      <c r="S11" s="421">
        <f t="shared" ref="S11:S17" si="7">G11*H11*4.58*80%/100000</f>
        <v>1190.4314016000001</v>
      </c>
      <c r="T11" s="888" t="s">
        <v>936</v>
      </c>
      <c r="U11" s="889"/>
      <c r="V11" s="890"/>
      <c r="W11" s="419">
        <v>750</v>
      </c>
      <c r="X11" s="421">
        <f t="shared" ref="X11:X17" si="8">I11*W11/100000</f>
        <v>24.3675</v>
      </c>
      <c r="Y11" s="422"/>
    </row>
    <row r="12" spans="1:25" s="423" customFormat="1" ht="22.15" customHeight="1" x14ac:dyDescent="0.25">
      <c r="A12" s="396">
        <v>2</v>
      </c>
      <c r="B12" s="418" t="s">
        <v>888</v>
      </c>
      <c r="C12" s="419">
        <v>323457</v>
      </c>
      <c r="D12" s="419">
        <v>4996</v>
      </c>
      <c r="E12" s="419">
        <v>0</v>
      </c>
      <c r="F12" s="419">
        <v>0</v>
      </c>
      <c r="G12" s="419">
        <f t="shared" si="0"/>
        <v>328453</v>
      </c>
      <c r="H12" s="420">
        <v>210</v>
      </c>
      <c r="I12" s="421">
        <v>6897.52</v>
      </c>
      <c r="J12" s="421">
        <f t="shared" si="1"/>
        <v>3448.76</v>
      </c>
      <c r="K12" s="421">
        <v>3448.76</v>
      </c>
      <c r="L12" s="419">
        <v>0</v>
      </c>
      <c r="M12" s="421">
        <f t="shared" si="2"/>
        <v>172.43799999999999</v>
      </c>
      <c r="N12" s="421">
        <f t="shared" si="3"/>
        <v>103.4628</v>
      </c>
      <c r="O12" s="421">
        <f t="shared" si="4"/>
        <v>68.975200000000001</v>
      </c>
      <c r="P12" s="419">
        <v>0</v>
      </c>
      <c r="Q12" s="421">
        <f t="shared" si="5"/>
        <v>1516.3492579199999</v>
      </c>
      <c r="R12" s="421">
        <f t="shared" si="6"/>
        <v>1010.8995052799999</v>
      </c>
      <c r="S12" s="421">
        <f t="shared" si="7"/>
        <v>2527.2487631999998</v>
      </c>
      <c r="T12" s="891"/>
      <c r="U12" s="892"/>
      <c r="V12" s="893"/>
      <c r="W12" s="419">
        <v>750</v>
      </c>
      <c r="X12" s="421">
        <f t="shared" si="8"/>
        <v>51.731400000000001</v>
      </c>
      <c r="Y12" s="422"/>
    </row>
    <row r="13" spans="1:25" s="423" customFormat="1" ht="22.15" customHeight="1" x14ac:dyDescent="0.25">
      <c r="A13" s="396">
        <v>3</v>
      </c>
      <c r="B13" s="418" t="s">
        <v>889</v>
      </c>
      <c r="C13" s="419">
        <v>265653</v>
      </c>
      <c r="D13" s="419">
        <v>2068</v>
      </c>
      <c r="E13" s="419">
        <v>0</v>
      </c>
      <c r="F13" s="419">
        <v>0</v>
      </c>
      <c r="G13" s="419">
        <f t="shared" si="0"/>
        <v>267721</v>
      </c>
      <c r="H13" s="420">
        <v>210</v>
      </c>
      <c r="I13" s="421">
        <f>G13*H13*0.0001</f>
        <v>5622.1410000000005</v>
      </c>
      <c r="J13" s="421">
        <f t="shared" si="1"/>
        <v>2811.0705000000003</v>
      </c>
      <c r="K13" s="421">
        <v>2811.0705000000003</v>
      </c>
      <c r="L13" s="419">
        <v>0</v>
      </c>
      <c r="M13" s="421">
        <f t="shared" si="2"/>
        <v>140.55352500000001</v>
      </c>
      <c r="N13" s="421">
        <f t="shared" si="3"/>
        <v>84.332115000000002</v>
      </c>
      <c r="O13" s="421">
        <f t="shared" si="4"/>
        <v>56.221410000000006</v>
      </c>
      <c r="P13" s="419">
        <v>0</v>
      </c>
      <c r="Q13" s="421">
        <f t="shared" si="5"/>
        <v>1235.9714774399999</v>
      </c>
      <c r="R13" s="421">
        <f t="shared" si="6"/>
        <v>823.98098496000011</v>
      </c>
      <c r="S13" s="421">
        <f t="shared" si="7"/>
        <v>2059.9524624000001</v>
      </c>
      <c r="T13" s="891"/>
      <c r="U13" s="892"/>
      <c r="V13" s="893"/>
      <c r="W13" s="419">
        <v>750</v>
      </c>
      <c r="X13" s="421">
        <f t="shared" si="8"/>
        <v>42.166057500000001</v>
      </c>
      <c r="Y13" s="422"/>
    </row>
    <row r="14" spans="1:25" s="423" customFormat="1" ht="22.15" customHeight="1" x14ac:dyDescent="0.25">
      <c r="A14" s="396">
        <v>4</v>
      </c>
      <c r="B14" s="418" t="s">
        <v>890</v>
      </c>
      <c r="C14" s="419">
        <v>174642</v>
      </c>
      <c r="D14" s="419">
        <v>2297</v>
      </c>
      <c r="E14" s="419">
        <v>0</v>
      </c>
      <c r="F14" s="419">
        <v>0</v>
      </c>
      <c r="G14" s="419">
        <f t="shared" si="0"/>
        <v>176939</v>
      </c>
      <c r="H14" s="420">
        <v>210</v>
      </c>
      <c r="I14" s="421">
        <f>G14*H14*0.0001</f>
        <v>3715.7190000000001</v>
      </c>
      <c r="J14" s="421">
        <f t="shared" si="1"/>
        <v>1857.8595</v>
      </c>
      <c r="K14" s="421">
        <v>1857.8595</v>
      </c>
      <c r="L14" s="419">
        <v>0</v>
      </c>
      <c r="M14" s="421">
        <f t="shared" si="2"/>
        <v>92.892975000000007</v>
      </c>
      <c r="N14" s="421">
        <f t="shared" si="3"/>
        <v>55.735785</v>
      </c>
      <c r="O14" s="421">
        <f t="shared" si="4"/>
        <v>37.15719</v>
      </c>
      <c r="P14" s="419">
        <v>0</v>
      </c>
      <c r="Q14" s="421">
        <f t="shared" si="5"/>
        <v>816.86366495999994</v>
      </c>
      <c r="R14" s="421">
        <f t="shared" si="6"/>
        <v>544.57577664000007</v>
      </c>
      <c r="S14" s="421">
        <f t="shared" si="7"/>
        <v>1361.4394416</v>
      </c>
      <c r="T14" s="891"/>
      <c r="U14" s="892"/>
      <c r="V14" s="893"/>
      <c r="W14" s="419">
        <v>750</v>
      </c>
      <c r="X14" s="421">
        <f t="shared" si="8"/>
        <v>27.8678925</v>
      </c>
      <c r="Y14" s="422"/>
    </row>
    <row r="15" spans="1:25" s="423" customFormat="1" ht="22.15" customHeight="1" x14ac:dyDescent="0.25">
      <c r="A15" s="396">
        <v>5</v>
      </c>
      <c r="B15" s="418" t="s">
        <v>886</v>
      </c>
      <c r="C15" s="419">
        <v>12087</v>
      </c>
      <c r="D15" s="419">
        <v>545</v>
      </c>
      <c r="E15" s="419">
        <v>0</v>
      </c>
      <c r="F15" s="419">
        <v>0</v>
      </c>
      <c r="G15" s="419">
        <f t="shared" si="0"/>
        <v>12632</v>
      </c>
      <c r="H15" s="420">
        <v>210</v>
      </c>
      <c r="I15" s="421">
        <v>265.27999999999997</v>
      </c>
      <c r="J15" s="421">
        <f t="shared" si="1"/>
        <v>132.63999999999999</v>
      </c>
      <c r="K15" s="421">
        <v>132.63999999999999</v>
      </c>
      <c r="L15" s="419">
        <v>0</v>
      </c>
      <c r="M15" s="421">
        <f t="shared" si="2"/>
        <v>6.6319999999999997</v>
      </c>
      <c r="N15" s="421">
        <f t="shared" si="3"/>
        <v>3.9791999999999996</v>
      </c>
      <c r="O15" s="421">
        <f t="shared" si="4"/>
        <v>2.6528</v>
      </c>
      <c r="P15" s="419">
        <v>0</v>
      </c>
      <c r="Q15" s="421">
        <f t="shared" si="5"/>
        <v>58.317396479999999</v>
      </c>
      <c r="R15" s="421">
        <f t="shared" si="6"/>
        <v>38.87826432</v>
      </c>
      <c r="S15" s="421">
        <f t="shared" si="7"/>
        <v>97.195660799999999</v>
      </c>
      <c r="T15" s="891"/>
      <c r="U15" s="892"/>
      <c r="V15" s="893"/>
      <c r="W15" s="419">
        <v>750</v>
      </c>
      <c r="X15" s="421">
        <f t="shared" si="8"/>
        <v>1.9895999999999998</v>
      </c>
      <c r="Y15" s="422"/>
    </row>
    <row r="16" spans="1:25" s="423" customFormat="1" ht="22.15" customHeight="1" x14ac:dyDescent="0.25">
      <c r="A16" s="396">
        <v>6</v>
      </c>
      <c r="B16" s="418" t="s">
        <v>887</v>
      </c>
      <c r="C16" s="419">
        <v>0</v>
      </c>
      <c r="D16" s="419">
        <v>2100</v>
      </c>
      <c r="E16" s="419">
        <v>0</v>
      </c>
      <c r="F16" s="419">
        <v>0</v>
      </c>
      <c r="G16" s="419">
        <f t="shared" si="0"/>
        <v>2100</v>
      </c>
      <c r="H16" s="420">
        <v>210</v>
      </c>
      <c r="I16" s="421">
        <f>G16*H16*0.0001</f>
        <v>44.1</v>
      </c>
      <c r="J16" s="421">
        <f t="shared" si="1"/>
        <v>22.05</v>
      </c>
      <c r="K16" s="421">
        <v>22.05</v>
      </c>
      <c r="L16" s="419">
        <v>0</v>
      </c>
      <c r="M16" s="421">
        <f t="shared" si="2"/>
        <v>1.1025</v>
      </c>
      <c r="N16" s="421">
        <f t="shared" si="3"/>
        <v>0.66149999999999998</v>
      </c>
      <c r="O16" s="421">
        <f t="shared" si="4"/>
        <v>0.441</v>
      </c>
      <c r="P16" s="419">
        <v>0</v>
      </c>
      <c r="Q16" s="421">
        <f t="shared" si="5"/>
        <v>9.6949439999999996</v>
      </c>
      <c r="R16" s="421">
        <f t="shared" si="6"/>
        <v>6.4632959999999997</v>
      </c>
      <c r="S16" s="421">
        <f t="shared" si="7"/>
        <v>16.158239999999999</v>
      </c>
      <c r="T16" s="891"/>
      <c r="U16" s="892"/>
      <c r="V16" s="893"/>
      <c r="W16" s="419">
        <v>750</v>
      </c>
      <c r="X16" s="421">
        <f t="shared" si="8"/>
        <v>0.33074999999999999</v>
      </c>
      <c r="Y16" s="422"/>
    </row>
    <row r="17" spans="1:25" s="429" customFormat="1" ht="22.15" customHeight="1" x14ac:dyDescent="0.25">
      <c r="A17" s="424" t="s">
        <v>18</v>
      </c>
      <c r="B17" s="424"/>
      <c r="C17" s="425">
        <f>SUM(C11:C16)</f>
        <v>902728</v>
      </c>
      <c r="D17" s="425">
        <f>SUM(D11:D16)</f>
        <v>39741</v>
      </c>
      <c r="E17" s="425">
        <f>SUM(E11:E16)</f>
        <v>90</v>
      </c>
      <c r="F17" s="425">
        <f>SUM(F11:F16)</f>
        <v>0</v>
      </c>
      <c r="G17" s="425">
        <f t="shared" si="0"/>
        <v>942559</v>
      </c>
      <c r="H17" s="426">
        <v>210</v>
      </c>
      <c r="I17" s="427">
        <f>SUM(I11:I16)</f>
        <v>19793.759999999998</v>
      </c>
      <c r="J17" s="427">
        <f t="shared" si="1"/>
        <v>9896.8799999999992</v>
      </c>
      <c r="K17" s="427">
        <v>9896.8799999999992</v>
      </c>
      <c r="L17" s="425">
        <v>0</v>
      </c>
      <c r="M17" s="427">
        <f t="shared" si="2"/>
        <v>494.84399999999994</v>
      </c>
      <c r="N17" s="427">
        <f t="shared" si="3"/>
        <v>296.90639999999996</v>
      </c>
      <c r="O17" s="427">
        <f t="shared" si="4"/>
        <v>197.9376</v>
      </c>
      <c r="P17" s="425">
        <v>0</v>
      </c>
      <c r="Q17" s="427">
        <f t="shared" si="5"/>
        <v>4351.4555817600003</v>
      </c>
      <c r="R17" s="427">
        <f t="shared" si="6"/>
        <v>2900.9703878400005</v>
      </c>
      <c r="S17" s="427">
        <f t="shared" si="7"/>
        <v>7252.4259696000008</v>
      </c>
      <c r="T17" s="894"/>
      <c r="U17" s="895"/>
      <c r="V17" s="896"/>
      <c r="W17" s="425">
        <v>750</v>
      </c>
      <c r="X17" s="427">
        <f t="shared" si="8"/>
        <v>148.45319999999998</v>
      </c>
      <c r="Y17" s="428"/>
    </row>
    <row r="18" spans="1:25" x14ac:dyDescent="0.2">
      <c r="A18" s="278"/>
      <c r="B18" s="278"/>
      <c r="C18" s="278"/>
      <c r="D18" s="278"/>
      <c r="E18" s="278"/>
      <c r="F18" s="278"/>
      <c r="G18" s="278"/>
      <c r="H18" s="278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</row>
    <row r="19" spans="1:25" x14ac:dyDescent="0.2">
      <c r="A19" s="279" t="s">
        <v>7</v>
      </c>
      <c r="B19" s="280"/>
      <c r="C19" s="280"/>
      <c r="D19" s="278"/>
      <c r="E19" s="278"/>
      <c r="F19" s="278"/>
      <c r="G19" s="278"/>
      <c r="H19" s="278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</row>
    <row r="20" spans="1:25" x14ac:dyDescent="0.2">
      <c r="A20" s="281" t="s">
        <v>8</v>
      </c>
      <c r="B20" s="281"/>
      <c r="C20" s="281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1:25" x14ac:dyDescent="0.2">
      <c r="A21" s="281" t="s">
        <v>9</v>
      </c>
      <c r="B21" s="281"/>
      <c r="C21" s="281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</row>
    <row r="22" spans="1:25" x14ac:dyDescent="0.2">
      <c r="A22" s="281"/>
      <c r="B22" s="281"/>
      <c r="C22" s="281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</row>
    <row r="23" spans="1:25" x14ac:dyDescent="0.2">
      <c r="A23" s="281"/>
      <c r="B23" s="281"/>
      <c r="C23" s="281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</row>
    <row r="24" spans="1:25" ht="16.5" customHeight="1" x14ac:dyDescent="0.2">
      <c r="A24" s="281" t="s">
        <v>11</v>
      </c>
      <c r="H24" s="281"/>
      <c r="I24" s="273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395"/>
      <c r="X24" s="281"/>
    </row>
    <row r="25" spans="1:25" ht="12.75" customHeight="1" x14ac:dyDescent="0.2">
      <c r="I25" s="281"/>
      <c r="J25" s="887" t="s">
        <v>13</v>
      </c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7"/>
      <c r="X25" s="887"/>
    </row>
    <row r="26" spans="1:25" ht="12.75" customHeight="1" x14ac:dyDescent="0.2">
      <c r="I26" s="887" t="s">
        <v>88</v>
      </c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</row>
    <row r="27" spans="1:25" x14ac:dyDescent="0.2">
      <c r="A27" s="281"/>
      <c r="B27" s="281"/>
      <c r="I27" s="273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9" spans="1:25" x14ac:dyDescent="0.2">
      <c r="A29" s="879"/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</row>
  </sheetData>
  <mergeCells count="21">
    <mergeCell ref="A29:X29"/>
    <mergeCell ref="L7:X7"/>
    <mergeCell ref="A8:A9"/>
    <mergeCell ref="B8:B9"/>
    <mergeCell ref="C8:G8"/>
    <mergeCell ref="A7:B7"/>
    <mergeCell ref="H8:H9"/>
    <mergeCell ref="J25:X25"/>
    <mergeCell ref="I26:X26"/>
    <mergeCell ref="I8:L8"/>
    <mergeCell ref="T8:V8"/>
    <mergeCell ref="W8:X8"/>
    <mergeCell ref="M8:P8"/>
    <mergeCell ref="Q8:S8"/>
    <mergeCell ref="T11:V17"/>
    <mergeCell ref="A4:X5"/>
    <mergeCell ref="A2:X2"/>
    <mergeCell ref="A3:X3"/>
    <mergeCell ref="G1:I1"/>
    <mergeCell ref="A6:X6"/>
    <mergeCell ref="W1:X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view="pageBreakPreview" zoomScale="85" zoomScaleNormal="70" zoomScaleSheetLayoutView="85" workbookViewId="0"/>
  </sheetViews>
  <sheetFormatPr defaultColWidth="9.140625" defaultRowHeight="12.75" x14ac:dyDescent="0.2"/>
  <cols>
    <col min="1" max="1" width="5.5703125" style="273" customWidth="1"/>
    <col min="2" max="2" width="13.85546875" style="273" customWidth="1"/>
    <col min="3" max="3" width="10.28515625" style="273" customWidth="1"/>
    <col min="4" max="4" width="8.42578125" style="273" customWidth="1"/>
    <col min="5" max="6" width="9.85546875" style="273" customWidth="1"/>
    <col min="7" max="7" width="10.85546875" style="273" customWidth="1"/>
    <col min="8" max="8" width="12.85546875" style="273" customWidth="1"/>
    <col min="9" max="9" width="13.42578125" style="259" customWidth="1"/>
    <col min="10" max="10" width="10.7109375" style="259" customWidth="1"/>
    <col min="11" max="11" width="11.28515625" style="259" customWidth="1"/>
    <col min="12" max="14" width="8.140625" style="259" customWidth="1"/>
    <col min="15" max="15" width="8.42578125" style="259" customWidth="1"/>
    <col min="16" max="16" width="8.140625" style="259" customWidth="1"/>
    <col min="17" max="17" width="9.28515625" style="259" customWidth="1"/>
    <col min="18" max="18" width="9.42578125" style="259" customWidth="1"/>
    <col min="19" max="19" width="10.42578125" style="259" customWidth="1"/>
    <col min="20" max="20" width="9.28515625" style="259" customWidth="1"/>
    <col min="21" max="21" width="7.140625" style="259" customWidth="1"/>
    <col min="22" max="22" width="7" style="259" customWidth="1"/>
    <col min="23" max="23" width="10.7109375" style="259" customWidth="1"/>
    <col min="24" max="24" width="10.5703125" style="259" customWidth="1"/>
    <col min="25" max="16384" width="9.140625" style="259"/>
  </cols>
  <sheetData>
    <row r="1" spans="1:24" ht="15" x14ac:dyDescent="0.2">
      <c r="G1" s="876"/>
      <c r="H1" s="876"/>
      <c r="I1" s="876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878"/>
      <c r="X1" s="878"/>
    </row>
    <row r="2" spans="1:24" ht="15.75" x14ac:dyDescent="0.25">
      <c r="A2" s="874" t="s">
        <v>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</row>
    <row r="3" spans="1:24" ht="18" x14ac:dyDescent="0.25">
      <c r="A3" s="875" t="s">
        <v>702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</row>
    <row r="4" spans="1:24" x14ac:dyDescent="0.2">
      <c r="A4" s="873" t="s">
        <v>937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</row>
    <row r="5" spans="1:24" x14ac:dyDescent="0.2">
      <c r="A5" s="873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</row>
    <row r="6" spans="1:24" x14ac:dyDescent="0.2">
      <c r="A6" s="877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</row>
    <row r="7" spans="1:24" x14ac:dyDescent="0.2">
      <c r="A7" s="884" t="s">
        <v>164</v>
      </c>
      <c r="B7" s="884"/>
      <c r="H7" s="393"/>
      <c r="I7" s="273"/>
      <c r="J7" s="273"/>
      <c r="K7" s="273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</row>
    <row r="8" spans="1:24" ht="40.9" customHeight="1" x14ac:dyDescent="0.2">
      <c r="A8" s="777" t="s">
        <v>2</v>
      </c>
      <c r="B8" s="777" t="s">
        <v>3</v>
      </c>
      <c r="C8" s="881" t="s">
        <v>489</v>
      </c>
      <c r="D8" s="882"/>
      <c r="E8" s="882"/>
      <c r="F8" s="882"/>
      <c r="G8" s="883"/>
      <c r="H8" s="885" t="s">
        <v>86</v>
      </c>
      <c r="I8" s="881" t="s">
        <v>87</v>
      </c>
      <c r="J8" s="882"/>
      <c r="K8" s="882"/>
      <c r="L8" s="883"/>
      <c r="M8" s="881" t="s">
        <v>934</v>
      </c>
      <c r="N8" s="882"/>
      <c r="O8" s="882"/>
      <c r="P8" s="883"/>
      <c r="Q8" s="881" t="s">
        <v>935</v>
      </c>
      <c r="R8" s="882"/>
      <c r="S8" s="883"/>
      <c r="T8" s="777" t="s">
        <v>652</v>
      </c>
      <c r="U8" s="777"/>
      <c r="V8" s="777"/>
      <c r="W8" s="897" t="s">
        <v>851</v>
      </c>
      <c r="X8" s="897"/>
    </row>
    <row r="9" spans="1:24" ht="63.75" x14ac:dyDescent="0.2">
      <c r="A9" s="777"/>
      <c r="B9" s="777"/>
      <c r="C9" s="392" t="s">
        <v>5</v>
      </c>
      <c r="D9" s="392" t="s">
        <v>6</v>
      </c>
      <c r="E9" s="392" t="s">
        <v>361</v>
      </c>
      <c r="F9" s="394" t="s">
        <v>103</v>
      </c>
      <c r="G9" s="394" t="s">
        <v>231</v>
      </c>
      <c r="H9" s="886"/>
      <c r="I9" s="392" t="s">
        <v>92</v>
      </c>
      <c r="J9" s="392" t="s">
        <v>21</v>
      </c>
      <c r="K9" s="392" t="s">
        <v>44</v>
      </c>
      <c r="L9" s="392" t="s">
        <v>689</v>
      </c>
      <c r="M9" s="392" t="s">
        <v>18</v>
      </c>
      <c r="N9" s="392" t="s">
        <v>21</v>
      </c>
      <c r="O9" s="392" t="s">
        <v>44</v>
      </c>
      <c r="P9" s="392" t="s">
        <v>689</v>
      </c>
      <c r="Q9" s="392" t="s">
        <v>180</v>
      </c>
      <c r="R9" s="392" t="s">
        <v>206</v>
      </c>
      <c r="S9" s="392" t="s">
        <v>18</v>
      </c>
      <c r="T9" s="392" t="s">
        <v>18</v>
      </c>
      <c r="U9" s="392" t="s">
        <v>653</v>
      </c>
      <c r="V9" s="392" t="s">
        <v>654</v>
      </c>
      <c r="W9" s="392" t="s">
        <v>865</v>
      </c>
      <c r="X9" s="392" t="s">
        <v>863</v>
      </c>
    </row>
    <row r="10" spans="1:24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  <c r="Q10" s="332">
        <v>17</v>
      </c>
      <c r="R10" s="332">
        <v>18</v>
      </c>
      <c r="S10" s="332">
        <v>19</v>
      </c>
      <c r="T10" s="332">
        <v>20</v>
      </c>
      <c r="U10" s="332">
        <v>21</v>
      </c>
      <c r="V10" s="332">
        <v>22</v>
      </c>
      <c r="W10" s="332">
        <v>23</v>
      </c>
      <c r="X10" s="332">
        <v>24</v>
      </c>
    </row>
    <row r="11" spans="1:24" s="423" customFormat="1" ht="26.45" customHeight="1" x14ac:dyDescent="0.25">
      <c r="A11" s="396">
        <v>1</v>
      </c>
      <c r="B11" s="418" t="s">
        <v>885</v>
      </c>
      <c r="C11" s="419">
        <v>632270</v>
      </c>
      <c r="D11" s="419">
        <v>43028</v>
      </c>
      <c r="E11" s="419">
        <v>778</v>
      </c>
      <c r="F11" s="419">
        <v>0</v>
      </c>
      <c r="G11" s="419">
        <f t="shared" ref="G11:G17" si="0">SUM(C11:F11)</f>
        <v>676076</v>
      </c>
      <c r="H11" s="420">
        <v>220</v>
      </c>
      <c r="I11" s="421">
        <f>G11*H11*0.00015</f>
        <v>22310.507999999998</v>
      </c>
      <c r="J11" s="421">
        <f t="shared" ref="J11:J17" si="1">I11/2</f>
        <v>11155.253999999999</v>
      </c>
      <c r="K11" s="421">
        <v>11155.26</v>
      </c>
      <c r="L11" s="419">
        <v>0</v>
      </c>
      <c r="M11" s="421">
        <f t="shared" ref="M11:M17" si="2">N11+O11</f>
        <v>557.76281999999992</v>
      </c>
      <c r="N11" s="421">
        <f t="shared" ref="N11:N17" si="3">J11*3000/100000</f>
        <v>334.65761999999995</v>
      </c>
      <c r="O11" s="421">
        <f t="shared" ref="O11:O17" si="4">K11*2000/100000</f>
        <v>223.1052</v>
      </c>
      <c r="P11" s="419">
        <v>0</v>
      </c>
      <c r="Q11" s="421">
        <f t="shared" ref="Q11:Q17" si="5">S11*60%</f>
        <v>4897.6027161600005</v>
      </c>
      <c r="R11" s="421">
        <f t="shared" ref="R11:R17" si="6">S11-Q11</f>
        <v>3265.0684774400006</v>
      </c>
      <c r="S11" s="421">
        <f>G11*H11*6.86*80%/100000</f>
        <v>8162.6711936000011</v>
      </c>
      <c r="T11" s="888" t="s">
        <v>936</v>
      </c>
      <c r="U11" s="889"/>
      <c r="V11" s="890"/>
      <c r="W11" s="419">
        <v>750</v>
      </c>
      <c r="X11" s="421">
        <f t="shared" ref="X11:X17" si="7">I11*W11/100000</f>
        <v>167.32880999999998</v>
      </c>
    </row>
    <row r="12" spans="1:24" s="423" customFormat="1" ht="26.45" customHeight="1" x14ac:dyDescent="0.25">
      <c r="A12" s="396">
        <v>2</v>
      </c>
      <c r="B12" s="418" t="s">
        <v>888</v>
      </c>
      <c r="C12" s="419">
        <v>0</v>
      </c>
      <c r="D12" s="419">
        <v>0</v>
      </c>
      <c r="E12" s="419">
        <v>0</v>
      </c>
      <c r="F12" s="419">
        <v>0</v>
      </c>
      <c r="G12" s="419">
        <f t="shared" si="0"/>
        <v>0</v>
      </c>
      <c r="H12" s="420">
        <v>220</v>
      </c>
      <c r="I12" s="421">
        <f>G12*H12*0.00015</f>
        <v>0</v>
      </c>
      <c r="J12" s="421">
        <f t="shared" si="1"/>
        <v>0</v>
      </c>
      <c r="K12" s="421">
        <v>0</v>
      </c>
      <c r="L12" s="419">
        <v>0</v>
      </c>
      <c r="M12" s="421">
        <f t="shared" si="2"/>
        <v>0</v>
      </c>
      <c r="N12" s="421">
        <f t="shared" si="3"/>
        <v>0</v>
      </c>
      <c r="O12" s="421">
        <f t="shared" si="4"/>
        <v>0</v>
      </c>
      <c r="P12" s="419">
        <v>0</v>
      </c>
      <c r="Q12" s="421">
        <f t="shared" si="5"/>
        <v>0</v>
      </c>
      <c r="R12" s="421">
        <f t="shared" si="6"/>
        <v>0</v>
      </c>
      <c r="S12" s="421">
        <f>G12*H12*4.58*80%/100000</f>
        <v>0</v>
      </c>
      <c r="T12" s="891"/>
      <c r="U12" s="892"/>
      <c r="V12" s="893"/>
      <c r="W12" s="419">
        <v>0</v>
      </c>
      <c r="X12" s="421">
        <f t="shared" si="7"/>
        <v>0</v>
      </c>
    </row>
    <row r="13" spans="1:24" s="423" customFormat="1" ht="26.45" customHeight="1" x14ac:dyDescent="0.25">
      <c r="A13" s="396">
        <v>3</v>
      </c>
      <c r="B13" s="418" t="s">
        <v>889</v>
      </c>
      <c r="C13" s="419">
        <v>0</v>
      </c>
      <c r="D13" s="419">
        <v>0</v>
      </c>
      <c r="E13" s="419">
        <v>0</v>
      </c>
      <c r="F13" s="419">
        <v>0</v>
      </c>
      <c r="G13" s="419">
        <f t="shared" si="0"/>
        <v>0</v>
      </c>
      <c r="H13" s="420">
        <v>220</v>
      </c>
      <c r="I13" s="421">
        <f>G13*H13*0.00015</f>
        <v>0</v>
      </c>
      <c r="J13" s="421">
        <f t="shared" si="1"/>
        <v>0</v>
      </c>
      <c r="K13" s="421">
        <v>0</v>
      </c>
      <c r="L13" s="419">
        <v>0</v>
      </c>
      <c r="M13" s="421">
        <f t="shared" si="2"/>
        <v>0</v>
      </c>
      <c r="N13" s="421">
        <f t="shared" si="3"/>
        <v>0</v>
      </c>
      <c r="O13" s="421">
        <f t="shared" si="4"/>
        <v>0</v>
      </c>
      <c r="P13" s="419">
        <v>0</v>
      </c>
      <c r="Q13" s="421">
        <f t="shared" si="5"/>
        <v>0</v>
      </c>
      <c r="R13" s="421">
        <f t="shared" si="6"/>
        <v>0</v>
      </c>
      <c r="S13" s="421">
        <f>G13*H13*4.58*80%/100000</f>
        <v>0</v>
      </c>
      <c r="T13" s="891"/>
      <c r="U13" s="892"/>
      <c r="V13" s="893"/>
      <c r="W13" s="419">
        <v>0</v>
      </c>
      <c r="X13" s="421">
        <f t="shared" si="7"/>
        <v>0</v>
      </c>
    </row>
    <row r="14" spans="1:24" s="423" customFormat="1" ht="26.45" customHeight="1" x14ac:dyDescent="0.25">
      <c r="A14" s="396">
        <v>4</v>
      </c>
      <c r="B14" s="418" t="s">
        <v>890</v>
      </c>
      <c r="C14" s="419">
        <v>0</v>
      </c>
      <c r="D14" s="419">
        <v>0</v>
      </c>
      <c r="E14" s="419">
        <v>0</v>
      </c>
      <c r="F14" s="419">
        <v>0</v>
      </c>
      <c r="G14" s="419">
        <f t="shared" si="0"/>
        <v>0</v>
      </c>
      <c r="H14" s="420">
        <v>220</v>
      </c>
      <c r="I14" s="421">
        <f>G14*H14*0.00015</f>
        <v>0</v>
      </c>
      <c r="J14" s="421">
        <f t="shared" si="1"/>
        <v>0</v>
      </c>
      <c r="K14" s="421">
        <v>0</v>
      </c>
      <c r="L14" s="419">
        <v>0</v>
      </c>
      <c r="M14" s="421">
        <f t="shared" si="2"/>
        <v>0</v>
      </c>
      <c r="N14" s="421">
        <f t="shared" si="3"/>
        <v>0</v>
      </c>
      <c r="O14" s="421">
        <f t="shared" si="4"/>
        <v>0</v>
      </c>
      <c r="P14" s="419">
        <v>0</v>
      </c>
      <c r="Q14" s="421">
        <f t="shared" si="5"/>
        <v>0</v>
      </c>
      <c r="R14" s="421">
        <f t="shared" si="6"/>
        <v>0</v>
      </c>
      <c r="S14" s="421">
        <f>G14*H14*4.58*80%/100000</f>
        <v>0</v>
      </c>
      <c r="T14" s="891"/>
      <c r="U14" s="892"/>
      <c r="V14" s="893"/>
      <c r="W14" s="419">
        <v>0</v>
      </c>
      <c r="X14" s="421">
        <f t="shared" si="7"/>
        <v>0</v>
      </c>
    </row>
    <row r="15" spans="1:24" s="423" customFormat="1" ht="26.45" customHeight="1" x14ac:dyDescent="0.25">
      <c r="A15" s="396">
        <v>5</v>
      </c>
      <c r="B15" s="418" t="s">
        <v>886</v>
      </c>
      <c r="C15" s="419">
        <v>6844</v>
      </c>
      <c r="D15" s="419"/>
      <c r="E15" s="419">
        <v>0</v>
      </c>
      <c r="F15" s="419">
        <v>0</v>
      </c>
      <c r="G15" s="419">
        <f t="shared" si="0"/>
        <v>6844</v>
      </c>
      <c r="H15" s="420">
        <v>220</v>
      </c>
      <c r="I15" s="421">
        <f>G15*H15*0.00015</f>
        <v>225.85199999999998</v>
      </c>
      <c r="J15" s="421">
        <f t="shared" si="1"/>
        <v>112.92599999999999</v>
      </c>
      <c r="K15" s="421">
        <v>112.92</v>
      </c>
      <c r="L15" s="419">
        <v>0</v>
      </c>
      <c r="M15" s="421">
        <f t="shared" si="2"/>
        <v>5.6461799999999993</v>
      </c>
      <c r="N15" s="421">
        <f t="shared" si="3"/>
        <v>3.3877799999999993</v>
      </c>
      <c r="O15" s="421">
        <f t="shared" si="4"/>
        <v>2.2584</v>
      </c>
      <c r="P15" s="419">
        <v>0</v>
      </c>
      <c r="Q15" s="421">
        <f t="shared" si="5"/>
        <v>49.579031040000004</v>
      </c>
      <c r="R15" s="421">
        <f t="shared" si="6"/>
        <v>33.052687360000007</v>
      </c>
      <c r="S15" s="421">
        <f>G15*H15*6.86*80%/100000</f>
        <v>82.631718400000011</v>
      </c>
      <c r="T15" s="891"/>
      <c r="U15" s="892"/>
      <c r="V15" s="893"/>
      <c r="W15" s="419">
        <v>750</v>
      </c>
      <c r="X15" s="421">
        <f t="shared" si="7"/>
        <v>1.6938899999999997</v>
      </c>
    </row>
    <row r="16" spans="1:24" s="423" customFormat="1" ht="26.45" customHeight="1" x14ac:dyDescent="0.25">
      <c r="A16" s="396">
        <v>6</v>
      </c>
      <c r="B16" s="418" t="s">
        <v>887</v>
      </c>
      <c r="C16" s="419">
        <v>0</v>
      </c>
      <c r="D16" s="419">
        <v>900</v>
      </c>
      <c r="E16" s="419">
        <v>0</v>
      </c>
      <c r="F16" s="419">
        <v>0</v>
      </c>
      <c r="G16" s="419">
        <f t="shared" si="0"/>
        <v>900</v>
      </c>
      <c r="H16" s="420">
        <v>220</v>
      </c>
      <c r="I16" s="421">
        <f>G16*H16*0.0001</f>
        <v>19.8</v>
      </c>
      <c r="J16" s="421">
        <f t="shared" si="1"/>
        <v>9.9</v>
      </c>
      <c r="K16" s="421">
        <v>9.9</v>
      </c>
      <c r="L16" s="419">
        <v>0</v>
      </c>
      <c r="M16" s="421">
        <f t="shared" si="2"/>
        <v>0.495</v>
      </c>
      <c r="N16" s="421">
        <f t="shared" si="3"/>
        <v>0.29699999999999999</v>
      </c>
      <c r="O16" s="421">
        <f t="shared" si="4"/>
        <v>0.19800000000000001</v>
      </c>
      <c r="P16" s="419">
        <v>0</v>
      </c>
      <c r="Q16" s="421">
        <f t="shared" si="5"/>
        <v>6.5197439999999993</v>
      </c>
      <c r="R16" s="421">
        <f t="shared" si="6"/>
        <v>4.3464960000000001</v>
      </c>
      <c r="S16" s="421">
        <f>G16*H16*6.86*80%/100000</f>
        <v>10.866239999999999</v>
      </c>
      <c r="T16" s="891"/>
      <c r="U16" s="892"/>
      <c r="V16" s="893"/>
      <c r="W16" s="419">
        <v>750</v>
      </c>
      <c r="X16" s="421">
        <f t="shared" si="7"/>
        <v>0.14849999999999999</v>
      </c>
    </row>
    <row r="17" spans="1:24" s="423" customFormat="1" ht="26.45" customHeight="1" x14ac:dyDescent="0.25">
      <c r="A17" s="424" t="s">
        <v>18</v>
      </c>
      <c r="B17" s="424"/>
      <c r="C17" s="425">
        <f>SUM(C11:C16)</f>
        <v>639114</v>
      </c>
      <c r="D17" s="425">
        <f>SUM(D11:D16)</f>
        <v>43928</v>
      </c>
      <c r="E17" s="425">
        <f>SUM(E11:E16)</f>
        <v>778</v>
      </c>
      <c r="F17" s="425">
        <f>SUM(F11:F16)</f>
        <v>0</v>
      </c>
      <c r="G17" s="425">
        <f t="shared" si="0"/>
        <v>683820</v>
      </c>
      <c r="H17" s="426">
        <v>220</v>
      </c>
      <c r="I17" s="427">
        <f>SUM(I11:I16)</f>
        <v>22556.159999999996</v>
      </c>
      <c r="J17" s="427">
        <f t="shared" si="1"/>
        <v>11278.079999999998</v>
      </c>
      <c r="K17" s="427">
        <f>SUM(K11:K16)</f>
        <v>11278.08</v>
      </c>
      <c r="L17" s="425">
        <v>0</v>
      </c>
      <c r="M17" s="427">
        <f t="shared" si="2"/>
        <v>563.904</v>
      </c>
      <c r="N17" s="427">
        <f t="shared" si="3"/>
        <v>338.34239999999994</v>
      </c>
      <c r="O17" s="427">
        <f t="shared" si="4"/>
        <v>225.5616</v>
      </c>
      <c r="P17" s="425">
        <v>0</v>
      </c>
      <c r="Q17" s="427">
        <f t="shared" si="5"/>
        <v>4953.7014912000004</v>
      </c>
      <c r="R17" s="427">
        <f t="shared" si="6"/>
        <v>3302.4676608</v>
      </c>
      <c r="S17" s="427">
        <f>G17*H17*6.86*80%/100000</f>
        <v>8256.1691520000004</v>
      </c>
      <c r="T17" s="894"/>
      <c r="U17" s="895"/>
      <c r="V17" s="896"/>
      <c r="W17" s="425">
        <v>750</v>
      </c>
      <c r="X17" s="427">
        <f t="shared" si="7"/>
        <v>169.17119999999997</v>
      </c>
    </row>
    <row r="18" spans="1:24" x14ac:dyDescent="0.2">
      <c r="A18" s="278"/>
      <c r="B18" s="278"/>
      <c r="C18" s="278"/>
      <c r="D18" s="278"/>
      <c r="E18" s="278"/>
      <c r="F18" s="278"/>
      <c r="G18" s="278"/>
      <c r="H18" s="278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</row>
    <row r="19" spans="1:24" x14ac:dyDescent="0.2">
      <c r="A19" s="279" t="s">
        <v>7</v>
      </c>
      <c r="B19" s="280"/>
      <c r="C19" s="280"/>
      <c r="D19" s="278"/>
      <c r="E19" s="278"/>
      <c r="F19" s="278"/>
      <c r="G19" s="278"/>
      <c r="H19" s="278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</row>
    <row r="20" spans="1:24" x14ac:dyDescent="0.2">
      <c r="A20" s="281" t="s">
        <v>8</v>
      </c>
      <c r="B20" s="281"/>
      <c r="C20" s="281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1:24" x14ac:dyDescent="0.2">
      <c r="A21" s="281" t="s">
        <v>9</v>
      </c>
      <c r="B21" s="281"/>
      <c r="C21" s="281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</row>
    <row r="22" spans="1:24" x14ac:dyDescent="0.2">
      <c r="A22" s="281"/>
      <c r="B22" s="281"/>
      <c r="C22" s="281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</row>
    <row r="23" spans="1:24" x14ac:dyDescent="0.2">
      <c r="A23" s="281"/>
      <c r="B23" s="281"/>
      <c r="C23" s="281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</row>
    <row r="24" spans="1:24" x14ac:dyDescent="0.2">
      <c r="A24" s="281" t="s">
        <v>11</v>
      </c>
      <c r="H24" s="281"/>
      <c r="I24" s="273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395"/>
      <c r="X24" s="281"/>
    </row>
    <row r="25" spans="1:24" x14ac:dyDescent="0.2">
      <c r="I25" s="281"/>
      <c r="J25" s="887" t="s">
        <v>13</v>
      </c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7"/>
      <c r="X25" s="887"/>
    </row>
    <row r="26" spans="1:24" x14ac:dyDescent="0.2">
      <c r="I26" s="887" t="s">
        <v>88</v>
      </c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</row>
    <row r="27" spans="1:24" x14ac:dyDescent="0.2">
      <c r="A27" s="281"/>
      <c r="B27" s="281"/>
      <c r="I27" s="273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</sheetData>
  <mergeCells count="20">
    <mergeCell ref="J25:X25"/>
    <mergeCell ref="I26:X26"/>
    <mergeCell ref="M8:P8"/>
    <mergeCell ref="Q8:S8"/>
    <mergeCell ref="T8:V8"/>
    <mergeCell ref="W8:X8"/>
    <mergeCell ref="T11:V17"/>
    <mergeCell ref="A7:B7"/>
    <mergeCell ref="W1:X1"/>
    <mergeCell ref="A2:X2"/>
    <mergeCell ref="A3:X3"/>
    <mergeCell ref="A4:X5"/>
    <mergeCell ref="A6:X6"/>
    <mergeCell ref="L7:X7"/>
    <mergeCell ref="G1:I1"/>
    <mergeCell ref="A8:A9"/>
    <mergeCell ref="B8:B9"/>
    <mergeCell ref="C8:G8"/>
    <mergeCell ref="H8:H9"/>
    <mergeCell ref="I8:L8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Normal="70" zoomScaleSheetLayoutView="100" workbookViewId="0">
      <selection activeCell="A11" sqref="A11:B17"/>
    </sheetView>
  </sheetViews>
  <sheetFormatPr defaultColWidth="9.140625" defaultRowHeight="12.75" x14ac:dyDescent="0.2"/>
  <cols>
    <col min="1" max="1" width="5.5703125" style="273" customWidth="1"/>
    <col min="2" max="2" width="11.7109375" style="273" customWidth="1"/>
    <col min="3" max="3" width="10.28515625" style="273" customWidth="1"/>
    <col min="4" max="4" width="12.85546875" style="273" customWidth="1"/>
    <col min="5" max="5" width="8.7109375" style="259" customWidth="1"/>
    <col min="6" max="7" width="8" style="259" customWidth="1"/>
    <col min="8" max="10" width="8.140625" style="259" customWidth="1"/>
    <col min="11" max="11" width="8.42578125" style="259" customWidth="1"/>
    <col min="12" max="12" width="8.140625" style="259" customWidth="1"/>
    <col min="13" max="13" width="8.85546875" style="259" customWidth="1"/>
    <col min="14" max="14" width="8.140625" style="259" customWidth="1"/>
    <col min="15" max="15" width="9.140625" style="273"/>
    <col min="16" max="16" width="12.42578125" style="273" customWidth="1"/>
    <col min="17" max="16384" width="9.140625" style="259"/>
  </cols>
  <sheetData>
    <row r="1" spans="1:16" ht="12.75" customHeight="1" x14ac:dyDescent="0.2">
      <c r="D1" s="876"/>
      <c r="E1" s="876"/>
      <c r="F1" s="273"/>
      <c r="G1" s="273"/>
      <c r="H1" s="273"/>
      <c r="I1" s="273"/>
      <c r="J1" s="273"/>
      <c r="K1" s="273"/>
      <c r="L1" s="273"/>
      <c r="M1" s="878" t="s">
        <v>536</v>
      </c>
      <c r="N1" s="878"/>
    </row>
    <row r="2" spans="1:16" ht="15.75" x14ac:dyDescent="0.25">
      <c r="A2" s="874" t="s">
        <v>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</row>
    <row r="3" spans="1:16" ht="18" x14ac:dyDescent="0.25">
      <c r="A3" s="875" t="s">
        <v>702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</row>
    <row r="4" spans="1:16" ht="12.75" customHeight="1" x14ac:dyDescent="0.2">
      <c r="A4" s="873" t="s">
        <v>711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</row>
    <row r="5" spans="1:16" s="260" customFormat="1" ht="7.5" customHeight="1" x14ac:dyDescent="0.2">
      <c r="A5" s="873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327"/>
      <c r="P5" s="327"/>
    </row>
    <row r="6" spans="1:16" x14ac:dyDescent="0.2">
      <c r="A6" s="877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</row>
    <row r="7" spans="1:16" x14ac:dyDescent="0.2">
      <c r="A7" s="884" t="s">
        <v>164</v>
      </c>
      <c r="B7" s="884"/>
      <c r="D7" s="301"/>
      <c r="E7" s="273"/>
      <c r="F7" s="273"/>
      <c r="G7" s="273"/>
      <c r="H7" s="880"/>
      <c r="I7" s="880"/>
      <c r="J7" s="880"/>
      <c r="K7" s="880"/>
      <c r="L7" s="880"/>
      <c r="M7" s="880"/>
      <c r="N7" s="880"/>
    </row>
    <row r="8" spans="1:16" ht="39" customHeight="1" x14ac:dyDescent="0.2">
      <c r="A8" s="777" t="s">
        <v>2</v>
      </c>
      <c r="B8" s="777" t="s">
        <v>3</v>
      </c>
      <c r="C8" s="898" t="s">
        <v>489</v>
      </c>
      <c r="D8" s="885" t="s">
        <v>86</v>
      </c>
      <c r="E8" s="881" t="s">
        <v>87</v>
      </c>
      <c r="F8" s="882"/>
      <c r="G8" s="882"/>
      <c r="H8" s="883"/>
      <c r="I8" s="777" t="s">
        <v>652</v>
      </c>
      <c r="J8" s="777"/>
      <c r="K8" s="777"/>
      <c r="L8" s="777"/>
      <c r="M8" s="777"/>
      <c r="N8" s="777"/>
      <c r="O8" s="897" t="s">
        <v>851</v>
      </c>
      <c r="P8" s="897"/>
    </row>
    <row r="9" spans="1:16" ht="44.45" customHeight="1" x14ac:dyDescent="0.2">
      <c r="A9" s="777"/>
      <c r="B9" s="777"/>
      <c r="C9" s="899"/>
      <c r="D9" s="886"/>
      <c r="E9" s="318" t="s">
        <v>92</v>
      </c>
      <c r="F9" s="318" t="s">
        <v>21</v>
      </c>
      <c r="G9" s="318" t="s">
        <v>44</v>
      </c>
      <c r="H9" s="318" t="s">
        <v>689</v>
      </c>
      <c r="I9" s="325" t="s">
        <v>18</v>
      </c>
      <c r="J9" s="325" t="s">
        <v>653</v>
      </c>
      <c r="K9" s="325" t="s">
        <v>654</v>
      </c>
      <c r="L9" s="325" t="s">
        <v>655</v>
      </c>
      <c r="M9" s="325" t="s">
        <v>656</v>
      </c>
      <c r="N9" s="325" t="s">
        <v>657</v>
      </c>
      <c r="O9" s="337" t="s">
        <v>865</v>
      </c>
      <c r="P9" s="337" t="s">
        <v>863</v>
      </c>
    </row>
    <row r="10" spans="1:16" s="333" customFormat="1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x14ac:dyDescent="0.2">
      <c r="A11" s="397">
        <v>1</v>
      </c>
      <c r="B11" s="30" t="s">
        <v>885</v>
      </c>
      <c r="C11" s="277"/>
      <c r="D11" s="900" t="s">
        <v>893</v>
      </c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2"/>
    </row>
    <row r="12" spans="1:16" x14ac:dyDescent="0.2">
      <c r="A12" s="397">
        <v>2</v>
      </c>
      <c r="B12" s="30" t="s">
        <v>888</v>
      </c>
      <c r="C12" s="277"/>
      <c r="D12" s="903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5"/>
    </row>
    <row r="13" spans="1:16" x14ac:dyDescent="0.2">
      <c r="A13" s="397">
        <v>3</v>
      </c>
      <c r="B13" s="30" t="s">
        <v>889</v>
      </c>
      <c r="C13" s="277"/>
      <c r="D13" s="903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5"/>
    </row>
    <row r="14" spans="1:16" x14ac:dyDescent="0.2">
      <c r="A14" s="397">
        <v>4</v>
      </c>
      <c r="B14" s="30" t="s">
        <v>890</v>
      </c>
      <c r="C14" s="277"/>
      <c r="D14" s="903"/>
      <c r="E14" s="904"/>
      <c r="F14" s="904"/>
      <c r="G14" s="904"/>
      <c r="H14" s="904"/>
      <c r="I14" s="904"/>
      <c r="J14" s="904"/>
      <c r="K14" s="904"/>
      <c r="L14" s="904"/>
      <c r="M14" s="904"/>
      <c r="N14" s="904"/>
      <c r="O14" s="904"/>
      <c r="P14" s="905"/>
    </row>
    <row r="15" spans="1:16" x14ac:dyDescent="0.2">
      <c r="A15" s="397">
        <v>5</v>
      </c>
      <c r="B15" s="30" t="s">
        <v>886</v>
      </c>
      <c r="C15" s="277"/>
      <c r="D15" s="903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05"/>
    </row>
    <row r="16" spans="1:16" x14ac:dyDescent="0.2">
      <c r="A16" s="397">
        <v>6</v>
      </c>
      <c r="B16" s="30" t="s">
        <v>887</v>
      </c>
      <c r="C16" s="277"/>
      <c r="D16" s="903"/>
      <c r="E16" s="904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5"/>
    </row>
    <row r="17" spans="1:16" x14ac:dyDescent="0.2">
      <c r="A17" s="147" t="s">
        <v>18</v>
      </c>
      <c r="B17" s="147"/>
      <c r="C17" s="277"/>
      <c r="D17" s="906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8"/>
    </row>
    <row r="18" spans="1:16" x14ac:dyDescent="0.2">
      <c r="A18" s="278"/>
      <c r="B18" s="278"/>
      <c r="C18" s="278"/>
      <c r="D18" s="278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6" x14ac:dyDescent="0.2">
      <c r="A19" s="279"/>
      <c r="B19" s="280"/>
      <c r="C19" s="280"/>
      <c r="D19" s="278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6" x14ac:dyDescent="0.2">
      <c r="A20" s="281"/>
      <c r="B20" s="281"/>
      <c r="C20" s="281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  <row r="21" spans="1:16" x14ac:dyDescent="0.2">
      <c r="A21" s="281"/>
      <c r="B21" s="281"/>
      <c r="C21" s="281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6" x14ac:dyDescent="0.2">
      <c r="A22" s="281"/>
      <c r="B22" s="281"/>
      <c r="C22" s="281"/>
      <c r="E22" s="273"/>
      <c r="F22" s="273"/>
      <c r="G22" s="273"/>
      <c r="H22" s="273"/>
      <c r="I22" s="273"/>
      <c r="J22" s="273"/>
      <c r="K22" s="273"/>
      <c r="L22" s="273"/>
      <c r="M22" s="273"/>
      <c r="N22" s="273"/>
    </row>
    <row r="23" spans="1:16" x14ac:dyDescent="0.2">
      <c r="A23" s="281"/>
      <c r="B23" s="281"/>
      <c r="C23" s="281"/>
      <c r="E23" s="273"/>
      <c r="F23" s="273"/>
      <c r="G23" s="273"/>
      <c r="H23" s="273"/>
      <c r="I23" s="273"/>
      <c r="J23" s="273"/>
      <c r="K23" s="273"/>
      <c r="L23" s="273"/>
      <c r="M23" s="273"/>
      <c r="N23" s="273"/>
    </row>
    <row r="24" spans="1:16" x14ac:dyDescent="0.2">
      <c r="A24" s="281" t="s">
        <v>11</v>
      </c>
      <c r="D24" s="281"/>
      <c r="E24" s="273"/>
      <c r="F24" s="281"/>
      <c r="G24" s="281"/>
      <c r="H24" s="281"/>
      <c r="I24" s="281"/>
      <c r="J24" s="281"/>
      <c r="K24" s="281"/>
      <c r="L24" s="281" t="s">
        <v>12</v>
      </c>
      <c r="M24" s="281"/>
      <c r="N24" s="281"/>
    </row>
    <row r="25" spans="1:16" ht="12.75" customHeight="1" x14ac:dyDescent="0.2">
      <c r="E25" s="281"/>
      <c r="F25" s="887" t="s">
        <v>13</v>
      </c>
      <c r="G25" s="887"/>
      <c r="H25" s="887"/>
      <c r="I25" s="887"/>
      <c r="J25" s="887"/>
      <c r="K25" s="887"/>
      <c r="L25" s="887"/>
      <c r="M25" s="887"/>
      <c r="N25" s="887"/>
    </row>
    <row r="26" spans="1:16" ht="12.75" customHeight="1" x14ac:dyDescent="0.2">
      <c r="E26" s="887" t="s">
        <v>88</v>
      </c>
      <c r="F26" s="887"/>
      <c r="G26" s="887"/>
      <c r="H26" s="887"/>
      <c r="I26" s="887"/>
      <c r="J26" s="887"/>
      <c r="K26" s="887"/>
      <c r="L26" s="887"/>
      <c r="M26" s="887"/>
      <c r="N26" s="887"/>
    </row>
    <row r="27" spans="1:16" x14ac:dyDescent="0.2">
      <c r="A27" s="281"/>
      <c r="B27" s="281"/>
      <c r="E27" s="273"/>
      <c r="F27" s="281"/>
      <c r="G27" s="281"/>
      <c r="H27" s="281"/>
      <c r="I27" s="281"/>
      <c r="J27" s="281"/>
      <c r="K27" s="281"/>
      <c r="L27" s="281" t="s">
        <v>852</v>
      </c>
      <c r="M27" s="281"/>
      <c r="N27" s="281"/>
    </row>
    <row r="29" spans="1:16" x14ac:dyDescent="0.2">
      <c r="A29" s="879"/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</row>
  </sheetData>
  <mergeCells count="19">
    <mergeCell ref="F25:N25"/>
    <mergeCell ref="E26:N26"/>
    <mergeCell ref="A29:N29"/>
    <mergeCell ref="C8:C9"/>
    <mergeCell ref="A7:B7"/>
    <mergeCell ref="H7:N7"/>
    <mergeCell ref="A8:A9"/>
    <mergeCell ref="B8:B9"/>
    <mergeCell ref="D8:D9"/>
    <mergeCell ref="E8:H8"/>
    <mergeCell ref="D11:P17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80" zoomScaleNormal="70" zoomScaleSheetLayoutView="80" workbookViewId="0">
      <selection activeCell="A6" sqref="A6"/>
    </sheetView>
  </sheetViews>
  <sheetFormatPr defaultColWidth="9.140625" defaultRowHeight="12.75" x14ac:dyDescent="0.2"/>
  <cols>
    <col min="1" max="1" width="7.28515625" style="191" customWidth="1"/>
    <col min="2" max="2" width="26" style="191" customWidth="1"/>
    <col min="3" max="3" width="9.85546875" style="191" customWidth="1"/>
    <col min="4" max="4" width="8.28515625" style="191" customWidth="1"/>
    <col min="5" max="5" width="9.5703125" style="191" customWidth="1"/>
    <col min="6" max="6" width="14.140625" style="191" customWidth="1"/>
    <col min="7" max="7" width="18.7109375" style="191" customWidth="1"/>
    <col min="8" max="11" width="10.7109375" style="191" customWidth="1"/>
    <col min="12" max="19" width="9.140625" style="191"/>
    <col min="20" max="22" width="8.85546875" style="191" customWidth="1"/>
    <col min="23" max="16384" width="9.140625" style="191"/>
  </cols>
  <sheetData>
    <row r="1" spans="1:25" ht="15" x14ac:dyDescent="0.2">
      <c r="W1" s="192" t="s">
        <v>541</v>
      </c>
    </row>
    <row r="2" spans="1:25" ht="15.75" x14ac:dyDescent="0.25">
      <c r="H2" s="131" t="s">
        <v>0</v>
      </c>
      <c r="I2" s="131"/>
      <c r="J2" s="131"/>
      <c r="P2" s="90"/>
      <c r="Q2" s="90"/>
      <c r="R2" s="90"/>
      <c r="S2" s="90"/>
    </row>
    <row r="3" spans="1:25" ht="20.25" x14ac:dyDescent="0.3">
      <c r="C3" s="590" t="s">
        <v>702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8" x14ac:dyDescent="0.25"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:25" ht="15.75" x14ac:dyDescent="0.25">
      <c r="B5" s="591" t="s">
        <v>843</v>
      </c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91"/>
      <c r="V5" s="592" t="s">
        <v>252</v>
      </c>
      <c r="W5" s="593"/>
    </row>
    <row r="6" spans="1:25" ht="15" x14ac:dyDescent="0.2">
      <c r="L6" s="90"/>
      <c r="M6" s="90"/>
      <c r="N6" s="90"/>
      <c r="O6" s="90"/>
      <c r="P6" s="90"/>
      <c r="Q6" s="90"/>
      <c r="R6" s="90"/>
      <c r="S6" s="90"/>
    </row>
    <row r="7" spans="1:25" x14ac:dyDescent="0.2">
      <c r="A7" s="594" t="s">
        <v>164</v>
      </c>
      <c r="B7" s="594"/>
      <c r="P7" s="595" t="s">
        <v>777</v>
      </c>
      <c r="Q7" s="595"/>
      <c r="R7" s="595"/>
      <c r="S7" s="595"/>
      <c r="T7" s="595"/>
      <c r="U7" s="595"/>
      <c r="V7" s="595"/>
      <c r="W7" s="595"/>
    </row>
    <row r="8" spans="1:25" ht="35.25" customHeight="1" x14ac:dyDescent="0.2">
      <c r="A8" s="580" t="s">
        <v>2</v>
      </c>
      <c r="B8" s="580" t="s">
        <v>148</v>
      </c>
      <c r="C8" s="596" t="s">
        <v>149</v>
      </c>
      <c r="D8" s="596"/>
      <c r="E8" s="596"/>
      <c r="F8" s="596" t="s">
        <v>150</v>
      </c>
      <c r="G8" s="362"/>
      <c r="H8" s="580" t="s">
        <v>181</v>
      </c>
      <c r="I8" s="580"/>
      <c r="J8" s="580"/>
      <c r="K8" s="580"/>
      <c r="L8" s="580"/>
      <c r="M8" s="580"/>
      <c r="N8" s="580"/>
      <c r="O8" s="580"/>
      <c r="P8" s="580" t="s">
        <v>182</v>
      </c>
      <c r="Q8" s="580"/>
      <c r="R8" s="580"/>
      <c r="S8" s="580"/>
      <c r="T8" s="580"/>
      <c r="U8" s="580"/>
      <c r="V8" s="580"/>
      <c r="W8" s="580"/>
    </row>
    <row r="9" spans="1:25" ht="15" x14ac:dyDescent="0.2">
      <c r="A9" s="580"/>
      <c r="B9" s="580"/>
      <c r="C9" s="596" t="s">
        <v>253</v>
      </c>
      <c r="D9" s="596" t="s">
        <v>45</v>
      </c>
      <c r="E9" s="596" t="s">
        <v>18</v>
      </c>
      <c r="F9" s="596"/>
      <c r="G9" s="362"/>
      <c r="H9" s="580" t="s">
        <v>183</v>
      </c>
      <c r="I9" s="580"/>
      <c r="J9" s="580"/>
      <c r="K9" s="580"/>
      <c r="L9" s="580" t="s">
        <v>167</v>
      </c>
      <c r="M9" s="580"/>
      <c r="N9" s="580"/>
      <c r="O9" s="580"/>
      <c r="P9" s="580" t="s">
        <v>151</v>
      </c>
      <c r="Q9" s="580"/>
      <c r="R9" s="580"/>
      <c r="S9" s="580"/>
      <c r="T9" s="580" t="s">
        <v>166</v>
      </c>
      <c r="U9" s="580"/>
      <c r="V9" s="580"/>
      <c r="W9" s="580"/>
    </row>
    <row r="10" spans="1:25" ht="13.9" customHeight="1" x14ac:dyDescent="0.2">
      <c r="A10" s="580"/>
      <c r="B10" s="580"/>
      <c r="C10" s="596"/>
      <c r="D10" s="596"/>
      <c r="E10" s="596"/>
      <c r="F10" s="596"/>
      <c r="G10" s="362"/>
      <c r="H10" s="597" t="s">
        <v>152</v>
      </c>
      <c r="I10" s="598"/>
      <c r="J10" s="599"/>
      <c r="K10" s="581" t="s">
        <v>153</v>
      </c>
      <c r="L10" s="584" t="s">
        <v>152</v>
      </c>
      <c r="M10" s="585"/>
      <c r="N10" s="586"/>
      <c r="O10" s="581" t="s">
        <v>153</v>
      </c>
      <c r="P10" s="584" t="s">
        <v>152</v>
      </c>
      <c r="Q10" s="585"/>
      <c r="R10" s="586"/>
      <c r="S10" s="581" t="s">
        <v>153</v>
      </c>
      <c r="T10" s="584" t="s">
        <v>152</v>
      </c>
      <c r="U10" s="585"/>
      <c r="V10" s="586"/>
      <c r="W10" s="581" t="s">
        <v>153</v>
      </c>
    </row>
    <row r="11" spans="1:25" ht="15" customHeight="1" x14ac:dyDescent="0.2">
      <c r="A11" s="580"/>
      <c r="B11" s="580"/>
      <c r="C11" s="596"/>
      <c r="D11" s="596"/>
      <c r="E11" s="596"/>
      <c r="F11" s="596"/>
      <c r="G11" s="362"/>
      <c r="H11" s="600"/>
      <c r="I11" s="601"/>
      <c r="J11" s="602"/>
      <c r="K11" s="582"/>
      <c r="L11" s="587"/>
      <c r="M11" s="588"/>
      <c r="N11" s="589"/>
      <c r="O11" s="582"/>
      <c r="P11" s="587"/>
      <c r="Q11" s="588"/>
      <c r="R11" s="589"/>
      <c r="S11" s="582"/>
      <c r="T11" s="587"/>
      <c r="U11" s="588"/>
      <c r="V11" s="589"/>
      <c r="W11" s="582"/>
    </row>
    <row r="12" spans="1:25" ht="15" x14ac:dyDescent="0.2">
      <c r="A12" s="580"/>
      <c r="B12" s="580"/>
      <c r="C12" s="596"/>
      <c r="D12" s="596"/>
      <c r="E12" s="596"/>
      <c r="F12" s="596"/>
      <c r="G12" s="362"/>
      <c r="H12" s="195" t="s">
        <v>253</v>
      </c>
      <c r="I12" s="195" t="s">
        <v>45</v>
      </c>
      <c r="J12" s="196" t="s">
        <v>18</v>
      </c>
      <c r="K12" s="583"/>
      <c r="L12" s="194" t="s">
        <v>253</v>
      </c>
      <c r="M12" s="194" t="s">
        <v>45</v>
      </c>
      <c r="N12" s="194" t="s">
        <v>46</v>
      </c>
      <c r="O12" s="583"/>
      <c r="P12" s="194" t="s">
        <v>253</v>
      </c>
      <c r="Q12" s="194" t="s">
        <v>45</v>
      </c>
      <c r="R12" s="194" t="s">
        <v>46</v>
      </c>
      <c r="S12" s="583"/>
      <c r="T12" s="194" t="s">
        <v>253</v>
      </c>
      <c r="U12" s="194" t="s">
        <v>45</v>
      </c>
      <c r="V12" s="194" t="s">
        <v>46</v>
      </c>
      <c r="W12" s="583"/>
    </row>
    <row r="13" spans="1:25" ht="15" x14ac:dyDescent="0.2">
      <c r="A13" s="194">
        <v>1</v>
      </c>
      <c r="B13" s="194">
        <v>2</v>
      </c>
      <c r="C13" s="194">
        <v>3</v>
      </c>
      <c r="D13" s="194">
        <v>4</v>
      </c>
      <c r="E13" s="194">
        <v>5</v>
      </c>
      <c r="F13" s="343"/>
      <c r="G13" s="343">
        <v>6</v>
      </c>
      <c r="H13" s="194">
        <v>7</v>
      </c>
      <c r="I13" s="194">
        <v>8</v>
      </c>
      <c r="J13" s="194">
        <v>9</v>
      </c>
      <c r="K13" s="194">
        <v>10</v>
      </c>
      <c r="L13" s="194">
        <v>11</v>
      </c>
      <c r="M13" s="194">
        <v>12</v>
      </c>
      <c r="N13" s="194">
        <v>13</v>
      </c>
      <c r="O13" s="194">
        <v>14</v>
      </c>
      <c r="P13" s="194">
        <v>15</v>
      </c>
      <c r="Q13" s="194">
        <v>16</v>
      </c>
      <c r="R13" s="194">
        <v>17</v>
      </c>
      <c r="S13" s="194">
        <v>18</v>
      </c>
      <c r="T13" s="194">
        <v>19</v>
      </c>
      <c r="U13" s="194">
        <v>20</v>
      </c>
      <c r="V13" s="194">
        <v>21</v>
      </c>
      <c r="W13" s="194">
        <v>22</v>
      </c>
    </row>
    <row r="14" spans="1:25" ht="15" x14ac:dyDescent="0.2">
      <c r="A14" s="603" t="s">
        <v>214</v>
      </c>
      <c r="B14" s="604"/>
      <c r="C14" s="194"/>
      <c r="D14" s="194"/>
      <c r="E14" s="194"/>
      <c r="F14" s="343"/>
      <c r="G14" s="343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</row>
    <row r="15" spans="1:25" ht="30" x14ac:dyDescent="0.2">
      <c r="A15" s="345"/>
      <c r="B15" s="346"/>
      <c r="C15" s="347"/>
      <c r="D15" s="347"/>
      <c r="E15" s="347"/>
      <c r="F15" s="347"/>
      <c r="G15" s="347" t="s">
        <v>919</v>
      </c>
      <c r="H15" s="364">
        <f>J15*89.6%</f>
        <v>1465.9903999999999</v>
      </c>
      <c r="I15" s="364">
        <f>J15-H15</f>
        <v>170.15960000000018</v>
      </c>
      <c r="J15" s="198">
        <v>1636.15</v>
      </c>
      <c r="K15" s="390" t="s">
        <v>920</v>
      </c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</row>
    <row r="16" spans="1:25" ht="28.5" x14ac:dyDescent="0.2">
      <c r="A16" s="194">
        <v>1</v>
      </c>
      <c r="B16" s="197" t="s">
        <v>213</v>
      </c>
      <c r="C16" s="198">
        <v>1896.66</v>
      </c>
      <c r="D16" s="198">
        <v>221.26</v>
      </c>
      <c r="E16" s="198">
        <v>2117.92</v>
      </c>
      <c r="F16" s="198" t="s">
        <v>899</v>
      </c>
      <c r="G16" s="362"/>
      <c r="H16" s="364">
        <f>J16*89.6%</f>
        <v>1117.1955199999998</v>
      </c>
      <c r="I16" s="364">
        <f>J16-H16</f>
        <v>129.67448000000013</v>
      </c>
      <c r="J16" s="364">
        <v>1246.8699999999999</v>
      </c>
      <c r="K16" s="198" t="s">
        <v>899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</row>
    <row r="17" spans="1:25" ht="28.5" x14ac:dyDescent="0.2">
      <c r="A17" s="194">
        <v>2</v>
      </c>
      <c r="B17" s="197" t="s">
        <v>154</v>
      </c>
      <c r="C17" s="198">
        <v>2800.5</v>
      </c>
      <c r="D17" s="198">
        <v>325.06</v>
      </c>
      <c r="E17" s="198">
        <v>3125.56</v>
      </c>
      <c r="F17" s="198" t="s">
        <v>900</v>
      </c>
      <c r="G17" s="362"/>
      <c r="H17" s="364">
        <f>J17*89.6%</f>
        <v>1705.1238399999997</v>
      </c>
      <c r="I17" s="364">
        <f>J17-H17</f>
        <v>197.91616000000022</v>
      </c>
      <c r="J17" s="364">
        <v>1903.04</v>
      </c>
      <c r="K17" s="198" t="s">
        <v>900</v>
      </c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25" ht="19.149999999999999" customHeight="1" x14ac:dyDescent="0.2">
      <c r="A18" s="194">
        <v>3</v>
      </c>
      <c r="B18" s="197" t="s">
        <v>155</v>
      </c>
      <c r="C18" s="198">
        <v>3145.62</v>
      </c>
      <c r="D18" s="198">
        <v>400.69</v>
      </c>
      <c r="E18" s="198">
        <v>3546.31</v>
      </c>
      <c r="F18" s="198" t="s">
        <v>901</v>
      </c>
      <c r="G18" s="362"/>
      <c r="H18" s="364">
        <f>J18*89.6%</f>
        <v>1820.6092799999999</v>
      </c>
      <c r="I18" s="364">
        <f>J18-H18</f>
        <v>211.32072000000016</v>
      </c>
      <c r="J18" s="364">
        <v>2031.93</v>
      </c>
      <c r="K18" s="198" t="s">
        <v>901</v>
      </c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5" ht="27" customHeight="1" x14ac:dyDescent="0.2">
      <c r="A19" s="343">
        <v>4</v>
      </c>
      <c r="B19" s="197" t="s">
        <v>902</v>
      </c>
      <c r="C19" s="198">
        <v>406.26</v>
      </c>
      <c r="D19" s="198">
        <v>14.68</v>
      </c>
      <c r="E19" s="198">
        <v>420.94</v>
      </c>
      <c r="F19" s="198" t="s">
        <v>903</v>
      </c>
      <c r="G19" s="363"/>
      <c r="H19" s="364"/>
      <c r="I19" s="364"/>
      <c r="J19" s="364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</row>
    <row r="20" spans="1:25" ht="15" x14ac:dyDescent="0.2">
      <c r="A20" s="360"/>
      <c r="B20" s="361"/>
      <c r="C20" s="198"/>
      <c r="D20" s="198"/>
      <c r="E20" s="198"/>
      <c r="F20" s="198"/>
      <c r="G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</row>
    <row r="21" spans="1:25" ht="15" x14ac:dyDescent="0.2">
      <c r="A21" s="603" t="s">
        <v>215</v>
      </c>
      <c r="B21" s="604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25" ht="15" x14ac:dyDescent="0.2">
      <c r="A22" s="194">
        <v>4</v>
      </c>
      <c r="B22" s="197" t="s">
        <v>203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</row>
    <row r="23" spans="1:25" ht="15" x14ac:dyDescent="0.2">
      <c r="A23" s="194">
        <v>5</v>
      </c>
      <c r="B23" s="197" t="s">
        <v>133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</row>
    <row r="26" spans="1:25" ht="14.25" x14ac:dyDescent="0.2">
      <c r="A26" s="605" t="s">
        <v>168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</row>
    <row r="27" spans="1:25" ht="14.25" x14ac:dyDescent="0.2">
      <c r="A27" s="199"/>
      <c r="B27" s="199"/>
      <c r="C27" s="199"/>
      <c r="D27" s="199"/>
      <c r="E27" s="199"/>
      <c r="F27" s="344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1:25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25" ht="15.75" x14ac:dyDescent="0.25">
      <c r="A29" s="99" t="s">
        <v>11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06" t="s">
        <v>12</v>
      </c>
      <c r="P29" s="606"/>
      <c r="Q29" s="606"/>
      <c r="R29" s="606"/>
      <c r="S29" s="606"/>
      <c r="T29" s="606"/>
      <c r="U29" s="606"/>
      <c r="V29" s="606"/>
      <c r="W29" s="606"/>
    </row>
    <row r="30" spans="1:25" ht="15.75" x14ac:dyDescent="0.2">
      <c r="A30" s="606" t="s">
        <v>13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</row>
    <row r="31" spans="1:25" ht="15.75" x14ac:dyDescent="0.2">
      <c r="A31" s="606" t="s">
        <v>14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</row>
    <row r="32" spans="1:25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W32" s="594" t="s">
        <v>85</v>
      </c>
      <c r="X32" s="594"/>
      <c r="Y32" s="594"/>
    </row>
  </sheetData>
  <mergeCells count="33">
    <mergeCell ref="W32:Y32"/>
    <mergeCell ref="A14:B14"/>
    <mergeCell ref="A21:B21"/>
    <mergeCell ref="A26:W26"/>
    <mergeCell ref="O29:W29"/>
    <mergeCell ref="A30:W30"/>
    <mergeCell ref="A31:W31"/>
    <mergeCell ref="P8:W8"/>
    <mergeCell ref="A8:A12"/>
    <mergeCell ref="B8:B12"/>
    <mergeCell ref="C8:E8"/>
    <mergeCell ref="F8:F12"/>
    <mergeCell ref="H8:O8"/>
    <mergeCell ref="H10:J11"/>
    <mergeCell ref="K10:K12"/>
    <mergeCell ref="L10:N11"/>
    <mergeCell ref="O10:O12"/>
    <mergeCell ref="C9:C12"/>
    <mergeCell ref="D9:D12"/>
    <mergeCell ref="E9:E12"/>
    <mergeCell ref="H9:K9"/>
    <mergeCell ref="W10:W12"/>
    <mergeCell ref="T10:V11"/>
    <mergeCell ref="C3:O3"/>
    <mergeCell ref="B5:T5"/>
    <mergeCell ref="V5:W5"/>
    <mergeCell ref="A7:B7"/>
    <mergeCell ref="P7:W7"/>
    <mergeCell ref="L9:O9"/>
    <mergeCell ref="P9:S9"/>
    <mergeCell ref="T9:W9"/>
    <mergeCell ref="S10:S12"/>
    <mergeCell ref="P10:R11"/>
  </mergeCell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1"/>
  <colBreaks count="1" manualBreakCount="1">
    <brk id="23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Normal="70" zoomScaleSheetLayoutView="100" workbookViewId="0">
      <selection activeCell="A11" sqref="A11:XFD17"/>
    </sheetView>
  </sheetViews>
  <sheetFormatPr defaultColWidth="9.140625" defaultRowHeight="12.75" x14ac:dyDescent="0.2"/>
  <cols>
    <col min="1" max="1" width="5.5703125" style="273" customWidth="1"/>
    <col min="2" max="2" width="12.7109375" style="273" customWidth="1"/>
    <col min="3" max="3" width="10.28515625" style="273" customWidth="1"/>
    <col min="4" max="4" width="12.85546875" style="273" customWidth="1"/>
    <col min="5" max="5" width="8.7109375" style="259" customWidth="1"/>
    <col min="6" max="7" width="8" style="259" customWidth="1"/>
    <col min="8" max="10" width="8.140625" style="259" customWidth="1"/>
    <col min="11" max="11" width="8.42578125" style="259" customWidth="1"/>
    <col min="12" max="12" width="8.140625" style="259" customWidth="1"/>
    <col min="13" max="13" width="11.28515625" style="259" customWidth="1"/>
    <col min="14" max="14" width="11.85546875" style="259" customWidth="1"/>
    <col min="15" max="15" width="9.140625" style="273"/>
    <col min="16" max="16" width="12" style="273" customWidth="1"/>
    <col min="17" max="16384" width="9.140625" style="259"/>
  </cols>
  <sheetData>
    <row r="1" spans="1:16" ht="12.75" customHeight="1" x14ac:dyDescent="0.2">
      <c r="D1" s="876"/>
      <c r="E1" s="876"/>
      <c r="F1" s="273"/>
      <c r="G1" s="273"/>
      <c r="H1" s="273"/>
      <c r="I1" s="273"/>
      <c r="J1" s="273"/>
      <c r="K1" s="273"/>
      <c r="L1" s="273"/>
      <c r="M1" s="878" t="s">
        <v>658</v>
      </c>
      <c r="N1" s="878"/>
    </row>
    <row r="2" spans="1:16" ht="15.75" x14ac:dyDescent="0.25">
      <c r="A2" s="874" t="s">
        <v>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</row>
    <row r="3" spans="1:16" ht="18" x14ac:dyDescent="0.25">
      <c r="A3" s="875" t="s">
        <v>702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</row>
    <row r="4" spans="1:16" ht="9.75" customHeight="1" x14ac:dyDescent="0.2">
      <c r="A4" s="909" t="s">
        <v>712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</row>
    <row r="5" spans="1:16" s="260" customFormat="1" ht="18.75" customHeight="1" x14ac:dyDescent="0.2">
      <c r="A5" s="909"/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327"/>
      <c r="P5" s="327"/>
    </row>
    <row r="6" spans="1:16" x14ac:dyDescent="0.2">
      <c r="A6" s="877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</row>
    <row r="7" spans="1:16" x14ac:dyDescent="0.2">
      <c r="A7" s="884" t="s">
        <v>164</v>
      </c>
      <c r="B7" s="884"/>
      <c r="D7" s="301"/>
      <c r="E7" s="273"/>
      <c r="F7" s="273"/>
      <c r="G7" s="273"/>
      <c r="H7" s="880"/>
      <c r="I7" s="880"/>
      <c r="J7" s="880"/>
      <c r="K7" s="880"/>
      <c r="L7" s="880"/>
      <c r="M7" s="880"/>
      <c r="N7" s="880"/>
    </row>
    <row r="8" spans="1:16" ht="46.5" customHeight="1" x14ac:dyDescent="0.2">
      <c r="A8" s="777" t="s">
        <v>2</v>
      </c>
      <c r="B8" s="777" t="s">
        <v>3</v>
      </c>
      <c r="C8" s="898" t="s">
        <v>489</v>
      </c>
      <c r="D8" s="885" t="s">
        <v>86</v>
      </c>
      <c r="E8" s="881" t="s">
        <v>87</v>
      </c>
      <c r="F8" s="882"/>
      <c r="G8" s="882"/>
      <c r="H8" s="883"/>
      <c r="I8" s="777" t="s">
        <v>652</v>
      </c>
      <c r="J8" s="777"/>
      <c r="K8" s="777"/>
      <c r="L8" s="777"/>
      <c r="M8" s="777"/>
      <c r="N8" s="777"/>
      <c r="O8" s="897" t="s">
        <v>851</v>
      </c>
      <c r="P8" s="897"/>
    </row>
    <row r="9" spans="1:16" ht="44.45" customHeight="1" x14ac:dyDescent="0.2">
      <c r="A9" s="777"/>
      <c r="B9" s="777"/>
      <c r="C9" s="899"/>
      <c r="D9" s="886"/>
      <c r="E9" s="318" t="s">
        <v>92</v>
      </c>
      <c r="F9" s="318" t="s">
        <v>21</v>
      </c>
      <c r="G9" s="318" t="s">
        <v>44</v>
      </c>
      <c r="H9" s="318" t="s">
        <v>689</v>
      </c>
      <c r="I9" s="325" t="s">
        <v>18</v>
      </c>
      <c r="J9" s="325" t="s">
        <v>653</v>
      </c>
      <c r="K9" s="325" t="s">
        <v>654</v>
      </c>
      <c r="L9" s="325" t="s">
        <v>655</v>
      </c>
      <c r="M9" s="325" t="s">
        <v>656</v>
      </c>
      <c r="N9" s="325" t="s">
        <v>657</v>
      </c>
      <c r="O9" s="337" t="s">
        <v>865</v>
      </c>
      <c r="P9" s="337" t="s">
        <v>863</v>
      </c>
    </row>
    <row r="10" spans="1:16" s="333" customFormat="1" x14ac:dyDescent="0.2">
      <c r="A10" s="332">
        <v>1</v>
      </c>
      <c r="B10" s="332">
        <v>2</v>
      </c>
      <c r="C10" s="332">
        <v>3</v>
      </c>
      <c r="D10" s="332">
        <v>8</v>
      </c>
      <c r="E10" s="332">
        <v>9</v>
      </c>
      <c r="F10" s="332">
        <v>10</v>
      </c>
      <c r="G10" s="332">
        <v>11</v>
      </c>
      <c r="H10" s="332">
        <v>12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ht="16.149999999999999" customHeight="1" x14ac:dyDescent="0.2">
      <c r="A11" s="397">
        <v>1</v>
      </c>
      <c r="B11" s="30" t="s">
        <v>885</v>
      </c>
      <c r="C11" s="910" t="s">
        <v>893</v>
      </c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2"/>
    </row>
    <row r="12" spans="1:16" ht="16.149999999999999" customHeight="1" x14ac:dyDescent="0.2">
      <c r="A12" s="397">
        <v>2</v>
      </c>
      <c r="B12" s="30" t="s">
        <v>888</v>
      </c>
      <c r="C12" s="913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5"/>
    </row>
    <row r="13" spans="1:16" ht="16.149999999999999" customHeight="1" x14ac:dyDescent="0.2">
      <c r="A13" s="397">
        <v>3</v>
      </c>
      <c r="B13" s="30" t="s">
        <v>889</v>
      </c>
      <c r="C13" s="913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5"/>
    </row>
    <row r="14" spans="1:16" ht="16.149999999999999" customHeight="1" x14ac:dyDescent="0.2">
      <c r="A14" s="397">
        <v>4</v>
      </c>
      <c r="B14" s="30" t="s">
        <v>890</v>
      </c>
      <c r="C14" s="913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5"/>
    </row>
    <row r="15" spans="1:16" ht="16.149999999999999" customHeight="1" x14ac:dyDescent="0.2">
      <c r="A15" s="397">
        <v>5</v>
      </c>
      <c r="B15" s="30" t="s">
        <v>886</v>
      </c>
      <c r="C15" s="913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5"/>
    </row>
    <row r="16" spans="1:16" ht="16.149999999999999" customHeight="1" x14ac:dyDescent="0.2">
      <c r="A16" s="397">
        <v>6</v>
      </c>
      <c r="B16" s="30" t="s">
        <v>887</v>
      </c>
      <c r="C16" s="913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5"/>
    </row>
    <row r="17" spans="1:16" ht="16.149999999999999" customHeight="1" x14ac:dyDescent="0.2">
      <c r="A17" s="147" t="s">
        <v>18</v>
      </c>
      <c r="B17" s="147"/>
      <c r="C17" s="916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8"/>
    </row>
    <row r="18" spans="1:16" x14ac:dyDescent="0.2">
      <c r="A18" s="278"/>
      <c r="B18" s="278"/>
      <c r="C18" s="278"/>
      <c r="D18" s="278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6" x14ac:dyDescent="0.2">
      <c r="A19" s="279"/>
      <c r="B19" s="280"/>
      <c r="C19" s="280"/>
      <c r="D19" s="278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6" x14ac:dyDescent="0.2">
      <c r="A20" s="281"/>
      <c r="B20" s="281"/>
      <c r="C20" s="281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  <row r="21" spans="1:16" x14ac:dyDescent="0.2">
      <c r="A21" s="281"/>
      <c r="B21" s="281"/>
      <c r="C21" s="281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6" x14ac:dyDescent="0.2">
      <c r="A22" s="281"/>
      <c r="B22" s="281"/>
      <c r="C22" s="281"/>
      <c r="E22" s="273"/>
      <c r="F22" s="273"/>
      <c r="G22" s="273"/>
      <c r="H22" s="273"/>
      <c r="I22" s="273"/>
      <c r="J22" s="273"/>
      <c r="K22" s="273"/>
      <c r="L22" s="273"/>
      <c r="M22" s="273"/>
      <c r="N22" s="273"/>
    </row>
    <row r="23" spans="1:16" x14ac:dyDescent="0.2">
      <c r="A23" s="281"/>
      <c r="B23" s="281"/>
      <c r="C23" s="281"/>
      <c r="E23" s="273"/>
      <c r="F23" s="273"/>
      <c r="G23" s="273"/>
      <c r="H23" s="273"/>
      <c r="I23" s="273"/>
      <c r="J23" s="273"/>
      <c r="K23" s="273"/>
      <c r="L23" s="273"/>
      <c r="M23" s="273"/>
      <c r="N23" s="273"/>
    </row>
    <row r="24" spans="1:16" x14ac:dyDescent="0.2">
      <c r="A24" s="281" t="s">
        <v>11</v>
      </c>
      <c r="D24" s="281"/>
      <c r="E24" s="273"/>
      <c r="F24" s="281"/>
      <c r="G24" s="281"/>
      <c r="H24" s="281"/>
      <c r="I24" s="281"/>
      <c r="J24" s="281"/>
      <c r="K24" s="281"/>
      <c r="L24" s="281" t="s">
        <v>12</v>
      </c>
      <c r="M24" s="281"/>
      <c r="N24" s="281"/>
    </row>
    <row r="25" spans="1:16" ht="12.75" customHeight="1" x14ac:dyDescent="0.2">
      <c r="E25" s="281"/>
      <c r="F25" s="887" t="s">
        <v>13</v>
      </c>
      <c r="G25" s="887"/>
      <c r="H25" s="887"/>
      <c r="I25" s="887"/>
      <c r="J25" s="887"/>
      <c r="K25" s="887"/>
      <c r="L25" s="887"/>
      <c r="M25" s="887"/>
      <c r="N25" s="887"/>
    </row>
    <row r="26" spans="1:16" ht="12.75" customHeight="1" x14ac:dyDescent="0.2">
      <c r="E26" s="887" t="s">
        <v>88</v>
      </c>
      <c r="F26" s="887"/>
      <c r="G26" s="887"/>
      <c r="H26" s="887"/>
      <c r="I26" s="887"/>
      <c r="J26" s="887"/>
      <c r="K26" s="887"/>
      <c r="L26" s="887"/>
      <c r="M26" s="887"/>
      <c r="N26" s="887"/>
    </row>
    <row r="27" spans="1:16" x14ac:dyDescent="0.2">
      <c r="A27" s="281"/>
      <c r="B27" s="281"/>
      <c r="E27" s="273"/>
      <c r="F27" s="281"/>
      <c r="G27" s="281"/>
      <c r="H27" s="281"/>
      <c r="I27" s="281"/>
      <c r="J27" s="281"/>
      <c r="K27" s="281"/>
      <c r="L27" s="281" t="s">
        <v>852</v>
      </c>
      <c r="M27" s="281"/>
      <c r="N27" s="281"/>
    </row>
    <row r="29" spans="1:16" x14ac:dyDescent="0.2">
      <c r="A29" s="879"/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</row>
  </sheetData>
  <mergeCells count="19">
    <mergeCell ref="F25:N25"/>
    <mergeCell ref="E26:N26"/>
    <mergeCell ref="A29:N29"/>
    <mergeCell ref="C8:C9"/>
    <mergeCell ref="A7:B7"/>
    <mergeCell ref="H7:N7"/>
    <mergeCell ref="A8:A9"/>
    <mergeCell ref="B8:B9"/>
    <mergeCell ref="D8:D9"/>
    <mergeCell ref="E8:H8"/>
    <mergeCell ref="C11:P17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Normal="70" zoomScaleSheetLayoutView="100" workbookViewId="0">
      <selection activeCell="C11" sqref="C11:P17"/>
    </sheetView>
  </sheetViews>
  <sheetFormatPr defaultColWidth="9.140625" defaultRowHeight="12.75" x14ac:dyDescent="0.2"/>
  <cols>
    <col min="1" max="1" width="5.5703125" style="273" customWidth="1"/>
    <col min="2" max="2" width="11.85546875" style="273" customWidth="1"/>
    <col min="3" max="3" width="10.28515625" style="273" customWidth="1"/>
    <col min="4" max="4" width="12.85546875" style="273" customWidth="1"/>
    <col min="5" max="5" width="8.7109375" style="259" customWidth="1"/>
    <col min="6" max="7" width="8" style="259" customWidth="1"/>
    <col min="8" max="10" width="8.140625" style="259" customWidth="1"/>
    <col min="11" max="11" width="8.42578125" style="259" customWidth="1"/>
    <col min="12" max="12" width="8.140625" style="259" customWidth="1"/>
    <col min="13" max="13" width="11.28515625" style="259" customWidth="1"/>
    <col min="14" max="14" width="11.85546875" style="259" customWidth="1"/>
    <col min="15" max="15" width="9.140625" style="273"/>
    <col min="16" max="16" width="13" style="273" customWidth="1"/>
    <col min="17" max="16384" width="9.140625" style="259"/>
  </cols>
  <sheetData>
    <row r="1" spans="1:16" ht="12.75" customHeight="1" x14ac:dyDescent="0.2">
      <c r="D1" s="876"/>
      <c r="E1" s="876"/>
      <c r="F1" s="273"/>
      <c r="G1" s="273"/>
      <c r="H1" s="273"/>
      <c r="I1" s="273"/>
      <c r="J1" s="273"/>
      <c r="K1" s="273"/>
      <c r="L1" s="273"/>
      <c r="M1" s="878" t="s">
        <v>671</v>
      </c>
      <c r="N1" s="878"/>
    </row>
    <row r="2" spans="1:16" ht="15.75" x14ac:dyDescent="0.25">
      <c r="A2" s="874" t="s">
        <v>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</row>
    <row r="3" spans="1:16" ht="18" x14ac:dyDescent="0.25">
      <c r="A3" s="875" t="s">
        <v>702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</row>
    <row r="4" spans="1:16" ht="9.75" customHeight="1" x14ac:dyDescent="0.2">
      <c r="A4" s="909" t="s">
        <v>713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</row>
    <row r="5" spans="1:16" s="260" customFormat="1" ht="18.75" customHeight="1" x14ac:dyDescent="0.2">
      <c r="A5" s="909"/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327"/>
      <c r="P5" s="327"/>
    </row>
    <row r="6" spans="1:16" x14ac:dyDescent="0.2">
      <c r="A6" s="877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</row>
    <row r="7" spans="1:16" x14ac:dyDescent="0.2">
      <c r="A7" s="884" t="s">
        <v>164</v>
      </c>
      <c r="B7" s="884"/>
      <c r="D7" s="301"/>
      <c r="E7" s="273"/>
      <c r="F7" s="273"/>
      <c r="G7" s="273"/>
      <c r="H7" s="880"/>
      <c r="I7" s="880"/>
      <c r="J7" s="880"/>
      <c r="K7" s="880"/>
      <c r="L7" s="880"/>
      <c r="M7" s="880"/>
      <c r="N7" s="880"/>
    </row>
    <row r="8" spans="1:16" ht="24.75" customHeight="1" x14ac:dyDescent="0.2">
      <c r="A8" s="777" t="s">
        <v>2</v>
      </c>
      <c r="B8" s="777" t="s">
        <v>3</v>
      </c>
      <c r="C8" s="898" t="s">
        <v>489</v>
      </c>
      <c r="D8" s="885" t="s">
        <v>86</v>
      </c>
      <c r="E8" s="881" t="s">
        <v>87</v>
      </c>
      <c r="F8" s="882"/>
      <c r="G8" s="882"/>
      <c r="H8" s="883"/>
      <c r="I8" s="777" t="s">
        <v>652</v>
      </c>
      <c r="J8" s="777"/>
      <c r="K8" s="777"/>
      <c r="L8" s="777"/>
      <c r="M8" s="777"/>
      <c r="N8" s="777"/>
      <c r="O8" s="897" t="s">
        <v>851</v>
      </c>
      <c r="P8" s="897"/>
    </row>
    <row r="9" spans="1:16" ht="44.45" customHeight="1" x14ac:dyDescent="0.2">
      <c r="A9" s="777"/>
      <c r="B9" s="777"/>
      <c r="C9" s="899"/>
      <c r="D9" s="886"/>
      <c r="E9" s="319" t="s">
        <v>92</v>
      </c>
      <c r="F9" s="319" t="s">
        <v>21</v>
      </c>
      <c r="G9" s="319" t="s">
        <v>44</v>
      </c>
      <c r="H9" s="319" t="s">
        <v>689</v>
      </c>
      <c r="I9" s="325" t="s">
        <v>18</v>
      </c>
      <c r="J9" s="325" t="s">
        <v>653</v>
      </c>
      <c r="K9" s="325" t="s">
        <v>654</v>
      </c>
      <c r="L9" s="325" t="s">
        <v>655</v>
      </c>
      <c r="M9" s="325" t="s">
        <v>656</v>
      </c>
      <c r="N9" s="325" t="s">
        <v>657</v>
      </c>
      <c r="O9" s="337" t="s">
        <v>865</v>
      </c>
      <c r="P9" s="337" t="s">
        <v>863</v>
      </c>
    </row>
    <row r="10" spans="1:16" s="333" customFormat="1" x14ac:dyDescent="0.2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ht="22.15" customHeight="1" x14ac:dyDescent="0.2">
      <c r="A11" s="397">
        <v>1</v>
      </c>
      <c r="B11" s="30" t="s">
        <v>885</v>
      </c>
      <c r="C11" s="910" t="s">
        <v>893</v>
      </c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2"/>
    </row>
    <row r="12" spans="1:16" ht="22.15" customHeight="1" x14ac:dyDescent="0.2">
      <c r="A12" s="397">
        <v>2</v>
      </c>
      <c r="B12" s="30" t="s">
        <v>888</v>
      </c>
      <c r="C12" s="913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5"/>
    </row>
    <row r="13" spans="1:16" ht="22.15" customHeight="1" x14ac:dyDescent="0.2">
      <c r="A13" s="397">
        <v>3</v>
      </c>
      <c r="B13" s="30" t="s">
        <v>889</v>
      </c>
      <c r="C13" s="913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5"/>
    </row>
    <row r="14" spans="1:16" ht="22.15" customHeight="1" x14ac:dyDescent="0.2">
      <c r="A14" s="397">
        <v>4</v>
      </c>
      <c r="B14" s="30" t="s">
        <v>890</v>
      </c>
      <c r="C14" s="913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5"/>
    </row>
    <row r="15" spans="1:16" ht="22.15" customHeight="1" x14ac:dyDescent="0.2">
      <c r="A15" s="397">
        <v>5</v>
      </c>
      <c r="B15" s="30" t="s">
        <v>886</v>
      </c>
      <c r="C15" s="913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5"/>
    </row>
    <row r="16" spans="1:16" ht="22.15" customHeight="1" x14ac:dyDescent="0.2">
      <c r="A16" s="397">
        <v>6</v>
      </c>
      <c r="B16" s="30" t="s">
        <v>887</v>
      </c>
      <c r="C16" s="913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5"/>
    </row>
    <row r="17" spans="1:16" ht="22.15" customHeight="1" x14ac:dyDescent="0.2">
      <c r="A17" s="147" t="s">
        <v>18</v>
      </c>
      <c r="B17" s="147"/>
      <c r="C17" s="916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8"/>
    </row>
    <row r="18" spans="1:16" x14ac:dyDescent="0.2">
      <c r="A18" s="278"/>
      <c r="B18" s="278"/>
      <c r="C18" s="278"/>
      <c r="D18" s="278"/>
      <c r="E18" s="273"/>
      <c r="F18" s="273"/>
      <c r="G18" s="273"/>
      <c r="H18" s="273"/>
      <c r="I18" s="273"/>
      <c r="J18" s="273"/>
      <c r="K18" s="273"/>
      <c r="L18" s="273"/>
      <c r="M18" s="273"/>
      <c r="N18" s="273"/>
    </row>
    <row r="19" spans="1:16" x14ac:dyDescent="0.2">
      <c r="A19" s="279"/>
      <c r="B19" s="280"/>
      <c r="C19" s="280"/>
      <c r="D19" s="278"/>
      <c r="E19" s="273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6" x14ac:dyDescent="0.2">
      <c r="A20" s="281"/>
      <c r="B20" s="281"/>
      <c r="C20" s="281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  <row r="21" spans="1:16" x14ac:dyDescent="0.2">
      <c r="A21" s="281"/>
      <c r="B21" s="281"/>
      <c r="C21" s="281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6" x14ac:dyDescent="0.2">
      <c r="A22" s="281"/>
      <c r="B22" s="281"/>
      <c r="C22" s="281"/>
      <c r="E22" s="273"/>
      <c r="F22" s="273"/>
      <c r="G22" s="273"/>
      <c r="H22" s="273"/>
      <c r="I22" s="273"/>
      <c r="J22" s="273"/>
      <c r="K22" s="273"/>
      <c r="L22" s="273"/>
      <c r="M22" s="273"/>
      <c r="N22" s="273"/>
    </row>
    <row r="23" spans="1:16" x14ac:dyDescent="0.2">
      <c r="A23" s="281"/>
      <c r="B23" s="281"/>
      <c r="C23" s="281"/>
      <c r="E23" s="273"/>
      <c r="F23" s="273"/>
      <c r="G23" s="273"/>
      <c r="H23" s="273"/>
      <c r="I23" s="273"/>
      <c r="J23" s="273"/>
      <c r="K23" s="273"/>
      <c r="L23" s="273"/>
      <c r="M23" s="273"/>
      <c r="N23" s="273"/>
    </row>
    <row r="24" spans="1:16" x14ac:dyDescent="0.2">
      <c r="A24" s="281" t="s">
        <v>11</v>
      </c>
      <c r="D24" s="281"/>
      <c r="E24" s="273"/>
      <c r="F24" s="281"/>
      <c r="G24" s="281"/>
      <c r="H24" s="281"/>
      <c r="I24" s="281"/>
      <c r="J24" s="281"/>
      <c r="K24" s="281"/>
      <c r="L24" s="281" t="s">
        <v>866</v>
      </c>
      <c r="M24" s="281"/>
      <c r="N24" s="281"/>
    </row>
    <row r="25" spans="1:16" ht="12.75" customHeight="1" x14ac:dyDescent="0.2">
      <c r="E25" s="281"/>
      <c r="F25" s="887" t="s">
        <v>13</v>
      </c>
      <c r="G25" s="887"/>
      <c r="H25" s="887"/>
      <c r="I25" s="887"/>
      <c r="J25" s="887"/>
      <c r="K25" s="887"/>
      <c r="L25" s="887"/>
      <c r="M25" s="887"/>
      <c r="N25" s="887"/>
    </row>
    <row r="26" spans="1:16" ht="12.75" customHeight="1" x14ac:dyDescent="0.2">
      <c r="E26" s="887" t="s">
        <v>88</v>
      </c>
      <c r="F26" s="887"/>
      <c r="G26" s="887"/>
      <c r="H26" s="887"/>
      <c r="I26" s="887"/>
      <c r="J26" s="887"/>
      <c r="K26" s="887"/>
      <c r="L26" s="887"/>
      <c r="M26" s="887"/>
      <c r="N26" s="887"/>
    </row>
    <row r="27" spans="1:16" x14ac:dyDescent="0.2">
      <c r="A27" s="281"/>
      <c r="B27" s="281"/>
      <c r="E27" s="273"/>
      <c r="F27" s="281"/>
      <c r="G27" s="281"/>
      <c r="H27" s="281"/>
      <c r="I27" s="281"/>
      <c r="J27" s="281"/>
      <c r="K27" s="281"/>
      <c r="L27" s="281" t="s">
        <v>852</v>
      </c>
      <c r="M27" s="281"/>
      <c r="N27" s="281"/>
    </row>
    <row r="29" spans="1:16" x14ac:dyDescent="0.2">
      <c r="A29" s="879"/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</row>
  </sheetData>
  <mergeCells count="19">
    <mergeCell ref="F25:N25"/>
    <mergeCell ref="E26:N26"/>
    <mergeCell ref="A29:N29"/>
    <mergeCell ref="A7:B7"/>
    <mergeCell ref="H7:N7"/>
    <mergeCell ref="A8:A9"/>
    <mergeCell ref="B8:B9"/>
    <mergeCell ref="C8:C9"/>
    <mergeCell ref="D8:D9"/>
    <mergeCell ref="E8:H8"/>
    <mergeCell ref="C11:P17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view="pageBreakPreview" topLeftCell="A7" zoomScaleNormal="90" zoomScaleSheetLayoutView="100" workbookViewId="0">
      <selection activeCell="B11" sqref="B11:R15"/>
    </sheetView>
  </sheetViews>
  <sheetFormatPr defaultColWidth="9.140625" defaultRowHeight="15" x14ac:dyDescent="0.25"/>
  <cols>
    <col min="1" max="1" width="7.140625" style="77" customWidth="1"/>
    <col min="2" max="2" width="11.28515625" style="77" customWidth="1"/>
    <col min="3" max="4" width="8.5703125" style="77" customWidth="1"/>
    <col min="5" max="5" width="8.7109375" style="77" customWidth="1"/>
    <col min="6" max="6" width="8.5703125" style="77" customWidth="1"/>
    <col min="7" max="7" width="9.7109375" style="77" customWidth="1"/>
    <col min="8" max="8" width="10.28515625" style="77" customWidth="1"/>
    <col min="9" max="9" width="9.7109375" style="77" customWidth="1"/>
    <col min="10" max="10" width="9.28515625" style="77" customWidth="1"/>
    <col min="11" max="11" width="7" style="77" customWidth="1"/>
    <col min="12" max="12" width="7.28515625" style="77" customWidth="1"/>
    <col min="13" max="13" width="7.42578125" style="77" customWidth="1"/>
    <col min="14" max="14" width="7.85546875" style="77" customWidth="1"/>
    <col min="15" max="15" width="11.42578125" style="77" customWidth="1"/>
    <col min="16" max="16" width="12.28515625" style="77" customWidth="1"/>
    <col min="17" max="17" width="11.5703125" style="77" customWidth="1"/>
    <col min="18" max="18" width="16" style="77" customWidth="1"/>
    <col min="19" max="19" width="9" style="77" customWidth="1"/>
    <col min="20" max="20" width="9.140625" style="77" hidden="1" customWidth="1"/>
    <col min="21" max="16384" width="9.140625" style="77"/>
  </cols>
  <sheetData>
    <row r="1" spans="1:20" s="16" customFormat="1" ht="15.75" x14ac:dyDescent="0.25">
      <c r="G1" s="566" t="s">
        <v>0</v>
      </c>
      <c r="H1" s="566"/>
      <c r="I1" s="566"/>
      <c r="J1" s="566"/>
      <c r="K1" s="566"/>
      <c r="L1" s="566"/>
      <c r="M1" s="566"/>
      <c r="N1" s="40"/>
      <c r="O1" s="40"/>
      <c r="R1" s="43" t="s">
        <v>537</v>
      </c>
      <c r="S1" s="43"/>
    </row>
    <row r="2" spans="1:20" s="16" customFormat="1" ht="20.25" x14ac:dyDescent="0.3">
      <c r="B2" s="130"/>
      <c r="E2" s="567" t="s">
        <v>702</v>
      </c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20" s="16" customFormat="1" ht="20.25" x14ac:dyDescent="0.3">
      <c r="B3" s="128"/>
      <c r="C3" s="128"/>
      <c r="D3" s="128"/>
      <c r="E3" s="128"/>
      <c r="F3" s="128"/>
      <c r="G3" s="128"/>
      <c r="H3" s="128"/>
      <c r="I3" s="128"/>
      <c r="J3" s="128"/>
    </row>
    <row r="4" spans="1:20" ht="18" x14ac:dyDescent="0.25">
      <c r="B4" s="932" t="s">
        <v>855</v>
      </c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</row>
    <row r="5" spans="1:20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</row>
    <row r="6" spans="1:20" x14ac:dyDescent="0.25">
      <c r="A6" s="548" t="s">
        <v>164</v>
      </c>
      <c r="B6" s="548"/>
    </row>
    <row r="7" spans="1:20" x14ac:dyDescent="0.25">
      <c r="B7" s="80"/>
    </row>
    <row r="8" spans="1:20" s="81" customFormat="1" ht="42" customHeight="1" x14ac:dyDescent="0.25">
      <c r="A8" s="547" t="s">
        <v>2</v>
      </c>
      <c r="B8" s="933" t="s">
        <v>3</v>
      </c>
      <c r="C8" s="919" t="s">
        <v>243</v>
      </c>
      <c r="D8" s="919"/>
      <c r="E8" s="919"/>
      <c r="F8" s="919"/>
      <c r="G8" s="920" t="s">
        <v>773</v>
      </c>
      <c r="H8" s="921"/>
      <c r="I8" s="921"/>
      <c r="J8" s="922"/>
      <c r="K8" s="920" t="s">
        <v>212</v>
      </c>
      <c r="L8" s="921"/>
      <c r="M8" s="921"/>
      <c r="N8" s="922"/>
      <c r="O8" s="920" t="s">
        <v>110</v>
      </c>
      <c r="P8" s="921"/>
      <c r="Q8" s="921"/>
      <c r="R8" s="935"/>
    </row>
    <row r="9" spans="1:20" s="82" customFormat="1" ht="37.5" customHeight="1" x14ac:dyDescent="0.25">
      <c r="A9" s="547"/>
      <c r="B9" s="934"/>
      <c r="C9" s="87" t="s">
        <v>96</v>
      </c>
      <c r="D9" s="87" t="s">
        <v>100</v>
      </c>
      <c r="E9" s="87" t="s">
        <v>101</v>
      </c>
      <c r="F9" s="87" t="s">
        <v>18</v>
      </c>
      <c r="G9" s="87" t="s">
        <v>96</v>
      </c>
      <c r="H9" s="87" t="s">
        <v>100</v>
      </c>
      <c r="I9" s="87" t="s">
        <v>101</v>
      </c>
      <c r="J9" s="87" t="s">
        <v>18</v>
      </c>
      <c r="K9" s="87" t="s">
        <v>96</v>
      </c>
      <c r="L9" s="87" t="s">
        <v>100</v>
      </c>
      <c r="M9" s="87" t="s">
        <v>101</v>
      </c>
      <c r="N9" s="87" t="s">
        <v>18</v>
      </c>
      <c r="O9" s="87" t="s">
        <v>143</v>
      </c>
      <c r="P9" s="87" t="s">
        <v>144</v>
      </c>
      <c r="Q9" s="163" t="s">
        <v>145</v>
      </c>
      <c r="R9" s="87" t="s">
        <v>146</v>
      </c>
      <c r="S9" s="122"/>
    </row>
    <row r="10" spans="1:20" s="335" customFormat="1" ht="16.149999999999999" customHeight="1" x14ac:dyDescent="0.2">
      <c r="A10" s="67">
        <v>1</v>
      </c>
      <c r="B10" s="153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  <c r="Q10" s="334">
        <v>17</v>
      </c>
      <c r="R10" s="153">
        <v>18</v>
      </c>
    </row>
    <row r="11" spans="1:20" s="165" customFormat="1" ht="16.149999999999999" customHeight="1" x14ac:dyDescent="0.2">
      <c r="A11" s="5">
        <v>1</v>
      </c>
      <c r="B11" s="923" t="s">
        <v>947</v>
      </c>
      <c r="C11" s="924"/>
      <c r="D11" s="924"/>
      <c r="E11" s="924"/>
      <c r="F11" s="924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5"/>
    </row>
    <row r="12" spans="1:20" s="165" customFormat="1" ht="16.149999999999999" customHeight="1" x14ac:dyDescent="0.2">
      <c r="A12" s="5">
        <v>2</v>
      </c>
      <c r="B12" s="926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8"/>
    </row>
    <row r="13" spans="1:20" s="165" customFormat="1" ht="16.149999999999999" customHeight="1" x14ac:dyDescent="0.2">
      <c r="A13" s="5">
        <v>3</v>
      </c>
      <c r="B13" s="926"/>
      <c r="C13" s="927"/>
      <c r="D13" s="927"/>
      <c r="E13" s="927"/>
      <c r="F13" s="927"/>
      <c r="G13" s="927"/>
      <c r="H13" s="927"/>
      <c r="I13" s="927"/>
      <c r="J13" s="927"/>
      <c r="K13" s="927"/>
      <c r="L13" s="927"/>
      <c r="M13" s="927"/>
      <c r="N13" s="927"/>
      <c r="O13" s="927"/>
      <c r="P13" s="927"/>
      <c r="Q13" s="927"/>
      <c r="R13" s="928"/>
    </row>
    <row r="14" spans="1:20" s="165" customFormat="1" ht="16.149999999999999" customHeight="1" x14ac:dyDescent="0.2">
      <c r="A14" s="5">
        <v>4</v>
      </c>
      <c r="B14" s="926"/>
      <c r="C14" s="927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7"/>
      <c r="O14" s="927"/>
      <c r="P14" s="927"/>
      <c r="Q14" s="927"/>
      <c r="R14" s="928"/>
    </row>
    <row r="15" spans="1:20" s="165" customFormat="1" ht="16.149999999999999" customHeight="1" x14ac:dyDescent="0.2">
      <c r="A15" s="5">
        <v>5</v>
      </c>
      <c r="B15" s="929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1"/>
    </row>
    <row r="18" spans="1:19" s="16" customFormat="1" ht="12.75" x14ac:dyDescent="0.2">
      <c r="A18" s="15" t="s">
        <v>11</v>
      </c>
      <c r="G18" s="15"/>
      <c r="H18" s="15"/>
      <c r="K18" s="15"/>
      <c r="L18" s="15"/>
      <c r="M18" s="15"/>
      <c r="N18" s="15"/>
      <c r="O18" s="15"/>
      <c r="P18" s="575" t="s">
        <v>12</v>
      </c>
      <c r="Q18" s="575"/>
      <c r="R18" s="575"/>
      <c r="S18" s="575"/>
    </row>
    <row r="19" spans="1:19" s="16" customFormat="1" ht="12.75" customHeight="1" x14ac:dyDescent="0.2">
      <c r="J19" s="15"/>
      <c r="K19" s="569" t="s">
        <v>13</v>
      </c>
      <c r="L19" s="569"/>
      <c r="M19" s="569"/>
      <c r="N19" s="569"/>
      <c r="O19" s="569"/>
      <c r="P19" s="569"/>
      <c r="Q19" s="569"/>
      <c r="R19" s="569"/>
      <c r="S19" s="569"/>
    </row>
    <row r="20" spans="1:19" s="16" customFormat="1" ht="12.75" customHeight="1" x14ac:dyDescent="0.2">
      <c r="J20" s="569" t="s">
        <v>88</v>
      </c>
      <c r="K20" s="569"/>
      <c r="L20" s="569"/>
      <c r="M20" s="569"/>
      <c r="N20" s="569"/>
      <c r="O20" s="569"/>
      <c r="P20" s="569"/>
      <c r="Q20" s="569"/>
      <c r="R20" s="569"/>
      <c r="S20" s="569"/>
    </row>
    <row r="21" spans="1:19" s="16" customFormat="1" ht="12.75" x14ac:dyDescent="0.2">
      <c r="A21" s="15"/>
      <c r="B21" s="15"/>
      <c r="K21" s="15"/>
      <c r="L21" s="15"/>
      <c r="M21" s="15"/>
      <c r="N21" s="36" t="s">
        <v>85</v>
      </c>
      <c r="O21" s="36"/>
      <c r="P21" s="36"/>
      <c r="Q21" s="36"/>
      <c r="R21" s="36"/>
      <c r="S21" s="36"/>
    </row>
  </sheetData>
  <mergeCells count="14">
    <mergeCell ref="B4:T4"/>
    <mergeCell ref="A6:B6"/>
    <mergeCell ref="A8:A9"/>
    <mergeCell ref="B8:B9"/>
    <mergeCell ref="G1:M1"/>
    <mergeCell ref="E2:O2"/>
    <mergeCell ref="O8:R8"/>
    <mergeCell ref="J20:S20"/>
    <mergeCell ref="C8:F8"/>
    <mergeCell ref="K8:N8"/>
    <mergeCell ref="G8:J8"/>
    <mergeCell ref="P18:S18"/>
    <mergeCell ref="K19:S19"/>
    <mergeCell ref="B11:R1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zoomScale="85" zoomScaleNormal="70" zoomScaleSheetLayoutView="85" workbookViewId="0">
      <selection activeCell="B11" sqref="B11:S15"/>
    </sheetView>
  </sheetViews>
  <sheetFormatPr defaultColWidth="9.140625" defaultRowHeight="15" x14ac:dyDescent="0.25"/>
  <cols>
    <col min="1" max="1" width="7.28515625" style="77" customWidth="1"/>
    <col min="2" max="2" width="14.140625" style="77" customWidth="1"/>
    <col min="3" max="3" width="15.42578125" style="77" customWidth="1"/>
    <col min="4" max="4" width="14.85546875" style="77" customWidth="1"/>
    <col min="5" max="5" width="11.85546875" style="77" customWidth="1"/>
    <col min="6" max="6" width="9.85546875" style="77" customWidth="1"/>
    <col min="7" max="7" width="12.7109375" style="77" customWidth="1"/>
    <col min="8" max="9" width="11" style="77" customWidth="1"/>
    <col min="10" max="10" width="14.140625" style="77" customWidth="1"/>
    <col min="11" max="11" width="12.28515625" style="77" customWidth="1"/>
    <col min="12" max="12" width="13.140625" style="77" customWidth="1"/>
    <col min="13" max="13" width="9.7109375" style="77" customWidth="1"/>
    <col min="14" max="14" width="9.5703125" style="77" customWidth="1"/>
    <col min="15" max="15" width="12.7109375" style="77" customWidth="1"/>
    <col min="16" max="16" width="13.28515625" style="77" customWidth="1"/>
    <col min="17" max="17" width="11.28515625" style="77" customWidth="1"/>
    <col min="18" max="18" width="9.28515625" style="77" customWidth="1"/>
    <col min="19" max="19" width="9.140625" style="77"/>
    <col min="20" max="20" width="12.28515625" style="77" customWidth="1"/>
    <col min="21" max="16384" width="9.140625" style="77"/>
  </cols>
  <sheetData>
    <row r="1" spans="1:20" s="16" customFormat="1" ht="15.75" x14ac:dyDescent="0.25">
      <c r="C1" s="45"/>
      <c r="D1" s="45"/>
      <c r="E1" s="45"/>
      <c r="F1" s="45"/>
      <c r="G1" s="45"/>
      <c r="H1" s="45"/>
      <c r="I1" s="108" t="s">
        <v>0</v>
      </c>
      <c r="J1" s="45"/>
      <c r="Q1" s="673" t="s">
        <v>538</v>
      </c>
      <c r="R1" s="673"/>
    </row>
    <row r="2" spans="1:20" s="16" customFormat="1" ht="20.25" x14ac:dyDescent="0.3">
      <c r="G2" s="567" t="s">
        <v>702</v>
      </c>
      <c r="H2" s="567"/>
      <c r="I2" s="567"/>
      <c r="J2" s="567"/>
      <c r="K2" s="567"/>
      <c r="L2" s="567"/>
      <c r="M2" s="567"/>
      <c r="N2" s="44"/>
      <c r="O2" s="44"/>
      <c r="P2" s="44"/>
      <c r="Q2" s="44"/>
    </row>
    <row r="3" spans="1:20" s="16" customFormat="1" ht="20.25" x14ac:dyDescent="0.3">
      <c r="G3" s="128"/>
      <c r="H3" s="128"/>
      <c r="I3" s="128"/>
      <c r="J3" s="128"/>
      <c r="K3" s="128"/>
      <c r="L3" s="128"/>
      <c r="M3" s="128"/>
      <c r="N3" s="44"/>
      <c r="O3" s="44"/>
      <c r="P3" s="44"/>
      <c r="Q3" s="44"/>
    </row>
    <row r="4" spans="1:20" ht="18" x14ac:dyDescent="0.25">
      <c r="B4" s="936" t="s">
        <v>714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</row>
    <row r="5" spans="1:20" ht="15.75" x14ac:dyDescent="0.25"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x14ac:dyDescent="0.25">
      <c r="A6" s="88" t="s">
        <v>165</v>
      </c>
    </row>
    <row r="7" spans="1:20" x14ac:dyDescent="0.25">
      <c r="B7" s="80"/>
      <c r="Q7" s="116" t="s">
        <v>140</v>
      </c>
    </row>
    <row r="8" spans="1:20" s="81" customFormat="1" ht="32.450000000000003" customHeight="1" x14ac:dyDescent="0.25">
      <c r="A8" s="547" t="s">
        <v>2</v>
      </c>
      <c r="B8" s="933" t="s">
        <v>3</v>
      </c>
      <c r="C8" s="919" t="s">
        <v>457</v>
      </c>
      <c r="D8" s="919"/>
      <c r="E8" s="919"/>
      <c r="F8" s="919"/>
      <c r="G8" s="919" t="s">
        <v>458</v>
      </c>
      <c r="H8" s="919"/>
      <c r="I8" s="919"/>
      <c r="J8" s="919"/>
      <c r="K8" s="919" t="s">
        <v>459</v>
      </c>
      <c r="L8" s="919"/>
      <c r="M8" s="919"/>
      <c r="N8" s="919"/>
      <c r="O8" s="919" t="s">
        <v>460</v>
      </c>
      <c r="P8" s="919"/>
      <c r="Q8" s="919"/>
      <c r="R8" s="933"/>
      <c r="S8" s="946" t="s">
        <v>163</v>
      </c>
    </row>
    <row r="9" spans="1:20" s="82" customFormat="1" ht="75" customHeight="1" x14ac:dyDescent="0.25">
      <c r="A9" s="547"/>
      <c r="B9" s="934"/>
      <c r="C9" s="87" t="s">
        <v>160</v>
      </c>
      <c r="D9" s="133" t="s">
        <v>162</v>
      </c>
      <c r="E9" s="87" t="s">
        <v>139</v>
      </c>
      <c r="F9" s="133" t="s">
        <v>161</v>
      </c>
      <c r="G9" s="87" t="s">
        <v>244</v>
      </c>
      <c r="H9" s="133" t="s">
        <v>162</v>
      </c>
      <c r="I9" s="87" t="s">
        <v>139</v>
      </c>
      <c r="J9" s="133" t="s">
        <v>161</v>
      </c>
      <c r="K9" s="87" t="s">
        <v>244</v>
      </c>
      <c r="L9" s="133" t="s">
        <v>162</v>
      </c>
      <c r="M9" s="87" t="s">
        <v>139</v>
      </c>
      <c r="N9" s="133" t="s">
        <v>161</v>
      </c>
      <c r="O9" s="87" t="s">
        <v>244</v>
      </c>
      <c r="P9" s="133" t="s">
        <v>162</v>
      </c>
      <c r="Q9" s="87" t="s">
        <v>139</v>
      </c>
      <c r="R9" s="134" t="s">
        <v>161</v>
      </c>
      <c r="S9" s="946"/>
    </row>
    <row r="10" spans="1:20" s="82" customFormat="1" ht="16.149999999999999" customHeight="1" x14ac:dyDescent="0.25">
      <c r="A10" s="5">
        <v>1</v>
      </c>
      <c r="B10" s="8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124">
        <v>18</v>
      </c>
      <c r="S10" s="132">
        <v>19</v>
      </c>
    </row>
    <row r="11" spans="1:20" s="82" customFormat="1" ht="16.149999999999999" customHeight="1" x14ac:dyDescent="0.25">
      <c r="A11" s="5">
        <v>1</v>
      </c>
      <c r="B11" s="937" t="s">
        <v>947</v>
      </c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9"/>
    </row>
    <row r="12" spans="1:20" s="82" customFormat="1" ht="16.149999999999999" customHeight="1" x14ac:dyDescent="0.25">
      <c r="A12" s="5">
        <v>2</v>
      </c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2"/>
    </row>
    <row r="13" spans="1:20" s="82" customFormat="1" ht="16.149999999999999" customHeight="1" x14ac:dyDescent="0.25">
      <c r="A13" s="5">
        <v>3</v>
      </c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2"/>
    </row>
    <row r="14" spans="1:20" s="82" customFormat="1" ht="16.149999999999999" customHeight="1" x14ac:dyDescent="0.25">
      <c r="A14" s="5">
        <v>4</v>
      </c>
      <c r="B14" s="940"/>
      <c r="C14" s="941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41"/>
      <c r="P14" s="941"/>
      <c r="Q14" s="941"/>
      <c r="R14" s="941"/>
      <c r="S14" s="942"/>
    </row>
    <row r="15" spans="1:20" s="82" customFormat="1" ht="16.149999999999999" customHeight="1" x14ac:dyDescent="0.25">
      <c r="A15" s="5">
        <v>5</v>
      </c>
      <c r="B15" s="943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5"/>
    </row>
    <row r="16" spans="1:20" x14ac:dyDescent="0.25">
      <c r="A16" s="285" t="s">
        <v>490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16" customFormat="1" ht="12.75" x14ac:dyDescent="0.2">
      <c r="A17" s="15" t="s">
        <v>11</v>
      </c>
      <c r="G17" s="15"/>
      <c r="H17" s="15"/>
      <c r="K17" s="15"/>
      <c r="L17" s="15"/>
      <c r="M17" s="15"/>
      <c r="N17" s="15"/>
      <c r="O17" s="15"/>
      <c r="P17" s="15"/>
      <c r="Q17" s="15"/>
      <c r="R17" s="549" t="s">
        <v>12</v>
      </c>
      <c r="S17" s="549"/>
    </row>
    <row r="18" spans="1:19" s="16" customFormat="1" ht="12.75" customHeight="1" x14ac:dyDescent="0.2">
      <c r="J18" s="15"/>
      <c r="K18" s="677" t="s">
        <v>13</v>
      </c>
      <c r="L18" s="677"/>
      <c r="M18" s="677"/>
      <c r="N18" s="677"/>
      <c r="O18" s="677"/>
      <c r="P18" s="677"/>
      <c r="Q18" s="677"/>
      <c r="R18" s="677"/>
      <c r="S18" s="677"/>
    </row>
    <row r="19" spans="1:19" s="16" customFormat="1" ht="12.75" customHeight="1" x14ac:dyDescent="0.2">
      <c r="J19" s="677" t="s">
        <v>88</v>
      </c>
      <c r="K19" s="677"/>
      <c r="L19" s="677"/>
      <c r="M19" s="677"/>
      <c r="N19" s="677"/>
      <c r="O19" s="677"/>
      <c r="P19" s="677"/>
      <c r="Q19" s="677"/>
      <c r="R19" s="677"/>
      <c r="S19" s="677"/>
    </row>
    <row r="20" spans="1:19" s="16" customFormat="1" ht="12.75" x14ac:dyDescent="0.2">
      <c r="A20" s="15"/>
      <c r="B20" s="15"/>
      <c r="K20" s="15"/>
      <c r="L20" s="15"/>
      <c r="M20" s="15"/>
      <c r="N20" s="15"/>
      <c r="O20" s="15"/>
      <c r="P20" s="15"/>
      <c r="Q20" s="548" t="s">
        <v>85</v>
      </c>
      <c r="R20" s="548"/>
      <c r="S20" s="548"/>
    </row>
  </sheetData>
  <mergeCells count="15">
    <mergeCell ref="Q20:S20"/>
    <mergeCell ref="J19:S19"/>
    <mergeCell ref="S8:S9"/>
    <mergeCell ref="O8:R8"/>
    <mergeCell ref="A8:A9"/>
    <mergeCell ref="B8:B9"/>
    <mergeCell ref="C8:F8"/>
    <mergeCell ref="G8:J8"/>
    <mergeCell ref="K8:N8"/>
    <mergeCell ref="Q1:R1"/>
    <mergeCell ref="B4:T4"/>
    <mergeCell ref="R17:S17"/>
    <mergeCell ref="K18:S18"/>
    <mergeCell ref="G2:M2"/>
    <mergeCell ref="B11:S1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A4" zoomScaleNormal="80" zoomScaleSheetLayoutView="100" workbookViewId="0">
      <selection activeCell="D18" sqref="D18"/>
    </sheetView>
  </sheetViews>
  <sheetFormatPr defaultColWidth="9.140625" defaultRowHeight="15" x14ac:dyDescent="0.25"/>
  <cols>
    <col min="1" max="1" width="9.140625" style="77"/>
    <col min="2" max="2" width="25.140625" style="77" customWidth="1"/>
    <col min="3" max="3" width="17.5703125" style="77" customWidth="1"/>
    <col min="4" max="4" width="19.7109375" style="77" customWidth="1"/>
    <col min="5" max="5" width="18.140625" style="77" customWidth="1"/>
    <col min="6" max="6" width="15.42578125" style="77" customWidth="1"/>
    <col min="7" max="7" width="15.7109375" style="77" customWidth="1"/>
    <col min="8" max="8" width="12.28515625" style="77" customWidth="1"/>
    <col min="9" max="16384" width="9.140625" style="77"/>
  </cols>
  <sheetData>
    <row r="1" spans="1:9" s="16" customFormat="1" x14ac:dyDescent="0.2">
      <c r="C1" s="45"/>
      <c r="D1" s="45"/>
      <c r="E1" s="45"/>
      <c r="F1" s="673" t="s">
        <v>830</v>
      </c>
      <c r="G1" s="673"/>
    </row>
    <row r="2" spans="1:9" s="16" customFormat="1" ht="30.75" customHeight="1" x14ac:dyDescent="0.3">
      <c r="B2" s="567" t="s">
        <v>702</v>
      </c>
      <c r="C2" s="567"/>
      <c r="D2" s="567"/>
      <c r="E2" s="567"/>
      <c r="F2" s="567"/>
      <c r="G2" s="44"/>
      <c r="H2" s="44"/>
      <c r="I2" s="44"/>
    </row>
    <row r="3" spans="1:9" s="16" customFormat="1" ht="20.25" x14ac:dyDescent="0.3">
      <c r="G3" s="128"/>
    </row>
    <row r="4" spans="1:9" ht="18" x14ac:dyDescent="0.25">
      <c r="B4" s="932" t="s">
        <v>836</v>
      </c>
      <c r="C4" s="932"/>
      <c r="D4" s="932"/>
      <c r="E4" s="932"/>
      <c r="F4" s="932"/>
      <c r="G4" s="932"/>
      <c r="H4" s="932"/>
    </row>
    <row r="5" spans="1:9" ht="15.75" x14ac:dyDescent="0.25">
      <c r="C5" s="78"/>
      <c r="D5" s="79"/>
      <c r="E5" s="78"/>
      <c r="F5" s="78"/>
      <c r="G5" s="78"/>
      <c r="H5" s="78"/>
    </row>
    <row r="6" spans="1:9" x14ac:dyDescent="0.25">
      <c r="A6" s="88" t="s">
        <v>165</v>
      </c>
    </row>
    <row r="7" spans="1:9" x14ac:dyDescent="0.25">
      <c r="B7" s="320"/>
    </row>
    <row r="8" spans="1:9" s="82" customFormat="1" ht="30.75" customHeight="1" x14ac:dyDescent="0.25">
      <c r="A8" s="948" t="s">
        <v>2</v>
      </c>
      <c r="B8" s="947" t="s">
        <v>3</v>
      </c>
      <c r="C8" s="947" t="s">
        <v>856</v>
      </c>
      <c r="D8" s="949" t="s">
        <v>857</v>
      </c>
      <c r="E8" s="947" t="s">
        <v>829</v>
      </c>
      <c r="F8" s="947"/>
      <c r="G8" s="947"/>
    </row>
    <row r="9" spans="1:9" s="82" customFormat="1" ht="48.75" customHeight="1" x14ac:dyDescent="0.25">
      <c r="A9" s="948"/>
      <c r="B9" s="947"/>
      <c r="C9" s="947"/>
      <c r="D9" s="950"/>
      <c r="E9" s="322" t="s">
        <v>837</v>
      </c>
      <c r="F9" s="322" t="s">
        <v>828</v>
      </c>
      <c r="G9" s="322" t="s">
        <v>18</v>
      </c>
    </row>
    <row r="10" spans="1:9" s="82" customFormat="1" ht="16.149999999999999" customHeight="1" x14ac:dyDescent="0.25">
      <c r="A10" s="67">
        <v>1</v>
      </c>
      <c r="B10" s="334">
        <v>2</v>
      </c>
      <c r="C10" s="334">
        <v>3</v>
      </c>
      <c r="D10" s="334">
        <v>4</v>
      </c>
      <c r="E10" s="336">
        <v>5</v>
      </c>
      <c r="F10" s="336">
        <v>6</v>
      </c>
      <c r="G10" s="336">
        <v>7</v>
      </c>
    </row>
    <row r="11" spans="1:9" s="82" customFormat="1" ht="16.149999999999999" customHeight="1" x14ac:dyDescent="0.25">
      <c r="A11" s="5">
        <v>1</v>
      </c>
      <c r="B11" s="937" t="s">
        <v>947</v>
      </c>
      <c r="C11" s="938"/>
      <c r="D11" s="938"/>
      <c r="E11" s="938"/>
      <c r="F11" s="938"/>
      <c r="G11" s="939"/>
    </row>
    <row r="12" spans="1:9" s="82" customFormat="1" ht="16.149999999999999" customHeight="1" x14ac:dyDescent="0.25">
      <c r="A12" s="5">
        <v>2</v>
      </c>
      <c r="B12" s="940"/>
      <c r="C12" s="941"/>
      <c r="D12" s="941"/>
      <c r="E12" s="941"/>
      <c r="F12" s="941"/>
      <c r="G12" s="942"/>
    </row>
    <row r="13" spans="1:9" s="82" customFormat="1" ht="16.149999999999999" customHeight="1" x14ac:dyDescent="0.25">
      <c r="A13" s="5">
        <v>3</v>
      </c>
      <c r="B13" s="940"/>
      <c r="C13" s="941"/>
      <c r="D13" s="941"/>
      <c r="E13" s="941"/>
      <c r="F13" s="941"/>
      <c r="G13" s="942"/>
    </row>
    <row r="14" spans="1:9" s="82" customFormat="1" ht="16.149999999999999" customHeight="1" x14ac:dyDescent="0.25">
      <c r="A14" s="5">
        <v>4</v>
      </c>
      <c r="B14" s="940"/>
      <c r="C14" s="941"/>
      <c r="D14" s="941"/>
      <c r="E14" s="941"/>
      <c r="F14" s="941"/>
      <c r="G14" s="942"/>
    </row>
    <row r="15" spans="1:9" s="82" customFormat="1" ht="16.149999999999999" customHeight="1" x14ac:dyDescent="0.25">
      <c r="A15" s="5">
        <v>5</v>
      </c>
      <c r="B15" s="940"/>
      <c r="C15" s="941"/>
      <c r="D15" s="941"/>
      <c r="E15" s="941"/>
      <c r="F15" s="941"/>
      <c r="G15" s="942"/>
    </row>
    <row r="16" spans="1:9" s="82" customFormat="1" ht="16.149999999999999" customHeight="1" x14ac:dyDescent="0.25">
      <c r="A16" s="5">
        <v>6</v>
      </c>
      <c r="B16" s="943"/>
      <c r="C16" s="944"/>
      <c r="D16" s="944"/>
      <c r="E16" s="944"/>
      <c r="F16" s="944"/>
      <c r="G16" s="945"/>
    </row>
    <row r="17" spans="1:10" x14ac:dyDescent="0.25">
      <c r="A17" s="285"/>
      <c r="B17" s="83"/>
      <c r="C17" s="83"/>
      <c r="D17" s="83"/>
      <c r="E17" s="83"/>
      <c r="F17" s="83"/>
      <c r="G17" s="83"/>
    </row>
    <row r="18" spans="1:10" s="16" customFormat="1" ht="12.75" customHeight="1" x14ac:dyDescent="0.2">
      <c r="A18" s="15" t="s">
        <v>11</v>
      </c>
      <c r="G18" s="15"/>
    </row>
    <row r="19" spans="1:10" s="16" customFormat="1" ht="12.75" x14ac:dyDescent="0.2">
      <c r="A19" s="15"/>
      <c r="B19" s="15"/>
    </row>
    <row r="20" spans="1:10" x14ac:dyDescent="0.25">
      <c r="F20" s="549" t="s">
        <v>12</v>
      </c>
      <c r="G20" s="549"/>
    </row>
    <row r="21" spans="1:10" x14ac:dyDescent="0.25">
      <c r="A21" s="15"/>
      <c r="C21" s="36"/>
      <c r="D21" s="36"/>
      <c r="E21" s="36" t="s">
        <v>13</v>
      </c>
      <c r="F21" s="36"/>
      <c r="G21" s="36"/>
      <c r="H21" s="36"/>
      <c r="I21" s="36"/>
      <c r="J21" s="36"/>
    </row>
    <row r="22" spans="1:10" x14ac:dyDescent="0.25">
      <c r="B22" s="36"/>
      <c r="C22" s="36"/>
      <c r="D22" s="36"/>
      <c r="E22" s="36" t="s">
        <v>88</v>
      </c>
      <c r="F22" s="36"/>
      <c r="G22" s="36"/>
      <c r="H22" s="36"/>
      <c r="I22" s="36"/>
      <c r="J22" s="36"/>
    </row>
    <row r="23" spans="1:10" x14ac:dyDescent="0.25">
      <c r="A23" s="16"/>
      <c r="B23" s="15"/>
      <c r="C23" s="15"/>
      <c r="D23" s="15"/>
      <c r="E23" s="548" t="s">
        <v>85</v>
      </c>
      <c r="F23" s="548"/>
      <c r="G23" s="548"/>
    </row>
  </sheetData>
  <mergeCells count="11">
    <mergeCell ref="A8:A9"/>
    <mergeCell ref="B8:B9"/>
    <mergeCell ref="C8:C9"/>
    <mergeCell ref="D8:D9"/>
    <mergeCell ref="B4:H4"/>
    <mergeCell ref="B2:F2"/>
    <mergeCell ref="F1:G1"/>
    <mergeCell ref="E23:G23"/>
    <mergeCell ref="F20:G20"/>
    <mergeCell ref="E8:G8"/>
    <mergeCell ref="B11:G1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view="pageBreakPreview" zoomScale="90" zoomScaleNormal="90" zoomScaleSheetLayoutView="90" workbookViewId="0">
      <selection activeCell="B12" sqref="B12:V17"/>
    </sheetView>
  </sheetViews>
  <sheetFormatPr defaultColWidth="9.140625" defaultRowHeight="15" x14ac:dyDescent="0.25"/>
  <cols>
    <col min="1" max="1" width="9.140625" style="77"/>
    <col min="2" max="2" width="11.28515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8.140625" style="77" customWidth="1"/>
    <col min="9" max="9" width="6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16384" width="9.140625" style="77"/>
  </cols>
  <sheetData>
    <row r="1" spans="1:24" s="16" customFormat="1" ht="15.75" x14ac:dyDescent="0.25">
      <c r="C1" s="45"/>
      <c r="D1" s="45"/>
      <c r="E1" s="45"/>
      <c r="F1" s="45"/>
      <c r="G1" s="45"/>
      <c r="H1" s="45"/>
      <c r="I1" s="108" t="s">
        <v>0</v>
      </c>
      <c r="J1" s="108"/>
      <c r="S1" s="41"/>
      <c r="T1" s="41"/>
      <c r="U1" s="621" t="s">
        <v>539</v>
      </c>
      <c r="V1" s="621"/>
      <c r="W1" s="43"/>
      <c r="X1" s="43"/>
    </row>
    <row r="2" spans="1:24" s="16" customFormat="1" ht="20.25" x14ac:dyDescent="0.3">
      <c r="E2" s="567" t="s">
        <v>702</v>
      </c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</row>
    <row r="3" spans="1:24" s="16" customFormat="1" ht="20.25" x14ac:dyDescent="0.3">
      <c r="H3" s="44"/>
      <c r="I3" s="44"/>
      <c r="J3" s="44"/>
      <c r="K3" s="44"/>
      <c r="L3" s="44"/>
      <c r="M3" s="44"/>
      <c r="N3" s="44"/>
      <c r="O3" s="44"/>
      <c r="P3" s="44"/>
    </row>
    <row r="4" spans="1:24" ht="15.75" x14ac:dyDescent="0.25">
      <c r="C4" s="568" t="s">
        <v>818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47"/>
      <c r="S4" s="114"/>
      <c r="T4" s="114"/>
      <c r="U4" s="114"/>
      <c r="V4" s="114"/>
      <c r="W4" s="108"/>
    </row>
    <row r="5" spans="1:24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x14ac:dyDescent="0.25">
      <c r="A6" s="81" t="s">
        <v>164</v>
      </c>
      <c r="B6" s="88"/>
    </row>
    <row r="7" spans="1:24" x14ac:dyDescent="0.25">
      <c r="B7" s="320"/>
    </row>
    <row r="8" spans="1:24" s="81" customFormat="1" ht="24.75" customHeight="1" x14ac:dyDescent="0.25">
      <c r="A8" s="547" t="s">
        <v>2</v>
      </c>
      <c r="B8" s="919" t="s">
        <v>3</v>
      </c>
      <c r="C8" s="920" t="s">
        <v>819</v>
      </c>
      <c r="D8" s="921"/>
      <c r="E8" s="921"/>
      <c r="F8" s="921"/>
      <c r="G8" s="920" t="s">
        <v>823</v>
      </c>
      <c r="H8" s="921"/>
      <c r="I8" s="921"/>
      <c r="J8" s="921"/>
      <c r="K8" s="920" t="s">
        <v>824</v>
      </c>
      <c r="L8" s="921"/>
      <c r="M8" s="921"/>
      <c r="N8" s="921"/>
      <c r="O8" s="920" t="s">
        <v>825</v>
      </c>
      <c r="P8" s="921"/>
      <c r="Q8" s="921"/>
      <c r="R8" s="921"/>
      <c r="S8" s="951" t="s">
        <v>18</v>
      </c>
      <c r="T8" s="952"/>
      <c r="U8" s="952"/>
      <c r="V8" s="952"/>
    </row>
    <row r="9" spans="1:24" s="82" customFormat="1" ht="29.25" customHeight="1" x14ac:dyDescent="0.25">
      <c r="A9" s="547"/>
      <c r="B9" s="919"/>
      <c r="C9" s="953" t="s">
        <v>820</v>
      </c>
      <c r="D9" s="955" t="s">
        <v>822</v>
      </c>
      <c r="E9" s="956"/>
      <c r="F9" s="957"/>
      <c r="G9" s="953" t="s">
        <v>820</v>
      </c>
      <c r="H9" s="955" t="s">
        <v>822</v>
      </c>
      <c r="I9" s="956"/>
      <c r="J9" s="957"/>
      <c r="K9" s="953" t="s">
        <v>820</v>
      </c>
      <c r="L9" s="955" t="s">
        <v>822</v>
      </c>
      <c r="M9" s="956"/>
      <c r="N9" s="957"/>
      <c r="O9" s="953" t="s">
        <v>820</v>
      </c>
      <c r="P9" s="955" t="s">
        <v>822</v>
      </c>
      <c r="Q9" s="956"/>
      <c r="R9" s="957"/>
      <c r="S9" s="953" t="s">
        <v>820</v>
      </c>
      <c r="T9" s="955" t="s">
        <v>822</v>
      </c>
      <c r="U9" s="956"/>
      <c r="V9" s="957"/>
    </row>
    <row r="10" spans="1:24" s="82" customFormat="1" ht="46.5" customHeight="1" x14ac:dyDescent="0.25">
      <c r="A10" s="547"/>
      <c r="B10" s="919"/>
      <c r="C10" s="954"/>
      <c r="D10" s="76" t="s">
        <v>821</v>
      </c>
      <c r="E10" s="76" t="s">
        <v>206</v>
      </c>
      <c r="F10" s="76" t="s">
        <v>18</v>
      </c>
      <c r="G10" s="954"/>
      <c r="H10" s="76" t="s">
        <v>821</v>
      </c>
      <c r="I10" s="76" t="s">
        <v>206</v>
      </c>
      <c r="J10" s="76" t="s">
        <v>18</v>
      </c>
      <c r="K10" s="954"/>
      <c r="L10" s="76" t="s">
        <v>821</v>
      </c>
      <c r="M10" s="76" t="s">
        <v>206</v>
      </c>
      <c r="N10" s="76" t="s">
        <v>18</v>
      </c>
      <c r="O10" s="954"/>
      <c r="P10" s="76" t="s">
        <v>821</v>
      </c>
      <c r="Q10" s="76" t="s">
        <v>206</v>
      </c>
      <c r="R10" s="76" t="s">
        <v>18</v>
      </c>
      <c r="S10" s="954"/>
      <c r="T10" s="76" t="s">
        <v>821</v>
      </c>
      <c r="U10" s="76" t="s">
        <v>206</v>
      </c>
      <c r="V10" s="76" t="s">
        <v>18</v>
      </c>
    </row>
    <row r="11" spans="1:24" s="154" customFormat="1" ht="16.149999999999999" customHeight="1" x14ac:dyDescent="0.25">
      <c r="A11" s="321">
        <v>1</v>
      </c>
      <c r="B11" s="153">
        <v>2</v>
      </c>
      <c r="C11" s="153">
        <v>3</v>
      </c>
      <c r="D11" s="321">
        <v>4</v>
      </c>
      <c r="E11" s="153">
        <v>5</v>
      </c>
      <c r="F11" s="153">
        <v>6</v>
      </c>
      <c r="G11" s="321">
        <v>7</v>
      </c>
      <c r="H11" s="153">
        <v>8</v>
      </c>
      <c r="I11" s="153">
        <v>9</v>
      </c>
      <c r="J11" s="321">
        <v>10</v>
      </c>
      <c r="K11" s="153">
        <v>11</v>
      </c>
      <c r="L11" s="153">
        <v>12</v>
      </c>
      <c r="M11" s="321">
        <v>13</v>
      </c>
      <c r="N11" s="153">
        <v>14</v>
      </c>
      <c r="O11" s="153">
        <v>15</v>
      </c>
      <c r="P11" s="321">
        <v>16</v>
      </c>
      <c r="Q11" s="153">
        <v>17</v>
      </c>
      <c r="R11" s="153">
        <v>18</v>
      </c>
      <c r="S11" s="321">
        <v>19</v>
      </c>
      <c r="T11" s="153">
        <v>20</v>
      </c>
      <c r="U11" s="153">
        <v>21</v>
      </c>
      <c r="V11" s="321">
        <v>22</v>
      </c>
    </row>
    <row r="12" spans="1:24" x14ac:dyDescent="0.25">
      <c r="A12" s="117">
        <v>1</v>
      </c>
      <c r="B12" s="958" t="s">
        <v>947</v>
      </c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59"/>
      <c r="V12" s="960"/>
    </row>
    <row r="13" spans="1:24" x14ac:dyDescent="0.25">
      <c r="A13" s="117">
        <v>2</v>
      </c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3"/>
    </row>
    <row r="14" spans="1:24" x14ac:dyDescent="0.25">
      <c r="A14" s="117">
        <v>3</v>
      </c>
      <c r="B14" s="961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3"/>
    </row>
    <row r="15" spans="1:24" x14ac:dyDescent="0.25">
      <c r="A15" s="117">
        <v>4</v>
      </c>
      <c r="B15" s="961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3"/>
    </row>
    <row r="16" spans="1:24" x14ac:dyDescent="0.25">
      <c r="A16" s="117">
        <v>5</v>
      </c>
      <c r="B16" s="961"/>
      <c r="C16" s="962"/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3"/>
    </row>
    <row r="17" spans="1:22" x14ac:dyDescent="0.25">
      <c r="A17" s="117">
        <v>6</v>
      </c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6"/>
    </row>
    <row r="19" spans="1:22" s="16" customFormat="1" ht="12.75" x14ac:dyDescent="0.2">
      <c r="A19" s="15" t="s">
        <v>11</v>
      </c>
      <c r="G19" s="15"/>
      <c r="H19" s="15"/>
      <c r="K19" s="15"/>
      <c r="L19" s="15"/>
      <c r="M19" s="15"/>
      <c r="N19" s="15"/>
      <c r="O19" s="15"/>
      <c r="P19" s="15"/>
      <c r="Q19" s="15"/>
      <c r="R19" s="15"/>
      <c r="S19" s="85"/>
      <c r="T19" s="549" t="s">
        <v>12</v>
      </c>
      <c r="U19" s="549"/>
      <c r="V19" s="85"/>
    </row>
    <row r="20" spans="1:22" s="16" customFormat="1" ht="12.75" customHeight="1" x14ac:dyDescent="0.2">
      <c r="K20" s="677" t="s">
        <v>13</v>
      </c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</row>
    <row r="21" spans="1:22" s="16" customFormat="1" ht="12.75" customHeight="1" x14ac:dyDescent="0.2">
      <c r="J21" s="677" t="s">
        <v>88</v>
      </c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</row>
    <row r="22" spans="1:22" s="16" customFormat="1" ht="12.75" x14ac:dyDescent="0.2">
      <c r="A22" s="15"/>
      <c r="B22" s="15"/>
      <c r="K22" s="15"/>
      <c r="L22" s="15"/>
      <c r="M22" s="15"/>
      <c r="N22" s="15"/>
      <c r="O22" s="15"/>
      <c r="P22" s="15"/>
      <c r="Q22" s="569" t="s">
        <v>85</v>
      </c>
      <c r="R22" s="569"/>
      <c r="S22" s="569"/>
      <c r="T22" s="569"/>
      <c r="U22" s="569"/>
      <c r="V22" s="569"/>
    </row>
  </sheetData>
  <mergeCells count="25">
    <mergeCell ref="Q22:V22"/>
    <mergeCell ref="O9:O10"/>
    <mergeCell ref="P9:R9"/>
    <mergeCell ref="S9:S10"/>
    <mergeCell ref="T9:V9"/>
    <mergeCell ref="K20:V20"/>
    <mergeCell ref="T19:U19"/>
    <mergeCell ref="J21:V21"/>
    <mergeCell ref="B12:V17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view="pageBreakPreview" topLeftCell="A4" zoomScale="90" zoomScaleNormal="90" zoomScaleSheetLayoutView="90" workbookViewId="0">
      <selection activeCell="J20" sqref="J20"/>
    </sheetView>
  </sheetViews>
  <sheetFormatPr defaultColWidth="9.140625" defaultRowHeight="15" x14ac:dyDescent="0.25"/>
  <cols>
    <col min="1" max="1" width="9.140625" style="77"/>
    <col min="2" max="2" width="11.28515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8.140625" style="77" customWidth="1"/>
    <col min="9" max="9" width="6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16384" width="9.140625" style="77"/>
  </cols>
  <sheetData>
    <row r="1" spans="1:24" s="16" customFormat="1" ht="15.75" x14ac:dyDescent="0.25">
      <c r="C1" s="45"/>
      <c r="D1" s="45"/>
      <c r="E1" s="45"/>
      <c r="F1" s="45"/>
      <c r="G1" s="45"/>
      <c r="H1" s="45"/>
      <c r="I1" s="108" t="s">
        <v>0</v>
      </c>
      <c r="J1" s="108"/>
      <c r="S1" s="41"/>
      <c r="T1" s="41"/>
      <c r="U1" s="621" t="s">
        <v>827</v>
      </c>
      <c r="V1" s="621"/>
      <c r="W1" s="43"/>
      <c r="X1" s="43"/>
    </row>
    <row r="2" spans="1:24" s="16" customFormat="1" ht="20.25" x14ac:dyDescent="0.3">
      <c r="E2" s="567" t="s">
        <v>702</v>
      </c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</row>
    <row r="3" spans="1:24" s="16" customFormat="1" ht="20.25" x14ac:dyDescent="0.3">
      <c r="H3" s="44"/>
      <c r="I3" s="44"/>
      <c r="J3" s="44"/>
      <c r="K3" s="44"/>
      <c r="L3" s="44"/>
      <c r="M3" s="44"/>
      <c r="N3" s="44"/>
      <c r="O3" s="44"/>
      <c r="P3" s="44"/>
    </row>
    <row r="4" spans="1:24" ht="15.75" x14ac:dyDescent="0.25">
      <c r="C4" s="568" t="s">
        <v>826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47"/>
      <c r="S4" s="114"/>
      <c r="T4" s="114"/>
      <c r="U4" s="114"/>
      <c r="V4" s="114"/>
      <c r="W4" s="108"/>
    </row>
    <row r="5" spans="1:24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x14ac:dyDescent="0.25">
      <c r="A6" s="81" t="s">
        <v>164</v>
      </c>
      <c r="B6" s="88"/>
    </row>
    <row r="7" spans="1:24" x14ac:dyDescent="0.25">
      <c r="B7" s="320"/>
    </row>
    <row r="8" spans="1:24" s="81" customFormat="1" ht="24.75" customHeight="1" x14ac:dyDescent="0.25">
      <c r="A8" s="547" t="s">
        <v>2</v>
      </c>
      <c r="B8" s="919" t="s">
        <v>3</v>
      </c>
      <c r="C8" s="920" t="s">
        <v>819</v>
      </c>
      <c r="D8" s="921"/>
      <c r="E8" s="921"/>
      <c r="F8" s="921"/>
      <c r="G8" s="920" t="s">
        <v>823</v>
      </c>
      <c r="H8" s="921"/>
      <c r="I8" s="921"/>
      <c r="J8" s="921"/>
      <c r="K8" s="920" t="s">
        <v>824</v>
      </c>
      <c r="L8" s="921"/>
      <c r="M8" s="921"/>
      <c r="N8" s="921"/>
      <c r="O8" s="920" t="s">
        <v>825</v>
      </c>
      <c r="P8" s="921"/>
      <c r="Q8" s="921"/>
      <c r="R8" s="921"/>
      <c r="S8" s="951" t="s">
        <v>18</v>
      </c>
      <c r="T8" s="952"/>
      <c r="U8" s="952"/>
      <c r="V8" s="952"/>
    </row>
    <row r="9" spans="1:24" s="82" customFormat="1" ht="29.25" customHeight="1" x14ac:dyDescent="0.25">
      <c r="A9" s="547"/>
      <c r="B9" s="919"/>
      <c r="C9" s="953" t="s">
        <v>820</v>
      </c>
      <c r="D9" s="955" t="s">
        <v>822</v>
      </c>
      <c r="E9" s="956"/>
      <c r="F9" s="957"/>
      <c r="G9" s="953" t="s">
        <v>820</v>
      </c>
      <c r="H9" s="955" t="s">
        <v>822</v>
      </c>
      <c r="I9" s="956"/>
      <c r="J9" s="957"/>
      <c r="K9" s="953" t="s">
        <v>820</v>
      </c>
      <c r="L9" s="955" t="s">
        <v>822</v>
      </c>
      <c r="M9" s="956"/>
      <c r="N9" s="957"/>
      <c r="O9" s="953" t="s">
        <v>820</v>
      </c>
      <c r="P9" s="955" t="s">
        <v>822</v>
      </c>
      <c r="Q9" s="956"/>
      <c r="R9" s="957"/>
      <c r="S9" s="953" t="s">
        <v>820</v>
      </c>
      <c r="T9" s="955" t="s">
        <v>822</v>
      </c>
      <c r="U9" s="956"/>
      <c r="V9" s="957"/>
    </row>
    <row r="10" spans="1:24" s="82" customFormat="1" ht="46.5" customHeight="1" x14ac:dyDescent="0.25">
      <c r="A10" s="547"/>
      <c r="B10" s="919"/>
      <c r="C10" s="954"/>
      <c r="D10" s="76" t="s">
        <v>821</v>
      </c>
      <c r="E10" s="76" t="s">
        <v>206</v>
      </c>
      <c r="F10" s="76" t="s">
        <v>18</v>
      </c>
      <c r="G10" s="954"/>
      <c r="H10" s="76" t="s">
        <v>821</v>
      </c>
      <c r="I10" s="76" t="s">
        <v>206</v>
      </c>
      <c r="J10" s="76" t="s">
        <v>18</v>
      </c>
      <c r="K10" s="954"/>
      <c r="L10" s="76" t="s">
        <v>821</v>
      </c>
      <c r="M10" s="76" t="s">
        <v>206</v>
      </c>
      <c r="N10" s="76" t="s">
        <v>18</v>
      </c>
      <c r="O10" s="954"/>
      <c r="P10" s="76" t="s">
        <v>821</v>
      </c>
      <c r="Q10" s="76" t="s">
        <v>206</v>
      </c>
      <c r="R10" s="76" t="s">
        <v>18</v>
      </c>
      <c r="S10" s="954"/>
      <c r="T10" s="76" t="s">
        <v>821</v>
      </c>
      <c r="U10" s="76" t="s">
        <v>206</v>
      </c>
      <c r="V10" s="76" t="s">
        <v>18</v>
      </c>
    </row>
    <row r="11" spans="1:24" s="154" customFormat="1" ht="16.149999999999999" customHeight="1" x14ac:dyDescent="0.25">
      <c r="A11" s="321">
        <v>1</v>
      </c>
      <c r="B11" s="153">
        <v>2</v>
      </c>
      <c r="C11" s="153">
        <v>3</v>
      </c>
      <c r="D11" s="321">
        <v>4</v>
      </c>
      <c r="E11" s="153">
        <v>5</v>
      </c>
      <c r="F11" s="153">
        <v>6</v>
      </c>
      <c r="G11" s="321">
        <v>7</v>
      </c>
      <c r="H11" s="153">
        <v>8</v>
      </c>
      <c r="I11" s="153">
        <v>9</v>
      </c>
      <c r="J11" s="321">
        <v>10</v>
      </c>
      <c r="K11" s="153">
        <v>11</v>
      </c>
      <c r="L11" s="153">
        <v>12</v>
      </c>
      <c r="M11" s="321">
        <v>13</v>
      </c>
      <c r="N11" s="153">
        <v>14</v>
      </c>
      <c r="O11" s="153">
        <v>15</v>
      </c>
      <c r="P11" s="321">
        <v>16</v>
      </c>
      <c r="Q11" s="153">
        <v>17</v>
      </c>
      <c r="R11" s="153">
        <v>18</v>
      </c>
      <c r="S11" s="321">
        <v>19</v>
      </c>
      <c r="T11" s="153">
        <v>20</v>
      </c>
      <c r="U11" s="153">
        <v>21</v>
      </c>
      <c r="V11" s="321">
        <v>22</v>
      </c>
    </row>
    <row r="12" spans="1:24" x14ac:dyDescent="0.25">
      <c r="A12" s="117">
        <v>1</v>
      </c>
      <c r="B12" s="967" t="s">
        <v>947</v>
      </c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9"/>
    </row>
    <row r="13" spans="1:24" x14ac:dyDescent="0.25">
      <c r="A13" s="117">
        <v>2</v>
      </c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2"/>
    </row>
    <row r="14" spans="1:24" x14ac:dyDescent="0.25">
      <c r="A14" s="117">
        <v>3</v>
      </c>
      <c r="B14" s="970"/>
      <c r="C14" s="971"/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1"/>
      <c r="T14" s="971"/>
      <c r="U14" s="971"/>
      <c r="V14" s="972"/>
    </row>
    <row r="15" spans="1:24" x14ac:dyDescent="0.25">
      <c r="A15" s="117">
        <v>4</v>
      </c>
      <c r="B15" s="970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2"/>
    </row>
    <row r="16" spans="1:24" x14ac:dyDescent="0.25">
      <c r="A16" s="117">
        <v>5</v>
      </c>
      <c r="B16" s="970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1"/>
      <c r="T16" s="971"/>
      <c r="U16" s="971"/>
      <c r="V16" s="972"/>
    </row>
    <row r="17" spans="1:22" x14ac:dyDescent="0.25">
      <c r="A17" s="117">
        <v>6</v>
      </c>
      <c r="B17" s="970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2"/>
    </row>
    <row r="18" spans="1:22" x14ac:dyDescent="0.25">
      <c r="A18" s="117">
        <v>7</v>
      </c>
      <c r="B18" s="973"/>
      <c r="C18" s="974"/>
      <c r="D18" s="974"/>
      <c r="E18" s="974"/>
      <c r="F18" s="974"/>
      <c r="G18" s="974"/>
      <c r="H18" s="974"/>
      <c r="I18" s="974"/>
      <c r="J18" s="974"/>
      <c r="K18" s="974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5"/>
    </row>
    <row r="20" spans="1:22" s="16" customFormat="1" ht="12.75" x14ac:dyDescent="0.2">
      <c r="A20" s="15" t="s">
        <v>11</v>
      </c>
      <c r="G20" s="15"/>
      <c r="H20" s="15"/>
      <c r="K20" s="15"/>
      <c r="L20" s="15"/>
      <c r="M20" s="15"/>
      <c r="N20" s="15"/>
      <c r="O20" s="15"/>
      <c r="P20" s="15"/>
      <c r="Q20" s="15"/>
      <c r="R20" s="15"/>
      <c r="S20" s="549"/>
      <c r="T20" s="549"/>
      <c r="U20" s="549"/>
      <c r="V20" s="549"/>
    </row>
    <row r="21" spans="1:22" s="16" customFormat="1" ht="12.75" customHeight="1" x14ac:dyDescent="0.25">
      <c r="K21" s="36"/>
      <c r="L21" s="36"/>
      <c r="M21" s="36"/>
      <c r="N21" s="36"/>
      <c r="O21" s="36"/>
      <c r="P21" s="36"/>
      <c r="Q21" s="36"/>
      <c r="R21" s="77"/>
      <c r="S21" s="549" t="s">
        <v>12</v>
      </c>
      <c r="T21" s="549"/>
      <c r="U21" s="36"/>
      <c r="V21" s="36"/>
    </row>
    <row r="22" spans="1:22" s="16" customFormat="1" ht="12.75" customHeight="1" x14ac:dyDescent="0.2">
      <c r="K22" s="36"/>
      <c r="L22" s="36"/>
      <c r="M22" s="36"/>
      <c r="N22" s="36"/>
      <c r="O22" s="36"/>
      <c r="P22" s="36"/>
      <c r="Q22" s="36"/>
      <c r="R22" s="36" t="s">
        <v>13</v>
      </c>
      <c r="S22" s="36"/>
      <c r="T22" s="36"/>
      <c r="U22" s="36"/>
      <c r="V22" s="36"/>
    </row>
    <row r="23" spans="1:22" s="16" customFormat="1" ht="12.75" x14ac:dyDescent="0.2">
      <c r="A23" s="15"/>
      <c r="B23" s="15"/>
      <c r="K23" s="15"/>
      <c r="L23" s="15"/>
      <c r="M23" s="15"/>
      <c r="N23" s="15"/>
      <c r="O23" s="15"/>
      <c r="P23" s="15"/>
      <c r="Q23" s="36"/>
      <c r="R23" s="36" t="s">
        <v>88</v>
      </c>
      <c r="S23" s="36"/>
      <c r="T23" s="36"/>
      <c r="U23" s="36"/>
      <c r="V23" s="36"/>
    </row>
    <row r="24" spans="1:22" x14ac:dyDescent="0.25">
      <c r="R24" s="548" t="s">
        <v>85</v>
      </c>
      <c r="S24" s="548"/>
      <c r="T24" s="548"/>
    </row>
  </sheetData>
  <mergeCells count="24">
    <mergeCell ref="B8:B10"/>
    <mergeCell ref="A8:A10"/>
    <mergeCell ref="S21:T21"/>
    <mergeCell ref="O8:R8"/>
    <mergeCell ref="K8:N8"/>
    <mergeCell ref="G8:J8"/>
    <mergeCell ref="L9:N9"/>
    <mergeCell ref="O9:O10"/>
    <mergeCell ref="R24:T24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20:V20"/>
    <mergeCell ref="B12:V18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view="pageBreakPreview" topLeftCell="A4" zoomScale="115" zoomScaleNormal="85" zoomScaleSheetLayoutView="115" workbookViewId="0">
      <selection activeCell="A18" sqref="A18:L18"/>
    </sheetView>
  </sheetViews>
  <sheetFormatPr defaultColWidth="8.85546875" defaultRowHeight="14.25" x14ac:dyDescent="0.2"/>
  <cols>
    <col min="1" max="1" width="8.140625" style="75" customWidth="1"/>
    <col min="2" max="2" width="12.5703125" style="75" customWidth="1"/>
    <col min="3" max="3" width="12.140625" style="75" customWidth="1"/>
    <col min="4" max="4" width="11.7109375" style="75" customWidth="1"/>
    <col min="5" max="5" width="11.28515625" style="75" customWidth="1"/>
    <col min="6" max="6" width="15.7109375" style="75" customWidth="1"/>
    <col min="7" max="7" width="15.140625" style="75" customWidth="1"/>
    <col min="8" max="8" width="14.42578125" style="75" customWidth="1"/>
    <col min="9" max="9" width="14.85546875" style="75" customWidth="1"/>
    <col min="10" max="10" width="18.42578125" style="75" customWidth="1"/>
    <col min="11" max="11" width="17.28515625" style="75" customWidth="1"/>
    <col min="12" max="12" width="16.28515625" style="75" customWidth="1"/>
    <col min="13" max="16384" width="8.85546875" style="75"/>
  </cols>
  <sheetData>
    <row r="1" spans="1:19" ht="15" x14ac:dyDescent="0.2">
      <c r="B1" s="16"/>
      <c r="C1" s="16"/>
      <c r="D1" s="16"/>
      <c r="E1" s="16"/>
      <c r="F1" s="1"/>
      <c r="G1" s="1"/>
      <c r="H1" s="16"/>
      <c r="J1" s="41"/>
      <c r="K1" s="673" t="s">
        <v>540</v>
      </c>
      <c r="L1" s="673"/>
    </row>
    <row r="2" spans="1:19" ht="15.75" x14ac:dyDescent="0.25">
      <c r="B2" s="566" t="s">
        <v>0</v>
      </c>
      <c r="C2" s="566"/>
      <c r="D2" s="566"/>
      <c r="E2" s="566"/>
      <c r="F2" s="566"/>
      <c r="G2" s="566"/>
      <c r="H2" s="566"/>
      <c r="I2" s="566"/>
      <c r="J2" s="566"/>
    </row>
    <row r="3" spans="1:19" ht="20.25" x14ac:dyDescent="0.3">
      <c r="B3" s="567" t="s">
        <v>702</v>
      </c>
      <c r="C3" s="567"/>
      <c r="D3" s="567"/>
      <c r="E3" s="567"/>
      <c r="F3" s="567"/>
      <c r="G3" s="567"/>
      <c r="H3" s="567"/>
      <c r="I3" s="567"/>
      <c r="J3" s="567"/>
    </row>
    <row r="4" spans="1:19" ht="20.25" x14ac:dyDescent="0.3">
      <c r="B4" s="128"/>
      <c r="C4" s="128"/>
      <c r="D4" s="128"/>
      <c r="E4" s="128"/>
      <c r="F4" s="128"/>
      <c r="G4" s="128"/>
      <c r="H4" s="128"/>
      <c r="I4" s="128"/>
      <c r="J4" s="128"/>
    </row>
    <row r="5" spans="1:19" ht="15.6" customHeight="1" x14ac:dyDescent="0.25">
      <c r="B5" s="979" t="s">
        <v>835</v>
      </c>
      <c r="C5" s="979"/>
      <c r="D5" s="979"/>
      <c r="E5" s="979"/>
      <c r="F5" s="979"/>
      <c r="G5" s="979"/>
      <c r="H5" s="979"/>
      <c r="I5" s="979"/>
      <c r="J5" s="979"/>
      <c r="K5" s="979"/>
      <c r="L5" s="979"/>
    </row>
    <row r="6" spans="1:19" x14ac:dyDescent="0.2">
      <c r="A6" s="548" t="s">
        <v>164</v>
      </c>
      <c r="B6" s="548"/>
      <c r="C6" s="32"/>
    </row>
    <row r="7" spans="1:19" ht="15" customHeight="1" x14ac:dyDescent="0.25">
      <c r="A7" s="987" t="s">
        <v>111</v>
      </c>
      <c r="B7" s="933" t="s">
        <v>3</v>
      </c>
      <c r="C7" s="990" t="s">
        <v>26</v>
      </c>
      <c r="D7" s="990"/>
      <c r="E7" s="990"/>
      <c r="F7" s="990"/>
      <c r="G7" s="976" t="s">
        <v>27</v>
      </c>
      <c r="H7" s="977"/>
      <c r="I7" s="977"/>
      <c r="J7" s="978"/>
      <c r="K7" s="933" t="s">
        <v>386</v>
      </c>
      <c r="L7" s="919" t="s">
        <v>672</v>
      </c>
    </row>
    <row r="8" spans="1:19" ht="31.15" customHeight="1" x14ac:dyDescent="0.2">
      <c r="A8" s="988"/>
      <c r="B8" s="980"/>
      <c r="C8" s="919" t="s">
        <v>245</v>
      </c>
      <c r="D8" s="933" t="s">
        <v>443</v>
      </c>
      <c r="E8" s="981" t="s">
        <v>99</v>
      </c>
      <c r="F8" s="935"/>
      <c r="G8" s="934" t="s">
        <v>245</v>
      </c>
      <c r="H8" s="919" t="s">
        <v>443</v>
      </c>
      <c r="I8" s="982" t="s">
        <v>99</v>
      </c>
      <c r="J8" s="983"/>
      <c r="K8" s="980"/>
      <c r="L8" s="919"/>
    </row>
    <row r="9" spans="1:19" ht="69.75" customHeight="1" x14ac:dyDescent="0.2">
      <c r="A9" s="989"/>
      <c r="B9" s="934"/>
      <c r="C9" s="919"/>
      <c r="D9" s="934"/>
      <c r="E9" s="87" t="s">
        <v>774</v>
      </c>
      <c r="F9" s="87" t="s">
        <v>444</v>
      </c>
      <c r="G9" s="919"/>
      <c r="H9" s="919"/>
      <c r="I9" s="87" t="s">
        <v>774</v>
      </c>
      <c r="J9" s="87" t="s">
        <v>444</v>
      </c>
      <c r="K9" s="934"/>
      <c r="L9" s="919"/>
      <c r="M9" s="111"/>
      <c r="N9" s="111"/>
      <c r="O9" s="111"/>
    </row>
    <row r="10" spans="1:19" x14ac:dyDescent="0.2">
      <c r="A10" s="156">
        <v>1</v>
      </c>
      <c r="B10" s="155">
        <v>2</v>
      </c>
      <c r="C10" s="156">
        <v>3</v>
      </c>
      <c r="D10" s="155">
        <v>4</v>
      </c>
      <c r="E10" s="156">
        <v>5</v>
      </c>
      <c r="F10" s="155">
        <v>6</v>
      </c>
      <c r="G10" s="156">
        <v>7</v>
      </c>
      <c r="H10" s="155">
        <v>8</v>
      </c>
      <c r="I10" s="156">
        <v>9</v>
      </c>
      <c r="J10" s="155">
        <v>10</v>
      </c>
      <c r="K10" s="156" t="s">
        <v>548</v>
      </c>
      <c r="L10" s="155">
        <v>12</v>
      </c>
      <c r="M10" s="111"/>
      <c r="N10" s="111"/>
      <c r="O10" s="111"/>
    </row>
    <row r="11" spans="1:19" s="109" customFormat="1" ht="22.9" customHeight="1" x14ac:dyDescent="0.2">
      <c r="A11" s="397">
        <v>1</v>
      </c>
      <c r="B11" s="30" t="s">
        <v>885</v>
      </c>
      <c r="C11" s="110">
        <v>830790</v>
      </c>
      <c r="D11" s="110">
        <v>9472</v>
      </c>
      <c r="E11" s="110">
        <v>9372</v>
      </c>
      <c r="F11" s="110">
        <v>0</v>
      </c>
      <c r="G11" s="991" t="s">
        <v>938</v>
      </c>
      <c r="H11" s="992"/>
      <c r="I11" s="992"/>
      <c r="J11" s="993"/>
      <c r="K11" s="109">
        <v>9572</v>
      </c>
      <c r="L11" s="417">
        <v>957.2</v>
      </c>
      <c r="M11" s="111"/>
      <c r="N11" s="111"/>
      <c r="O11" s="111"/>
      <c r="P11" s="111"/>
      <c r="Q11" s="111"/>
      <c r="R11" s="111"/>
      <c r="S11" s="111"/>
    </row>
    <row r="12" spans="1:19" ht="22.9" customHeight="1" x14ac:dyDescent="0.2">
      <c r="A12" s="397">
        <v>2</v>
      </c>
      <c r="B12" s="30" t="s">
        <v>888</v>
      </c>
      <c r="C12" s="110">
        <v>328453</v>
      </c>
      <c r="D12" s="110">
        <v>3410</v>
      </c>
      <c r="E12" s="110">
        <v>3370</v>
      </c>
      <c r="F12" s="110">
        <v>0</v>
      </c>
      <c r="G12" s="994"/>
      <c r="H12" s="995"/>
      <c r="I12" s="995"/>
      <c r="J12" s="996"/>
      <c r="K12" s="109">
        <v>3410</v>
      </c>
      <c r="L12" s="417">
        <v>341</v>
      </c>
      <c r="M12" s="111"/>
      <c r="N12" s="111"/>
      <c r="O12" s="111"/>
    </row>
    <row r="13" spans="1:19" ht="22.9" customHeight="1" x14ac:dyDescent="0.2">
      <c r="A13" s="397">
        <v>3</v>
      </c>
      <c r="B13" s="30" t="s">
        <v>889</v>
      </c>
      <c r="C13" s="109">
        <v>267721</v>
      </c>
      <c r="D13" s="109">
        <v>3200</v>
      </c>
      <c r="E13" s="109">
        <v>3000</v>
      </c>
      <c r="F13" s="109">
        <v>0</v>
      </c>
      <c r="G13" s="994"/>
      <c r="H13" s="995"/>
      <c r="I13" s="995"/>
      <c r="J13" s="996"/>
      <c r="K13" s="109">
        <v>3200</v>
      </c>
      <c r="L13" s="417">
        <v>320</v>
      </c>
      <c r="M13" s="111"/>
      <c r="N13" s="111"/>
      <c r="O13" s="111"/>
    </row>
    <row r="14" spans="1:19" ht="22.9" customHeight="1" x14ac:dyDescent="0.2">
      <c r="A14" s="397">
        <v>4</v>
      </c>
      <c r="B14" s="30" t="s">
        <v>890</v>
      </c>
      <c r="C14" s="109">
        <v>176939</v>
      </c>
      <c r="D14" s="109">
        <v>2654</v>
      </c>
      <c r="E14" s="109">
        <v>2432</v>
      </c>
      <c r="F14" s="109">
        <v>0</v>
      </c>
      <c r="G14" s="994"/>
      <c r="H14" s="995"/>
      <c r="I14" s="995"/>
      <c r="J14" s="996"/>
      <c r="K14" s="109">
        <v>2654</v>
      </c>
      <c r="L14" s="417">
        <v>265.39999999999998</v>
      </c>
    </row>
    <row r="15" spans="1:19" ht="22.9" customHeight="1" x14ac:dyDescent="0.2">
      <c r="A15" s="397">
        <v>5</v>
      </c>
      <c r="B15" s="30" t="s">
        <v>886</v>
      </c>
      <c r="C15" s="109">
        <v>19476</v>
      </c>
      <c r="D15" s="109">
        <v>260</v>
      </c>
      <c r="E15" s="109">
        <v>232</v>
      </c>
      <c r="F15" s="109">
        <v>0</v>
      </c>
      <c r="G15" s="994"/>
      <c r="H15" s="995"/>
      <c r="I15" s="995"/>
      <c r="J15" s="996"/>
      <c r="K15" s="109">
        <v>260</v>
      </c>
      <c r="L15" s="417">
        <v>26</v>
      </c>
      <c r="N15" s="75" t="s">
        <v>10</v>
      </c>
    </row>
    <row r="16" spans="1:19" ht="22.9" customHeight="1" x14ac:dyDescent="0.2">
      <c r="A16" s="397">
        <v>6</v>
      </c>
      <c r="B16" s="30" t="s">
        <v>887</v>
      </c>
      <c r="C16" s="109">
        <v>3000</v>
      </c>
      <c r="D16" s="109">
        <v>40</v>
      </c>
      <c r="E16" s="109">
        <v>28</v>
      </c>
      <c r="F16" s="109">
        <v>0</v>
      </c>
      <c r="G16" s="994"/>
      <c r="H16" s="995"/>
      <c r="I16" s="995"/>
      <c r="J16" s="996"/>
      <c r="K16" s="109">
        <v>40</v>
      </c>
      <c r="L16" s="417">
        <v>4</v>
      </c>
    </row>
    <row r="17" spans="1:19" ht="22.9" customHeight="1" x14ac:dyDescent="0.2">
      <c r="A17" s="147" t="s">
        <v>18</v>
      </c>
      <c r="B17" s="147"/>
      <c r="C17" s="109">
        <f>SUM(C11:C16)</f>
        <v>1626379</v>
      </c>
      <c r="D17" s="109">
        <f>SUM(D11:D16)</f>
        <v>19036</v>
      </c>
      <c r="E17" s="109">
        <f>SUM(E11:E16)</f>
        <v>18434</v>
      </c>
      <c r="F17" s="109">
        <v>0</v>
      </c>
      <c r="G17" s="997"/>
      <c r="H17" s="998"/>
      <c r="I17" s="998"/>
      <c r="J17" s="999"/>
      <c r="K17" s="109">
        <v>19136</v>
      </c>
      <c r="L17" s="417">
        <f>SUM(L11:L16)</f>
        <v>1913.6</v>
      </c>
    </row>
    <row r="18" spans="1:19" ht="17.25" customHeight="1" x14ac:dyDescent="0.2">
      <c r="A18" s="984" t="s">
        <v>117</v>
      </c>
      <c r="B18" s="985"/>
      <c r="C18" s="985"/>
      <c r="D18" s="985"/>
      <c r="E18" s="985"/>
      <c r="F18" s="985"/>
      <c r="G18" s="985"/>
      <c r="H18" s="985"/>
      <c r="I18" s="985"/>
      <c r="J18" s="985"/>
      <c r="K18" s="986"/>
      <c r="L18" s="986"/>
    </row>
    <row r="20" spans="1:19" s="16" customFormat="1" ht="15.75" customHeight="1" x14ac:dyDescent="0.25">
      <c r="A20" s="569" t="s">
        <v>11</v>
      </c>
      <c r="B20" s="569"/>
      <c r="C20" s="1"/>
      <c r="D20" s="15"/>
      <c r="E20" s="15"/>
      <c r="H20" s="84"/>
      <c r="I20" s="84"/>
      <c r="J20" s="77"/>
      <c r="K20" s="549" t="s">
        <v>12</v>
      </c>
      <c r="L20" s="549"/>
      <c r="M20" s="36"/>
    </row>
    <row r="21" spans="1:19" s="16" customFormat="1" ht="13.15" customHeight="1" x14ac:dyDescent="0.2">
      <c r="J21" s="36" t="s">
        <v>13</v>
      </c>
      <c r="K21" s="36"/>
      <c r="L21" s="36"/>
      <c r="M21" s="36"/>
      <c r="N21" s="85"/>
      <c r="O21" s="85"/>
      <c r="P21" s="85"/>
      <c r="Q21" s="85"/>
      <c r="R21" s="85"/>
      <c r="S21" s="85"/>
    </row>
    <row r="22" spans="1:19" s="16" customFormat="1" ht="12.75" x14ac:dyDescent="0.2">
      <c r="J22" s="36" t="s">
        <v>88</v>
      </c>
      <c r="K22" s="36"/>
      <c r="L22" s="36"/>
      <c r="M22" s="36"/>
      <c r="N22" s="85"/>
      <c r="O22" s="85"/>
      <c r="P22" s="85"/>
      <c r="Q22" s="85"/>
      <c r="R22" s="85"/>
      <c r="S22" s="85"/>
    </row>
    <row r="23" spans="1:19" s="16" customFormat="1" ht="15" x14ac:dyDescent="0.25">
      <c r="B23" s="15"/>
      <c r="C23" s="15"/>
      <c r="D23" s="15"/>
      <c r="E23" s="15"/>
      <c r="J23" s="548" t="s">
        <v>85</v>
      </c>
      <c r="K23" s="548"/>
      <c r="L23" s="548"/>
      <c r="M23" s="77"/>
    </row>
  </sheetData>
  <mergeCells count="22">
    <mergeCell ref="J23:L23"/>
    <mergeCell ref="L7:L9"/>
    <mergeCell ref="A18:L18"/>
    <mergeCell ref="A7:A9"/>
    <mergeCell ref="B7:B9"/>
    <mergeCell ref="K20:L20"/>
    <mergeCell ref="A20:B20"/>
    <mergeCell ref="C8:C9"/>
    <mergeCell ref="H8:H9"/>
    <mergeCell ref="G8:G9"/>
    <mergeCell ref="C7:F7"/>
    <mergeCell ref="D8:D9"/>
    <mergeCell ref="G11:J17"/>
    <mergeCell ref="K1:L1"/>
    <mergeCell ref="B2:J2"/>
    <mergeCell ref="B3:J3"/>
    <mergeCell ref="G7:J7"/>
    <mergeCell ref="A6:B6"/>
    <mergeCell ref="B5:L5"/>
    <mergeCell ref="K7:K9"/>
    <mergeCell ref="E8:F8"/>
    <mergeCell ref="I8:J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5"/>
  <sheetViews>
    <sheetView view="pageBreakPreview" zoomScale="85" zoomScaleNormal="90" zoomScaleSheetLayoutView="85" workbookViewId="0">
      <selection activeCell="B28" sqref="B28"/>
    </sheetView>
  </sheetViews>
  <sheetFormatPr defaultColWidth="9.140625" defaultRowHeight="12.75" x14ac:dyDescent="0.2"/>
  <cols>
    <col min="1" max="1" width="4.7109375" style="175" customWidth="1"/>
    <col min="2" max="2" width="33.28515625" style="175" customWidth="1"/>
    <col min="3" max="23" width="10" style="175" customWidth="1"/>
    <col min="24" max="16384" width="9.140625" style="175"/>
  </cols>
  <sheetData>
    <row r="1" spans="1:249" ht="15" x14ac:dyDescent="0.2">
      <c r="O1" s="1021" t="s">
        <v>553</v>
      </c>
      <c r="P1" s="1021"/>
      <c r="Q1" s="1021"/>
      <c r="R1" s="1021"/>
      <c r="S1" s="1021"/>
      <c r="T1" s="1021"/>
      <c r="U1" s="1021"/>
    </row>
    <row r="2" spans="1:249" ht="15.75" x14ac:dyDescent="0.25">
      <c r="G2" s="176"/>
      <c r="H2" s="176"/>
      <c r="I2" s="177"/>
      <c r="J2" s="176" t="s">
        <v>0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49" ht="15.75" x14ac:dyDescent="0.25"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49" ht="18" x14ac:dyDescent="0.25">
      <c r="B4" s="1022" t="s">
        <v>702</v>
      </c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</row>
    <row r="6" spans="1:249" ht="15.75" x14ac:dyDescent="0.25">
      <c r="B6" s="1023" t="s">
        <v>715</v>
      </c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</row>
    <row r="8" spans="1:249" x14ac:dyDescent="0.2">
      <c r="A8" s="1024" t="s">
        <v>164</v>
      </c>
      <c r="B8" s="1024"/>
    </row>
    <row r="9" spans="1:249" ht="18" x14ac:dyDescent="0.25">
      <c r="A9" s="178"/>
      <c r="B9" s="178"/>
      <c r="V9" s="1009" t="s">
        <v>252</v>
      </c>
      <c r="W9" s="1009"/>
    </row>
    <row r="10" spans="1:249" ht="12.75" customHeight="1" x14ac:dyDescent="0.2">
      <c r="A10" s="1010" t="s">
        <v>2</v>
      </c>
      <c r="B10" s="1010" t="s">
        <v>112</v>
      </c>
      <c r="C10" s="1012" t="s">
        <v>26</v>
      </c>
      <c r="D10" s="1013"/>
      <c r="E10" s="1013"/>
      <c r="F10" s="1013"/>
      <c r="G10" s="1013"/>
      <c r="H10" s="1013"/>
      <c r="I10" s="1013"/>
      <c r="J10" s="1013"/>
      <c r="K10" s="1014"/>
      <c r="L10" s="1012" t="s">
        <v>27</v>
      </c>
      <c r="M10" s="1013"/>
      <c r="N10" s="1013"/>
      <c r="O10" s="1013"/>
      <c r="P10" s="1013"/>
      <c r="Q10" s="1013"/>
      <c r="R10" s="1013"/>
      <c r="S10" s="1013"/>
      <c r="T10" s="1014"/>
      <c r="U10" s="1015" t="s">
        <v>142</v>
      </c>
      <c r="V10" s="1016"/>
      <c r="W10" s="1017"/>
      <c r="X10" s="180"/>
      <c r="Y10" s="180"/>
      <c r="Z10" s="180"/>
      <c r="AA10" s="180"/>
      <c r="AB10" s="180"/>
      <c r="AC10" s="181"/>
      <c r="AD10" s="182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</row>
    <row r="11" spans="1:249" ht="12.75" customHeight="1" x14ac:dyDescent="0.2">
      <c r="A11" s="1011"/>
      <c r="B11" s="1011"/>
      <c r="C11" s="1006" t="s">
        <v>178</v>
      </c>
      <c r="D11" s="1007"/>
      <c r="E11" s="1008"/>
      <c r="F11" s="1006" t="s">
        <v>179</v>
      </c>
      <c r="G11" s="1007"/>
      <c r="H11" s="1008"/>
      <c r="I11" s="1006" t="s">
        <v>18</v>
      </c>
      <c r="J11" s="1007"/>
      <c r="K11" s="1008"/>
      <c r="L11" s="1006" t="s">
        <v>178</v>
      </c>
      <c r="M11" s="1007"/>
      <c r="N11" s="1008"/>
      <c r="O11" s="1006" t="s">
        <v>179</v>
      </c>
      <c r="P11" s="1007"/>
      <c r="Q11" s="1008"/>
      <c r="R11" s="1006" t="s">
        <v>18</v>
      </c>
      <c r="S11" s="1007"/>
      <c r="T11" s="1008"/>
      <c r="U11" s="1018"/>
      <c r="V11" s="1019"/>
      <c r="W11" s="102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</row>
    <row r="12" spans="1:249" x14ac:dyDescent="0.2">
      <c r="A12" s="179"/>
      <c r="B12" s="179"/>
      <c r="C12" s="183" t="s">
        <v>253</v>
      </c>
      <c r="D12" s="184" t="s">
        <v>45</v>
      </c>
      <c r="E12" s="398" t="s">
        <v>18</v>
      </c>
      <c r="F12" s="183" t="s">
        <v>253</v>
      </c>
      <c r="G12" s="184" t="s">
        <v>45</v>
      </c>
      <c r="H12" s="398" t="s">
        <v>18</v>
      </c>
      <c r="I12" s="183" t="s">
        <v>253</v>
      </c>
      <c r="J12" s="184" t="s">
        <v>45</v>
      </c>
      <c r="K12" s="398" t="s">
        <v>18</v>
      </c>
      <c r="L12" s="183" t="s">
        <v>253</v>
      </c>
      <c r="M12" s="184" t="s">
        <v>45</v>
      </c>
      <c r="N12" s="398" t="s">
        <v>18</v>
      </c>
      <c r="O12" s="183" t="s">
        <v>253</v>
      </c>
      <c r="P12" s="184" t="s">
        <v>45</v>
      </c>
      <c r="Q12" s="398" t="s">
        <v>18</v>
      </c>
      <c r="R12" s="183" t="s">
        <v>253</v>
      </c>
      <c r="S12" s="184" t="s">
        <v>45</v>
      </c>
      <c r="T12" s="398" t="s">
        <v>18</v>
      </c>
      <c r="U12" s="179" t="s">
        <v>253</v>
      </c>
      <c r="V12" s="179" t="s">
        <v>45</v>
      </c>
      <c r="W12" s="398" t="s">
        <v>18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</row>
    <row r="13" spans="1:249" x14ac:dyDescent="0.2">
      <c r="A13" s="179">
        <v>1</v>
      </c>
      <c r="B13" s="179">
        <v>2</v>
      </c>
      <c r="C13" s="179">
        <v>3</v>
      </c>
      <c r="D13" s="179">
        <v>4</v>
      </c>
      <c r="E13" s="179">
        <v>5</v>
      </c>
      <c r="F13" s="179">
        <v>7</v>
      </c>
      <c r="G13" s="179">
        <v>8</v>
      </c>
      <c r="H13" s="179">
        <v>9</v>
      </c>
      <c r="I13" s="179">
        <v>11</v>
      </c>
      <c r="J13" s="179">
        <v>12</v>
      </c>
      <c r="K13" s="179">
        <v>13</v>
      </c>
      <c r="L13" s="179">
        <v>15</v>
      </c>
      <c r="M13" s="179">
        <v>16</v>
      </c>
      <c r="N13" s="179">
        <v>17</v>
      </c>
      <c r="O13" s="179">
        <v>19</v>
      </c>
      <c r="P13" s="179">
        <v>20</v>
      </c>
      <c r="Q13" s="179">
        <v>21</v>
      </c>
      <c r="R13" s="179">
        <v>23</v>
      </c>
      <c r="S13" s="179">
        <v>24</v>
      </c>
      <c r="T13" s="179">
        <v>25</v>
      </c>
      <c r="U13" s="179">
        <v>27</v>
      </c>
      <c r="V13" s="179">
        <v>28</v>
      </c>
      <c r="W13" s="179">
        <v>29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</row>
    <row r="14" spans="1:249" ht="12.75" customHeight="1" x14ac:dyDescent="0.2">
      <c r="A14" s="1004" t="s">
        <v>246</v>
      </c>
      <c r="B14" s="1005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6"/>
      <c r="V14" s="187"/>
      <c r="W14" s="187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</row>
    <row r="15" spans="1:249" ht="23.45" customHeight="1" x14ac:dyDescent="0.25">
      <c r="A15" s="430">
        <v>1</v>
      </c>
      <c r="B15" s="431" t="s">
        <v>127</v>
      </c>
      <c r="C15" s="432">
        <f>E15*89.6%</f>
        <v>443.37663999999995</v>
      </c>
      <c r="D15" s="432">
        <f>E15-C15</f>
        <v>51.463360000000023</v>
      </c>
      <c r="E15" s="432">
        <v>494.84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32">
        <v>0</v>
      </c>
      <c r="L15" s="432">
        <f>N15*89.6%</f>
        <v>505.25439999999992</v>
      </c>
      <c r="M15" s="432">
        <f>N15-L15</f>
        <v>58.645600000000059</v>
      </c>
      <c r="N15" s="432">
        <v>563.9</v>
      </c>
      <c r="O15" s="432">
        <v>0</v>
      </c>
      <c r="P15" s="432">
        <v>0</v>
      </c>
      <c r="Q15" s="432">
        <v>0</v>
      </c>
      <c r="R15" s="432">
        <v>0</v>
      </c>
      <c r="S15" s="432">
        <v>0</v>
      </c>
      <c r="T15" s="432">
        <v>0</v>
      </c>
      <c r="U15" s="432">
        <f>W15*89.6%</f>
        <v>948.63103999999987</v>
      </c>
      <c r="V15" s="432">
        <f>W15-U15</f>
        <v>110.10896000000014</v>
      </c>
      <c r="W15" s="432">
        <f>N15+E15</f>
        <v>1058.74</v>
      </c>
    </row>
    <row r="16" spans="1:249" ht="23.45" customHeight="1" x14ac:dyDescent="0.25">
      <c r="A16" s="430">
        <v>2</v>
      </c>
      <c r="B16" s="433" t="s">
        <v>480</v>
      </c>
      <c r="C16" s="432">
        <f>E16*89.6%</f>
        <v>3898.9081599999995</v>
      </c>
      <c r="D16" s="432">
        <f>E16-C16</f>
        <v>452.55184000000054</v>
      </c>
      <c r="E16" s="432">
        <v>4351.46</v>
      </c>
      <c r="F16" s="432">
        <f>H16*89.6%</f>
        <v>2599.2691199999995</v>
      </c>
      <c r="G16" s="432">
        <f>H16-F16</f>
        <v>301.70088000000032</v>
      </c>
      <c r="H16" s="432">
        <v>2900.97</v>
      </c>
      <c r="I16" s="432">
        <f>K16*89.6%</f>
        <v>6498.1772799999999</v>
      </c>
      <c r="J16" s="432">
        <f>K16-I16</f>
        <v>754.25272000000041</v>
      </c>
      <c r="K16" s="432">
        <f>E16+H16</f>
        <v>7252.43</v>
      </c>
      <c r="L16" s="432">
        <f>N16*89.6%</f>
        <v>4438.5151999999998</v>
      </c>
      <c r="M16" s="432">
        <f>N16-L16</f>
        <v>515.1848</v>
      </c>
      <c r="N16" s="432">
        <v>4953.7</v>
      </c>
      <c r="O16" s="432">
        <f>Q16*89.6%</f>
        <v>2959.0131199999996</v>
      </c>
      <c r="P16" s="432">
        <f>Q16-O16</f>
        <v>343.45688000000018</v>
      </c>
      <c r="Q16" s="432">
        <v>3302.47</v>
      </c>
      <c r="R16" s="432">
        <f>T16*89.6%</f>
        <v>7397.5283199999994</v>
      </c>
      <c r="S16" s="432">
        <f>T16-R16</f>
        <v>858.64168000000063</v>
      </c>
      <c r="T16" s="432">
        <f>N16+Q16</f>
        <v>8256.17</v>
      </c>
      <c r="U16" s="432">
        <f>W16*89.6%</f>
        <v>13895.705599999999</v>
      </c>
      <c r="V16" s="432">
        <f>W16-U16</f>
        <v>1612.894400000001</v>
      </c>
      <c r="W16" s="432">
        <f>T16+K16</f>
        <v>15508.6</v>
      </c>
    </row>
    <row r="17" spans="1:23" ht="23.45" customHeight="1" x14ac:dyDescent="0.25">
      <c r="A17" s="430">
        <v>3</v>
      </c>
      <c r="B17" s="433" t="s">
        <v>131</v>
      </c>
      <c r="C17" s="432">
        <f>E17*89.6%</f>
        <v>1028.75136</v>
      </c>
      <c r="D17" s="432">
        <f>E17-C17</f>
        <v>119.4086400000001</v>
      </c>
      <c r="E17" s="432">
        <v>1148.1600000000001</v>
      </c>
      <c r="F17" s="432">
        <f>H17*89.6%</f>
        <v>685.83424000000002</v>
      </c>
      <c r="G17" s="432">
        <f>H17-F17</f>
        <v>79.605760000000032</v>
      </c>
      <c r="H17" s="432">
        <v>765.44</v>
      </c>
      <c r="I17" s="432">
        <f>K17*89.6%</f>
        <v>1714.5855999999999</v>
      </c>
      <c r="J17" s="432">
        <f>K17-I17</f>
        <v>199.01440000000025</v>
      </c>
      <c r="K17" s="432">
        <f>E17+H17</f>
        <v>1913.6000000000001</v>
      </c>
      <c r="L17" s="432">
        <v>0</v>
      </c>
      <c r="M17" s="432">
        <v>0</v>
      </c>
      <c r="N17" s="432">
        <v>0</v>
      </c>
      <c r="O17" s="432">
        <v>0</v>
      </c>
      <c r="P17" s="432">
        <v>0</v>
      </c>
      <c r="Q17" s="432">
        <v>0</v>
      </c>
      <c r="R17" s="432">
        <v>0</v>
      </c>
      <c r="S17" s="432">
        <v>0</v>
      </c>
      <c r="T17" s="432">
        <v>0</v>
      </c>
      <c r="U17" s="432">
        <f>W17*89.6%</f>
        <v>1714.5855999999999</v>
      </c>
      <c r="V17" s="432">
        <f>W17-U17</f>
        <v>199.01440000000025</v>
      </c>
      <c r="W17" s="432">
        <f>H17+E17</f>
        <v>1913.6000000000001</v>
      </c>
    </row>
    <row r="18" spans="1:23" ht="23.45" customHeight="1" x14ac:dyDescent="0.25">
      <c r="A18" s="430">
        <v>4</v>
      </c>
      <c r="B18" s="433" t="s">
        <v>129</v>
      </c>
      <c r="C18" s="432">
        <f>E18*89.6%</f>
        <v>133.01119999999997</v>
      </c>
      <c r="D18" s="432">
        <f>E18-C18</f>
        <v>15.438800000000015</v>
      </c>
      <c r="E18" s="432">
        <v>148.44999999999999</v>
      </c>
      <c r="F18" s="432">
        <v>0</v>
      </c>
      <c r="G18" s="432">
        <v>0</v>
      </c>
      <c r="H18" s="432">
        <v>0</v>
      </c>
      <c r="I18" s="432">
        <f>K18*89.6%</f>
        <v>133.01119999999997</v>
      </c>
      <c r="J18" s="432">
        <f>K18-I18</f>
        <v>15.438800000000015</v>
      </c>
      <c r="K18" s="432">
        <f>E18+H18</f>
        <v>148.44999999999999</v>
      </c>
      <c r="L18" s="432">
        <f>N18*89.6%</f>
        <v>151.57631999999998</v>
      </c>
      <c r="M18" s="432">
        <f>N18-L18</f>
        <v>17.593680000000006</v>
      </c>
      <c r="N18" s="432">
        <v>169.17</v>
      </c>
      <c r="O18" s="432">
        <v>0</v>
      </c>
      <c r="P18" s="432">
        <v>0</v>
      </c>
      <c r="Q18" s="432">
        <v>0</v>
      </c>
      <c r="R18" s="432">
        <f>T18*89.6%</f>
        <v>151.57631999999998</v>
      </c>
      <c r="S18" s="432">
        <f>T18-R18</f>
        <v>17.593680000000006</v>
      </c>
      <c r="T18" s="432">
        <f>N18+Q18</f>
        <v>169.17</v>
      </c>
      <c r="U18" s="432">
        <f>W18*89.6%</f>
        <v>284.58751999999998</v>
      </c>
      <c r="V18" s="432">
        <f>W18-U18</f>
        <v>33.032480000000021</v>
      </c>
      <c r="W18" s="432">
        <f>K18+T18</f>
        <v>317.62</v>
      </c>
    </row>
    <row r="19" spans="1:23" ht="23.45" customHeight="1" x14ac:dyDescent="0.25">
      <c r="A19" s="430">
        <v>5</v>
      </c>
      <c r="B19" s="431" t="s">
        <v>130</v>
      </c>
      <c r="C19" s="432">
        <f>E19*89.6%</f>
        <v>99.07071999999998</v>
      </c>
      <c r="D19" s="432">
        <f>E19-C19</f>
        <v>11.499280000000013</v>
      </c>
      <c r="E19" s="432">
        <v>110.57</v>
      </c>
      <c r="F19" s="432">
        <v>0</v>
      </c>
      <c r="G19" s="432">
        <v>0</v>
      </c>
      <c r="H19" s="432">
        <v>0</v>
      </c>
      <c r="I19" s="432">
        <f>C19+F19</f>
        <v>99.07071999999998</v>
      </c>
      <c r="J19" s="432">
        <f>D19+G19</f>
        <v>11.499280000000013</v>
      </c>
      <c r="K19" s="432">
        <f>E19+H19</f>
        <v>110.57</v>
      </c>
      <c r="L19" s="432">
        <f>N19*89.6%</f>
        <v>91.714559999999992</v>
      </c>
      <c r="M19" s="432">
        <f>N19-L19</f>
        <v>10.645440000000008</v>
      </c>
      <c r="N19" s="432">
        <v>102.36</v>
      </c>
      <c r="O19" s="432">
        <v>0</v>
      </c>
      <c r="P19" s="432">
        <v>0</v>
      </c>
      <c r="Q19" s="432">
        <v>0</v>
      </c>
      <c r="R19" s="432">
        <v>91.714559999999992</v>
      </c>
      <c r="S19" s="432">
        <v>10.645440000000008</v>
      </c>
      <c r="T19" s="432">
        <v>102.36</v>
      </c>
      <c r="U19" s="432">
        <f>I19+R19</f>
        <v>190.78527999999997</v>
      </c>
      <c r="V19" s="432">
        <f>J19+S19</f>
        <v>22.144720000000021</v>
      </c>
      <c r="W19" s="432">
        <f>SUM(U19:V19)</f>
        <v>212.93</v>
      </c>
    </row>
    <row r="20" spans="1:23" ht="27.6" customHeight="1" x14ac:dyDescent="0.2">
      <c r="A20" s="1002" t="s">
        <v>247</v>
      </c>
      <c r="B20" s="1003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</row>
    <row r="21" spans="1:23" ht="25.9" customHeight="1" x14ac:dyDescent="0.25">
      <c r="A21" s="430">
        <v>6</v>
      </c>
      <c r="B21" s="431" t="s">
        <v>132</v>
      </c>
      <c r="C21" s="434">
        <v>0</v>
      </c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34">
        <v>0</v>
      </c>
      <c r="V21" s="434">
        <v>0</v>
      </c>
      <c r="W21" s="434">
        <v>0</v>
      </c>
    </row>
    <row r="22" spans="1:23" ht="25.9" customHeight="1" x14ac:dyDescent="0.25">
      <c r="A22" s="430">
        <v>7</v>
      </c>
      <c r="B22" s="431" t="s">
        <v>133</v>
      </c>
      <c r="C22" s="434">
        <v>0</v>
      </c>
      <c r="D22" s="434">
        <v>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4">
        <v>0</v>
      </c>
      <c r="V22" s="434">
        <v>0</v>
      </c>
      <c r="W22" s="434">
        <v>0</v>
      </c>
    </row>
    <row r="23" spans="1:23" ht="25.9" customHeight="1" x14ac:dyDescent="0.25">
      <c r="A23" s="430">
        <v>8</v>
      </c>
      <c r="B23" s="431" t="s">
        <v>841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434">
        <v>0</v>
      </c>
      <c r="P23" s="434">
        <v>0</v>
      </c>
      <c r="Q23" s="434">
        <v>0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0</v>
      </c>
    </row>
    <row r="24" spans="1:23" ht="31.15" customHeight="1" x14ac:dyDescent="0.25">
      <c r="A24" s="435">
        <v>9</v>
      </c>
      <c r="B24" s="433" t="s">
        <v>860</v>
      </c>
      <c r="C24" s="434">
        <v>0</v>
      </c>
      <c r="D24" s="434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0</v>
      </c>
      <c r="W24" s="434">
        <v>0</v>
      </c>
    </row>
    <row r="25" spans="1:23" s="185" customFormat="1" ht="22.9" customHeight="1" x14ac:dyDescent="0.25">
      <c r="A25" s="1000" t="s">
        <v>18</v>
      </c>
      <c r="B25" s="1001"/>
      <c r="C25" s="436">
        <f t="shared" ref="C25:W25" si="0">C15+C16+C17+C18+C19</f>
        <v>5603.1180799999993</v>
      </c>
      <c r="D25" s="436">
        <f t="shared" si="0"/>
        <v>650.36192000000062</v>
      </c>
      <c r="E25" s="436">
        <f t="shared" si="0"/>
        <v>6253.48</v>
      </c>
      <c r="F25" s="436">
        <f t="shared" si="0"/>
        <v>3285.1033599999996</v>
      </c>
      <c r="G25" s="436">
        <f t="shared" si="0"/>
        <v>381.30664000000036</v>
      </c>
      <c r="H25" s="436">
        <f t="shared" si="0"/>
        <v>3666.41</v>
      </c>
      <c r="I25" s="436">
        <f t="shared" si="0"/>
        <v>8444.8448000000008</v>
      </c>
      <c r="J25" s="436">
        <f t="shared" si="0"/>
        <v>980.20520000000067</v>
      </c>
      <c r="K25" s="436">
        <f t="shared" si="0"/>
        <v>9425.0500000000011</v>
      </c>
      <c r="L25" s="436">
        <f t="shared" si="0"/>
        <v>5187.0604800000001</v>
      </c>
      <c r="M25" s="436">
        <f t="shared" si="0"/>
        <v>602.06952000000001</v>
      </c>
      <c r="N25" s="436">
        <f t="shared" si="0"/>
        <v>5789.1299999999992</v>
      </c>
      <c r="O25" s="436">
        <f t="shared" si="0"/>
        <v>2959.0131199999996</v>
      </c>
      <c r="P25" s="436">
        <f t="shared" si="0"/>
        <v>343.45688000000018</v>
      </c>
      <c r="Q25" s="436">
        <f t="shared" si="0"/>
        <v>3302.47</v>
      </c>
      <c r="R25" s="436">
        <f t="shared" si="0"/>
        <v>7640.8191999999999</v>
      </c>
      <c r="S25" s="436">
        <f t="shared" si="0"/>
        <v>886.88080000000059</v>
      </c>
      <c r="T25" s="436">
        <f t="shared" si="0"/>
        <v>8527.7000000000007</v>
      </c>
      <c r="U25" s="436">
        <f t="shared" si="0"/>
        <v>17034.295040000001</v>
      </c>
      <c r="V25" s="436">
        <f t="shared" si="0"/>
        <v>1977.1949600000014</v>
      </c>
      <c r="W25" s="436">
        <f t="shared" si="0"/>
        <v>19011.489999999998</v>
      </c>
    </row>
    <row r="26" spans="1:23" x14ac:dyDescent="0.2">
      <c r="A26" s="188"/>
      <c r="B26" s="188"/>
    </row>
    <row r="28" spans="1:23" x14ac:dyDescent="0.2">
      <c r="B28" s="175" t="s">
        <v>10</v>
      </c>
    </row>
    <row r="30" spans="1:23" x14ac:dyDescent="0.2">
      <c r="A30" s="1025"/>
      <c r="B30" s="1025"/>
      <c r="C30" s="1025"/>
      <c r="D30" s="1025"/>
      <c r="E30" s="1025"/>
      <c r="F30" s="1025"/>
      <c r="G30" s="1025"/>
      <c r="H30" s="1025"/>
      <c r="I30" s="1025"/>
      <c r="J30" s="189"/>
      <c r="K30" s="189"/>
      <c r="L30" s="189"/>
      <c r="M30" s="189"/>
      <c r="N30" s="189"/>
      <c r="O30" s="1025"/>
      <c r="P30" s="1025"/>
      <c r="Q30" s="1025"/>
      <c r="R30" s="1025"/>
      <c r="S30" s="1025"/>
      <c r="T30" s="1025"/>
      <c r="U30" s="1025"/>
    </row>
    <row r="32" spans="1:23" ht="15.75" x14ac:dyDescent="0.25">
      <c r="A32" s="190" t="s">
        <v>11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R32" s="1027" t="s">
        <v>12</v>
      </c>
      <c r="S32" s="1027"/>
      <c r="T32" s="1027"/>
      <c r="U32" s="1027"/>
    </row>
    <row r="33" spans="1:23" ht="15.75" x14ac:dyDescent="0.2">
      <c r="A33" s="1026" t="s">
        <v>13</v>
      </c>
      <c r="B33" s="1026"/>
      <c r="C33" s="1026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</row>
    <row r="34" spans="1:23" ht="15.75" x14ac:dyDescent="0.2">
      <c r="A34" s="1026" t="s">
        <v>14</v>
      </c>
      <c r="B34" s="1026"/>
      <c r="C34" s="1026"/>
      <c r="D34" s="1026"/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</row>
    <row r="35" spans="1:23" x14ac:dyDescent="0.2">
      <c r="R35" s="1024" t="s">
        <v>85</v>
      </c>
      <c r="S35" s="1024"/>
      <c r="T35" s="1024"/>
      <c r="U35" s="1024"/>
      <c r="V35" s="1024"/>
      <c r="W35" s="1024"/>
    </row>
  </sheetData>
  <mergeCells count="25">
    <mergeCell ref="R35:W35"/>
    <mergeCell ref="A30:I30"/>
    <mergeCell ref="O30:U30"/>
    <mergeCell ref="A33:U33"/>
    <mergeCell ref="R32:U32"/>
    <mergeCell ref="A34:U34"/>
    <mergeCell ref="O1:U1"/>
    <mergeCell ref="B4:U4"/>
    <mergeCell ref="B6:U6"/>
    <mergeCell ref="A8:B8"/>
    <mergeCell ref="C11:E11"/>
    <mergeCell ref="F11:H11"/>
    <mergeCell ref="I11:K11"/>
    <mergeCell ref="L11:N11"/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1"/>
  <colBreaks count="1" manualBreakCount="1"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zoomScale="78" zoomScaleSheetLayoutView="78" workbookViewId="0">
      <selection activeCell="C20" sqref="C20"/>
    </sheetView>
  </sheetViews>
  <sheetFormatPr defaultColWidth="9.140625" defaultRowHeight="12.75" x14ac:dyDescent="0.2"/>
  <cols>
    <col min="1" max="1" width="7.42578125" style="166" customWidth="1"/>
    <col min="2" max="2" width="17.140625" style="166" customWidth="1"/>
    <col min="3" max="3" width="11" style="166" customWidth="1"/>
    <col min="4" max="4" width="10" style="166" customWidth="1"/>
    <col min="5" max="5" width="11.85546875" style="166" customWidth="1"/>
    <col min="6" max="6" width="12.140625" style="166" customWidth="1"/>
    <col min="7" max="7" width="13.28515625" style="166" customWidth="1"/>
    <col min="8" max="8" width="14.5703125" style="166" customWidth="1"/>
    <col min="9" max="9" width="12.7109375" style="166" customWidth="1"/>
    <col min="10" max="10" width="14" style="166" customWidth="1"/>
    <col min="11" max="11" width="10.85546875" style="166" customWidth="1"/>
    <col min="12" max="12" width="11.5703125" style="166" customWidth="1"/>
    <col min="13" max="16384" width="9.140625" style="166"/>
  </cols>
  <sheetData>
    <row r="1" spans="1:16" s="89" customFormat="1" x14ac:dyDescent="0.2">
      <c r="E1" s="1028"/>
      <c r="F1" s="1028"/>
      <c r="G1" s="1028"/>
      <c r="H1" s="1028"/>
      <c r="I1" s="1028"/>
      <c r="J1" s="309" t="s">
        <v>673</v>
      </c>
    </row>
    <row r="2" spans="1:16" s="89" customFormat="1" ht="15" x14ac:dyDescent="0.2">
      <c r="A2" s="1029" t="s">
        <v>0</v>
      </c>
      <c r="B2" s="1029"/>
      <c r="C2" s="1029"/>
      <c r="D2" s="1029"/>
      <c r="E2" s="1029"/>
      <c r="F2" s="1029"/>
      <c r="G2" s="1029"/>
      <c r="H2" s="1029"/>
      <c r="I2" s="1029"/>
      <c r="J2" s="1029"/>
    </row>
    <row r="3" spans="1:16" s="89" customFormat="1" ht="20.25" x14ac:dyDescent="0.3">
      <c r="A3" s="590" t="s">
        <v>702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6" s="89" customFormat="1" ht="14.25" customHeight="1" x14ac:dyDescent="0.2"/>
    <row r="5" spans="1:16" ht="19.5" customHeight="1" x14ac:dyDescent="0.25">
      <c r="A5" s="1031" t="s">
        <v>775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</row>
    <row r="6" spans="1:16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6" ht="0.75" customHeight="1" x14ac:dyDescent="0.2"/>
    <row r="8" spans="1:16" x14ac:dyDescent="0.2">
      <c r="A8" s="1030" t="s">
        <v>674</v>
      </c>
      <c r="B8" s="1030"/>
      <c r="C8" s="311"/>
      <c r="H8" s="1032" t="s">
        <v>778</v>
      </c>
      <c r="I8" s="1032"/>
      <c r="J8" s="1032"/>
      <c r="K8" s="1032"/>
      <c r="L8" s="1032"/>
    </row>
    <row r="9" spans="1:16" ht="18" customHeight="1" x14ac:dyDescent="0.2">
      <c r="A9" s="793" t="s">
        <v>2</v>
      </c>
      <c r="B9" s="793" t="s">
        <v>39</v>
      </c>
      <c r="C9" s="1035" t="s">
        <v>675</v>
      </c>
      <c r="D9" s="1035"/>
      <c r="E9" s="1035" t="s">
        <v>128</v>
      </c>
      <c r="F9" s="1035"/>
      <c r="G9" s="1035" t="s">
        <v>676</v>
      </c>
      <c r="H9" s="1035"/>
      <c r="I9" s="1035" t="s">
        <v>129</v>
      </c>
      <c r="J9" s="1035"/>
      <c r="K9" s="1035" t="s">
        <v>130</v>
      </c>
      <c r="L9" s="1035"/>
      <c r="O9" s="312"/>
      <c r="P9" s="313"/>
    </row>
    <row r="10" spans="1:16" ht="44.25" customHeight="1" x14ac:dyDescent="0.2">
      <c r="A10" s="793"/>
      <c r="B10" s="793"/>
      <c r="C10" s="94" t="s">
        <v>677</v>
      </c>
      <c r="D10" s="94" t="s">
        <v>678</v>
      </c>
      <c r="E10" s="94" t="s">
        <v>679</v>
      </c>
      <c r="F10" s="94" t="s">
        <v>680</v>
      </c>
      <c r="G10" s="94" t="s">
        <v>679</v>
      </c>
      <c r="H10" s="94" t="s">
        <v>680</v>
      </c>
      <c r="I10" s="94" t="s">
        <v>677</v>
      </c>
      <c r="J10" s="94" t="s">
        <v>678</v>
      </c>
      <c r="K10" s="94" t="s">
        <v>677</v>
      </c>
      <c r="L10" s="94" t="s">
        <v>678</v>
      </c>
    </row>
    <row r="11" spans="1:16" x14ac:dyDescent="0.2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6" ht="20.45" customHeight="1" x14ac:dyDescent="0.2">
      <c r="A12" s="314">
        <v>1</v>
      </c>
      <c r="B12" s="1037" t="s">
        <v>947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9"/>
    </row>
    <row r="13" spans="1:16" ht="20.45" customHeight="1" x14ac:dyDescent="0.2">
      <c r="A13" s="314">
        <v>2</v>
      </c>
      <c r="B13" s="1040"/>
      <c r="C13" s="1041"/>
      <c r="D13" s="1041"/>
      <c r="E13" s="1041"/>
      <c r="F13" s="1041"/>
      <c r="G13" s="1041"/>
      <c r="H13" s="1041"/>
      <c r="I13" s="1041"/>
      <c r="J13" s="1041"/>
      <c r="K13" s="1041"/>
      <c r="L13" s="1042"/>
    </row>
    <row r="14" spans="1:16" ht="20.45" customHeight="1" x14ac:dyDescent="0.2">
      <c r="A14" s="314">
        <v>3</v>
      </c>
      <c r="B14" s="1040"/>
      <c r="C14" s="1041"/>
      <c r="D14" s="1041"/>
      <c r="E14" s="1041"/>
      <c r="F14" s="1041"/>
      <c r="G14" s="1041"/>
      <c r="H14" s="1041"/>
      <c r="I14" s="1041"/>
      <c r="J14" s="1041"/>
      <c r="K14" s="1041"/>
      <c r="L14" s="1042"/>
    </row>
    <row r="15" spans="1:16" ht="20.45" customHeight="1" x14ac:dyDescent="0.2">
      <c r="A15" s="314">
        <v>4</v>
      </c>
      <c r="B15" s="1040"/>
      <c r="C15" s="1041"/>
      <c r="D15" s="1041"/>
      <c r="E15" s="1041"/>
      <c r="F15" s="1041"/>
      <c r="G15" s="1041"/>
      <c r="H15" s="1041"/>
      <c r="I15" s="1041"/>
      <c r="J15" s="1041"/>
      <c r="K15" s="1041"/>
      <c r="L15" s="1042"/>
    </row>
    <row r="16" spans="1:16" ht="20.45" customHeight="1" x14ac:dyDescent="0.2">
      <c r="A16" s="314">
        <v>5</v>
      </c>
      <c r="B16" s="1040"/>
      <c r="C16" s="1041"/>
      <c r="D16" s="1041"/>
      <c r="E16" s="1041"/>
      <c r="F16" s="1041"/>
      <c r="G16" s="1041"/>
      <c r="H16" s="1041"/>
      <c r="I16" s="1041"/>
      <c r="J16" s="1041"/>
      <c r="K16" s="1041"/>
      <c r="L16" s="1042"/>
    </row>
    <row r="17" spans="1:12" ht="20.45" customHeight="1" x14ac:dyDescent="0.2">
      <c r="A17" s="314">
        <v>6</v>
      </c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5"/>
    </row>
    <row r="18" spans="1:12" x14ac:dyDescent="0.2">
      <c r="A18" s="97"/>
      <c r="B18" s="121"/>
      <c r="C18" s="121"/>
      <c r="D18" s="313"/>
      <c r="E18" s="313"/>
      <c r="F18" s="313"/>
      <c r="G18" s="313"/>
      <c r="H18" s="313"/>
      <c r="I18" s="313"/>
      <c r="J18" s="313"/>
    </row>
    <row r="19" spans="1:12" x14ac:dyDescent="0.2">
      <c r="A19" s="97"/>
      <c r="B19" s="121"/>
      <c r="C19" s="121"/>
      <c r="D19" s="313"/>
      <c r="E19" s="313"/>
      <c r="F19" s="313"/>
      <c r="G19" s="313"/>
      <c r="H19" s="313"/>
      <c r="I19" s="313"/>
      <c r="J19" s="313"/>
    </row>
    <row r="20" spans="1:12" x14ac:dyDescent="0.2">
      <c r="A20" s="97"/>
      <c r="B20" s="121"/>
      <c r="C20" s="121"/>
      <c r="D20" s="313"/>
      <c r="E20" s="313"/>
      <c r="F20" s="313"/>
      <c r="G20" s="313"/>
      <c r="H20" s="313"/>
      <c r="I20" s="313"/>
      <c r="J20" s="313"/>
    </row>
    <row r="21" spans="1:12" ht="15.75" customHeight="1" x14ac:dyDescent="0.2">
      <c r="A21" s="100" t="s">
        <v>11</v>
      </c>
      <c r="B21" s="100"/>
      <c r="C21" s="100"/>
      <c r="D21" s="100"/>
      <c r="E21" s="100"/>
      <c r="F21" s="100"/>
      <c r="G21" s="100"/>
      <c r="I21" s="1034" t="s">
        <v>12</v>
      </c>
      <c r="J21" s="1034"/>
    </row>
    <row r="22" spans="1:12" ht="12.75" customHeight="1" x14ac:dyDescent="0.2">
      <c r="A22" s="1036" t="s">
        <v>682</v>
      </c>
      <c r="B22" s="1036"/>
      <c r="C22" s="1036"/>
      <c r="D22" s="1036"/>
      <c r="E22" s="1036"/>
      <c r="F22" s="1036"/>
      <c r="G22" s="1036"/>
      <c r="H22" s="1036"/>
      <c r="I22" s="1036"/>
      <c r="J22" s="1036"/>
    </row>
    <row r="23" spans="1:12" ht="12.75" customHeight="1" x14ac:dyDescent="0.2">
      <c r="A23" s="316"/>
      <c r="B23" s="316"/>
      <c r="C23" s="316"/>
      <c r="D23" s="316"/>
      <c r="E23" s="316"/>
      <c r="F23" s="316"/>
      <c r="G23" s="316"/>
      <c r="H23" s="1034" t="s">
        <v>19</v>
      </c>
      <c r="I23" s="1034"/>
      <c r="J23" s="1034"/>
      <c r="K23" s="1034"/>
    </row>
    <row r="24" spans="1:12" x14ac:dyDescent="0.2">
      <c r="A24" s="100"/>
      <c r="B24" s="100"/>
      <c r="C24" s="100"/>
      <c r="E24" s="100"/>
      <c r="H24" s="1030" t="s">
        <v>85</v>
      </c>
      <c r="I24" s="1030"/>
      <c r="J24" s="1030"/>
    </row>
    <row r="28" spans="1:12" x14ac:dyDescent="0.2">
      <c r="A28" s="1033"/>
      <c r="B28" s="1033"/>
      <c r="C28" s="1033"/>
      <c r="D28" s="1033"/>
      <c r="E28" s="1033"/>
      <c r="F28" s="1033"/>
      <c r="G28" s="1033"/>
      <c r="H28" s="1033"/>
      <c r="I28" s="1033"/>
      <c r="J28" s="1033"/>
    </row>
    <row r="30" spans="1:12" x14ac:dyDescent="0.2">
      <c r="A30" s="1033"/>
      <c r="B30" s="1033"/>
      <c r="C30" s="1033"/>
      <c r="D30" s="1033"/>
      <c r="E30" s="1033"/>
      <c r="F30" s="1033"/>
      <c r="G30" s="1033"/>
      <c r="H30" s="1033"/>
      <c r="I30" s="1033"/>
      <c r="J30" s="1033"/>
    </row>
  </sheetData>
  <mergeCells count="20">
    <mergeCell ref="A30:J30"/>
    <mergeCell ref="H23:K23"/>
    <mergeCell ref="A9:A10"/>
    <mergeCell ref="B9:B10"/>
    <mergeCell ref="C9:D9"/>
    <mergeCell ref="E9:F9"/>
    <mergeCell ref="G9:H9"/>
    <mergeCell ref="I9:J9"/>
    <mergeCell ref="K9:L9"/>
    <mergeCell ref="I21:J21"/>
    <mergeCell ref="A22:J22"/>
    <mergeCell ref="H24:J24"/>
    <mergeCell ref="A28:J28"/>
    <mergeCell ref="B12:L17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90" zoomScaleSheetLayoutView="100" workbookViewId="0">
      <selection activeCell="E14" sqref="E14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 x14ac:dyDescent="0.35">
      <c r="A1" s="609" t="s">
        <v>0</v>
      </c>
      <c r="B1" s="609"/>
      <c r="C1" s="609"/>
      <c r="D1" s="609"/>
      <c r="E1" s="609"/>
      <c r="F1" s="609"/>
      <c r="G1" s="609"/>
      <c r="H1" s="200" t="s">
        <v>256</v>
      </c>
    </row>
    <row r="2" spans="1:8" ht="21" x14ac:dyDescent="0.35">
      <c r="A2" s="610" t="s">
        <v>702</v>
      </c>
      <c r="B2" s="610"/>
      <c r="C2" s="610"/>
      <c r="D2" s="610"/>
      <c r="E2" s="610"/>
      <c r="F2" s="610"/>
      <c r="G2" s="610"/>
      <c r="H2" s="610"/>
    </row>
    <row r="3" spans="1:8" ht="15" x14ac:dyDescent="0.3">
      <c r="A3" s="202"/>
      <c r="B3" s="202"/>
    </row>
    <row r="4" spans="1:8" ht="18" customHeight="1" x14ac:dyDescent="0.35">
      <c r="A4" s="611" t="s">
        <v>742</v>
      </c>
      <c r="B4" s="611"/>
      <c r="C4" s="611"/>
      <c r="D4" s="611"/>
      <c r="E4" s="611"/>
      <c r="F4" s="611"/>
      <c r="G4" s="611"/>
      <c r="H4" s="611"/>
    </row>
    <row r="5" spans="1:8" ht="15" x14ac:dyDescent="0.3">
      <c r="A5" s="203" t="s">
        <v>257</v>
      </c>
      <c r="B5" s="203"/>
    </row>
    <row r="6" spans="1:8" ht="15" x14ac:dyDescent="0.3">
      <c r="A6" s="203"/>
      <c r="B6" s="203"/>
      <c r="G6" s="612" t="s">
        <v>780</v>
      </c>
      <c r="H6" s="612"/>
    </row>
    <row r="7" spans="1:8" ht="59.25" customHeight="1" x14ac:dyDescent="0.2">
      <c r="A7" s="326" t="s">
        <v>2</v>
      </c>
      <c r="B7" s="326" t="s">
        <v>3</v>
      </c>
      <c r="C7" s="205" t="s">
        <v>258</v>
      </c>
      <c r="D7" s="205" t="s">
        <v>259</v>
      </c>
      <c r="E7" s="205" t="s">
        <v>260</v>
      </c>
      <c r="F7" s="205" t="s">
        <v>261</v>
      </c>
      <c r="G7" s="205" t="s">
        <v>262</v>
      </c>
      <c r="H7" s="205" t="s">
        <v>263</v>
      </c>
    </row>
    <row r="8" spans="1:8" s="200" customFormat="1" ht="15" x14ac:dyDescent="0.25">
      <c r="A8" s="206" t="s">
        <v>264</v>
      </c>
      <c r="B8" s="206" t="s">
        <v>265</v>
      </c>
      <c r="C8" s="206" t="s">
        <v>266</v>
      </c>
      <c r="D8" s="206" t="s">
        <v>267</v>
      </c>
      <c r="E8" s="206" t="s">
        <v>268</v>
      </c>
      <c r="F8" s="206" t="s">
        <v>269</v>
      </c>
      <c r="G8" s="206" t="s">
        <v>270</v>
      </c>
      <c r="H8" s="206" t="s">
        <v>271</v>
      </c>
    </row>
    <row r="9" spans="1:8" x14ac:dyDescent="0.2">
      <c r="A9" s="341">
        <v>1</v>
      </c>
      <c r="B9" s="30" t="s">
        <v>885</v>
      </c>
      <c r="C9" s="207">
        <v>1</v>
      </c>
      <c r="D9" s="207">
        <v>572</v>
      </c>
      <c r="E9" s="207">
        <v>630</v>
      </c>
      <c r="F9" s="207">
        <f t="shared" ref="F9:F15" si="0">SUM(C9:E9)</f>
        <v>1203</v>
      </c>
      <c r="G9" s="207">
        <v>1203</v>
      </c>
      <c r="H9" s="9"/>
    </row>
    <row r="10" spans="1:8" x14ac:dyDescent="0.2">
      <c r="A10" s="341">
        <v>2</v>
      </c>
      <c r="B10" s="30" t="s">
        <v>888</v>
      </c>
      <c r="C10" s="207">
        <v>738</v>
      </c>
      <c r="D10" s="207">
        <v>0</v>
      </c>
      <c r="E10" s="207">
        <v>0</v>
      </c>
      <c r="F10" s="207">
        <f t="shared" si="0"/>
        <v>738</v>
      </c>
      <c r="G10" s="207">
        <v>738</v>
      </c>
      <c r="H10" s="9"/>
    </row>
    <row r="11" spans="1:8" x14ac:dyDescent="0.2">
      <c r="A11" s="341">
        <v>3</v>
      </c>
      <c r="B11" s="30" t="s">
        <v>889</v>
      </c>
      <c r="C11" s="207">
        <v>605</v>
      </c>
      <c r="D11" s="207">
        <v>0</v>
      </c>
      <c r="E11" s="207">
        <v>0</v>
      </c>
      <c r="F11" s="207">
        <f t="shared" si="0"/>
        <v>605</v>
      </c>
      <c r="G11" s="207">
        <v>605</v>
      </c>
      <c r="H11" s="9"/>
    </row>
    <row r="12" spans="1:8" x14ac:dyDescent="0.2">
      <c r="A12" s="341">
        <v>4</v>
      </c>
      <c r="B12" s="30" t="s">
        <v>890</v>
      </c>
      <c r="C12" s="207">
        <v>378</v>
      </c>
      <c r="D12" s="207">
        <v>0</v>
      </c>
      <c r="E12" s="207">
        <v>0</v>
      </c>
      <c r="F12" s="207">
        <f t="shared" si="0"/>
        <v>378</v>
      </c>
      <c r="G12" s="207">
        <v>378</v>
      </c>
      <c r="H12" s="9"/>
    </row>
    <row r="13" spans="1:8" x14ac:dyDescent="0.2">
      <c r="A13" s="341">
        <v>5</v>
      </c>
      <c r="B13" s="30" t="s">
        <v>886</v>
      </c>
      <c r="C13" s="207">
        <v>16</v>
      </c>
      <c r="D13" s="207">
        <v>0</v>
      </c>
      <c r="E13" s="207">
        <v>29</v>
      </c>
      <c r="F13" s="207">
        <f t="shared" si="0"/>
        <v>45</v>
      </c>
      <c r="G13" s="207">
        <v>45</v>
      </c>
      <c r="H13" s="9"/>
    </row>
    <row r="14" spans="1:8" x14ac:dyDescent="0.2">
      <c r="A14" s="341">
        <v>6</v>
      </c>
      <c r="B14" s="30" t="s">
        <v>887</v>
      </c>
      <c r="C14" s="207">
        <v>0</v>
      </c>
      <c r="D14" s="207">
        <v>0</v>
      </c>
      <c r="E14" s="207">
        <v>6</v>
      </c>
      <c r="F14" s="207">
        <f t="shared" si="0"/>
        <v>6</v>
      </c>
      <c r="G14" s="207">
        <v>6</v>
      </c>
      <c r="H14" s="9"/>
    </row>
    <row r="15" spans="1:8" x14ac:dyDescent="0.2">
      <c r="A15" s="3" t="s">
        <v>18</v>
      </c>
      <c r="B15" s="9"/>
      <c r="C15" s="207">
        <f>SUM(C9:C14)</f>
        <v>1738</v>
      </c>
      <c r="D15" s="207">
        <f>SUM(D9:D14)</f>
        <v>572</v>
      </c>
      <c r="E15" s="207">
        <f>SUM(E9:E14)</f>
        <v>665</v>
      </c>
      <c r="F15" s="207">
        <f t="shared" si="0"/>
        <v>2975</v>
      </c>
      <c r="G15" s="207">
        <v>2975</v>
      </c>
      <c r="H15" s="9"/>
    </row>
    <row r="17" spans="1:11" x14ac:dyDescent="0.2">
      <c r="A17" s="208" t="s">
        <v>272</v>
      </c>
    </row>
    <row r="20" spans="1:11" ht="15" customHeight="1" x14ac:dyDescent="0.2">
      <c r="A20" s="209"/>
      <c r="B20" s="209"/>
      <c r="C20" s="209"/>
      <c r="D20" s="209"/>
      <c r="E20" s="209"/>
      <c r="F20" s="607" t="s">
        <v>12</v>
      </c>
      <c r="G20" s="607"/>
      <c r="H20" s="210"/>
    </row>
    <row r="21" spans="1:11" ht="15" customHeight="1" x14ac:dyDescent="0.2">
      <c r="A21" s="209"/>
      <c r="B21" s="209"/>
      <c r="C21" s="209"/>
      <c r="D21" s="209"/>
      <c r="E21" s="209"/>
      <c r="F21" s="607" t="s">
        <v>13</v>
      </c>
      <c r="G21" s="607"/>
      <c r="H21" s="607"/>
    </row>
    <row r="22" spans="1:11" ht="15" customHeight="1" x14ac:dyDescent="0.2">
      <c r="A22" s="209"/>
      <c r="B22" s="209"/>
      <c r="C22" s="209"/>
      <c r="D22" s="209"/>
      <c r="E22" s="209"/>
      <c r="F22" s="607" t="s">
        <v>88</v>
      </c>
      <c r="G22" s="607"/>
      <c r="H22" s="607"/>
    </row>
    <row r="23" spans="1:11" x14ac:dyDescent="0.2">
      <c r="A23" s="209" t="s">
        <v>11</v>
      </c>
      <c r="C23" s="209"/>
      <c r="D23" s="209"/>
      <c r="E23" s="209"/>
      <c r="F23" s="608" t="s">
        <v>85</v>
      </c>
      <c r="G23" s="608"/>
      <c r="H23" s="211"/>
    </row>
    <row r="24" spans="1:11" x14ac:dyDescent="0.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</sheetData>
  <mergeCells count="8">
    <mergeCell ref="F22:H22"/>
    <mergeCell ref="F23:G23"/>
    <mergeCell ref="A1:G1"/>
    <mergeCell ref="A2:H2"/>
    <mergeCell ref="A4:H4"/>
    <mergeCell ref="G6:H6"/>
    <mergeCell ref="F20:G20"/>
    <mergeCell ref="F21:H2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topLeftCell="A2" zoomScaleSheetLayoutView="100" workbookViewId="0">
      <selection activeCell="B12" sqref="B12:L17"/>
    </sheetView>
  </sheetViews>
  <sheetFormatPr defaultColWidth="9.140625" defaultRowHeight="12.75" x14ac:dyDescent="0.2"/>
  <cols>
    <col min="1" max="1" width="7.42578125" style="166" customWidth="1"/>
    <col min="2" max="2" width="17.140625" style="166" customWidth="1"/>
    <col min="3" max="3" width="11" style="166" customWidth="1"/>
    <col min="4" max="4" width="10" style="166" customWidth="1"/>
    <col min="5" max="5" width="11.85546875" style="166" customWidth="1"/>
    <col min="6" max="6" width="12.140625" style="166" customWidth="1"/>
    <col min="7" max="7" width="13.28515625" style="166" customWidth="1"/>
    <col min="8" max="8" width="14.5703125" style="166" customWidth="1"/>
    <col min="9" max="9" width="12" style="166" customWidth="1"/>
    <col min="10" max="10" width="13.140625" style="166" customWidth="1"/>
    <col min="11" max="11" width="12.140625" style="166" customWidth="1"/>
    <col min="12" max="12" width="12" style="166" customWidth="1"/>
    <col min="13" max="16384" width="9.140625" style="166"/>
  </cols>
  <sheetData>
    <row r="1" spans="1:16" s="89" customFormat="1" x14ac:dyDescent="0.2">
      <c r="E1" s="1028"/>
      <c r="F1" s="1028"/>
      <c r="G1" s="1028"/>
      <c r="H1" s="1028"/>
      <c r="I1" s="1028"/>
      <c r="J1" s="309" t="s">
        <v>681</v>
      </c>
    </row>
    <row r="2" spans="1:16" s="89" customFormat="1" ht="15" x14ac:dyDescent="0.2">
      <c r="A2" s="1029" t="s">
        <v>0</v>
      </c>
      <c r="B2" s="1029"/>
      <c r="C2" s="1029"/>
      <c r="D2" s="1029"/>
      <c r="E2" s="1029"/>
      <c r="F2" s="1029"/>
      <c r="G2" s="1029"/>
      <c r="H2" s="1029"/>
      <c r="I2" s="1029"/>
      <c r="J2" s="1029"/>
    </row>
    <row r="3" spans="1:16" s="89" customFormat="1" ht="20.25" x14ac:dyDescent="0.3">
      <c r="A3" s="590" t="s">
        <v>702</v>
      </c>
      <c r="B3" s="590"/>
      <c r="C3" s="590"/>
      <c r="D3" s="590"/>
      <c r="E3" s="590"/>
      <c r="F3" s="590"/>
      <c r="G3" s="590"/>
      <c r="H3" s="590"/>
      <c r="I3" s="590"/>
      <c r="J3" s="590"/>
    </row>
    <row r="4" spans="1:16" s="89" customFormat="1" ht="14.25" customHeight="1" x14ac:dyDescent="0.2"/>
    <row r="5" spans="1:16" ht="16.5" customHeight="1" x14ac:dyDescent="0.25">
      <c r="A5" s="1031" t="s">
        <v>776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</row>
    <row r="6" spans="1:16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6" ht="0.75" customHeight="1" x14ac:dyDescent="0.2"/>
    <row r="8" spans="1:16" x14ac:dyDescent="0.2">
      <c r="A8" s="1030" t="s">
        <v>674</v>
      </c>
      <c r="B8" s="1030"/>
      <c r="C8" s="311"/>
      <c r="H8" s="1032" t="s">
        <v>778</v>
      </c>
      <c r="I8" s="1032"/>
      <c r="J8" s="1032"/>
      <c r="K8" s="1032"/>
      <c r="L8" s="1032"/>
    </row>
    <row r="9" spans="1:16" ht="21" customHeight="1" x14ac:dyDescent="0.2">
      <c r="A9" s="793" t="s">
        <v>2</v>
      </c>
      <c r="B9" s="793" t="s">
        <v>39</v>
      </c>
      <c r="C9" s="1035" t="s">
        <v>675</v>
      </c>
      <c r="D9" s="1035"/>
      <c r="E9" s="1035" t="s">
        <v>128</v>
      </c>
      <c r="F9" s="1035"/>
      <c r="G9" s="1035" t="s">
        <v>676</v>
      </c>
      <c r="H9" s="1035"/>
      <c r="I9" s="1035" t="s">
        <v>129</v>
      </c>
      <c r="J9" s="1035"/>
      <c r="K9" s="1035" t="s">
        <v>130</v>
      </c>
      <c r="L9" s="1035"/>
      <c r="O9" s="312"/>
      <c r="P9" s="313"/>
    </row>
    <row r="10" spans="1:16" ht="45" customHeight="1" x14ac:dyDescent="0.2">
      <c r="A10" s="793"/>
      <c r="B10" s="793"/>
      <c r="C10" s="94" t="s">
        <v>677</v>
      </c>
      <c r="D10" s="94" t="s">
        <v>678</v>
      </c>
      <c r="E10" s="94" t="s">
        <v>679</v>
      </c>
      <c r="F10" s="94" t="s">
        <v>680</v>
      </c>
      <c r="G10" s="94" t="s">
        <v>679</v>
      </c>
      <c r="H10" s="94" t="s">
        <v>680</v>
      </c>
      <c r="I10" s="94" t="s">
        <v>677</v>
      </c>
      <c r="J10" s="94" t="s">
        <v>678</v>
      </c>
      <c r="K10" s="94" t="s">
        <v>677</v>
      </c>
      <c r="L10" s="94" t="s">
        <v>678</v>
      </c>
    </row>
    <row r="11" spans="1:16" x14ac:dyDescent="0.2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6" ht="20.45" customHeight="1" x14ac:dyDescent="0.2">
      <c r="A12" s="314">
        <v>1</v>
      </c>
      <c r="B12" s="1046" t="s">
        <v>947</v>
      </c>
      <c r="C12" s="1047"/>
      <c r="D12" s="1047"/>
      <c r="E12" s="1047"/>
      <c r="F12" s="1047"/>
      <c r="G12" s="1047"/>
      <c r="H12" s="1047"/>
      <c r="I12" s="1047"/>
      <c r="J12" s="1047"/>
      <c r="K12" s="1047"/>
      <c r="L12" s="1048"/>
    </row>
    <row r="13" spans="1:16" ht="20.45" customHeight="1" x14ac:dyDescent="0.2">
      <c r="A13" s="314">
        <v>2</v>
      </c>
      <c r="B13" s="1049"/>
      <c r="C13" s="1050"/>
      <c r="D13" s="1050"/>
      <c r="E13" s="1050"/>
      <c r="F13" s="1050"/>
      <c r="G13" s="1050"/>
      <c r="H13" s="1050"/>
      <c r="I13" s="1050"/>
      <c r="J13" s="1050"/>
      <c r="K13" s="1050"/>
      <c r="L13" s="1051"/>
    </row>
    <row r="14" spans="1:16" ht="20.45" customHeight="1" x14ac:dyDescent="0.2">
      <c r="A14" s="314">
        <v>3</v>
      </c>
      <c r="B14" s="1049"/>
      <c r="C14" s="1050"/>
      <c r="D14" s="1050"/>
      <c r="E14" s="1050"/>
      <c r="F14" s="1050"/>
      <c r="G14" s="1050"/>
      <c r="H14" s="1050"/>
      <c r="I14" s="1050"/>
      <c r="J14" s="1050"/>
      <c r="K14" s="1050"/>
      <c r="L14" s="1051"/>
    </row>
    <row r="15" spans="1:16" ht="20.45" customHeight="1" x14ac:dyDescent="0.2">
      <c r="A15" s="314">
        <v>4</v>
      </c>
      <c r="B15" s="1049"/>
      <c r="C15" s="1050"/>
      <c r="D15" s="1050"/>
      <c r="E15" s="1050"/>
      <c r="F15" s="1050"/>
      <c r="G15" s="1050"/>
      <c r="H15" s="1050"/>
      <c r="I15" s="1050"/>
      <c r="J15" s="1050"/>
      <c r="K15" s="1050"/>
      <c r="L15" s="1051"/>
    </row>
    <row r="16" spans="1:16" ht="20.45" customHeight="1" x14ac:dyDescent="0.2">
      <c r="A16" s="314">
        <v>5</v>
      </c>
      <c r="B16" s="1049"/>
      <c r="C16" s="1050"/>
      <c r="D16" s="1050"/>
      <c r="E16" s="1050"/>
      <c r="F16" s="1050"/>
      <c r="G16" s="1050"/>
      <c r="H16" s="1050"/>
      <c r="I16" s="1050"/>
      <c r="J16" s="1050"/>
      <c r="K16" s="1050"/>
      <c r="L16" s="1051"/>
    </row>
    <row r="17" spans="1:12" ht="20.45" customHeight="1" x14ac:dyDescent="0.2">
      <c r="A17" s="314">
        <v>6</v>
      </c>
      <c r="B17" s="1052"/>
      <c r="C17" s="1053"/>
      <c r="D17" s="1053"/>
      <c r="E17" s="1053"/>
      <c r="F17" s="1053"/>
      <c r="G17" s="1053"/>
      <c r="H17" s="1053"/>
      <c r="I17" s="1053"/>
      <c r="J17" s="1053"/>
      <c r="K17" s="1053"/>
      <c r="L17" s="1054"/>
    </row>
    <row r="18" spans="1:12" ht="20.45" customHeight="1" x14ac:dyDescent="0.2">
      <c r="A18" s="93" t="s">
        <v>18</v>
      </c>
      <c r="B18" s="315"/>
      <c r="C18" s="315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12" x14ac:dyDescent="0.2">
      <c r="A19" s="97"/>
      <c r="B19" s="121"/>
      <c r="C19" s="121"/>
      <c r="D19" s="313"/>
      <c r="E19" s="313"/>
      <c r="F19" s="313"/>
      <c r="G19" s="313"/>
      <c r="H19" s="313"/>
      <c r="I19" s="313"/>
      <c r="J19" s="313"/>
    </row>
    <row r="20" spans="1:12" x14ac:dyDescent="0.2">
      <c r="A20" s="97"/>
      <c r="B20" s="121"/>
      <c r="C20" s="121"/>
      <c r="D20" s="313"/>
      <c r="E20" s="313"/>
      <c r="F20" s="313"/>
      <c r="G20" s="313"/>
      <c r="H20" s="313"/>
      <c r="I20" s="313"/>
      <c r="J20" s="313"/>
    </row>
    <row r="21" spans="1:12" x14ac:dyDescent="0.2">
      <c r="A21" s="97"/>
      <c r="B21" s="121"/>
      <c r="C21" s="121"/>
      <c r="D21" s="313"/>
      <c r="E21" s="313"/>
      <c r="F21" s="313"/>
      <c r="G21" s="313"/>
      <c r="H21" s="313"/>
      <c r="I21" s="313"/>
      <c r="J21" s="313"/>
    </row>
    <row r="22" spans="1:12" ht="15.75" customHeight="1" x14ac:dyDescent="0.2">
      <c r="A22" s="100" t="s">
        <v>11</v>
      </c>
      <c r="B22" s="100"/>
      <c r="C22" s="100"/>
      <c r="D22" s="100"/>
      <c r="E22" s="100"/>
      <c r="F22" s="100"/>
      <c r="G22" s="100"/>
      <c r="I22" s="1034" t="s">
        <v>12</v>
      </c>
      <c r="J22" s="1034"/>
    </row>
    <row r="23" spans="1:12" ht="12.75" customHeight="1" x14ac:dyDescent="0.2">
      <c r="A23" s="1036" t="s">
        <v>682</v>
      </c>
      <c r="B23" s="1036"/>
      <c r="C23" s="1036"/>
      <c r="D23" s="1036"/>
      <c r="E23" s="1036"/>
      <c r="F23" s="1036"/>
      <c r="G23" s="1036"/>
      <c r="H23" s="1036"/>
      <c r="I23" s="1036"/>
      <c r="J23" s="1036"/>
    </row>
    <row r="24" spans="1:12" ht="12.75" customHeight="1" x14ac:dyDescent="0.2">
      <c r="A24" s="316"/>
      <c r="B24" s="316"/>
      <c r="C24" s="316"/>
      <c r="D24" s="316"/>
      <c r="E24" s="316"/>
      <c r="F24" s="316"/>
      <c r="G24" s="316"/>
      <c r="H24" s="1034" t="s">
        <v>88</v>
      </c>
      <c r="I24" s="1034"/>
      <c r="J24" s="1034"/>
      <c r="K24" s="1034"/>
    </row>
    <row r="25" spans="1:12" x14ac:dyDescent="0.2">
      <c r="A25" s="100"/>
      <c r="B25" s="100"/>
      <c r="C25" s="100"/>
      <c r="E25" s="100"/>
      <c r="H25" s="1030" t="s">
        <v>85</v>
      </c>
      <c r="I25" s="1030"/>
      <c r="J25" s="1030"/>
    </row>
    <row r="29" spans="1:12" x14ac:dyDescent="0.2">
      <c r="A29" s="1033"/>
      <c r="B29" s="1033"/>
      <c r="C29" s="1033"/>
      <c r="D29" s="1033"/>
      <c r="E29" s="1033"/>
      <c r="F29" s="1033"/>
      <c r="G29" s="1033"/>
      <c r="H29" s="1033"/>
      <c r="I29" s="1033"/>
      <c r="J29" s="1033"/>
    </row>
    <row r="31" spans="1:12" x14ac:dyDescent="0.2">
      <c r="A31" s="1033"/>
      <c r="B31" s="1033"/>
      <c r="C31" s="1033"/>
      <c r="D31" s="1033"/>
      <c r="E31" s="1033"/>
      <c r="F31" s="1033"/>
      <c r="G31" s="1033"/>
      <c r="H31" s="1033"/>
      <c r="I31" s="1033"/>
      <c r="J31" s="1033"/>
    </row>
  </sheetData>
  <mergeCells count="20">
    <mergeCell ref="A31:J31"/>
    <mergeCell ref="H24:K24"/>
    <mergeCell ref="A9:A10"/>
    <mergeCell ref="B9:B10"/>
    <mergeCell ref="C9:D9"/>
    <mergeCell ref="E9:F9"/>
    <mergeCell ref="G9:H9"/>
    <mergeCell ref="I9:J9"/>
    <mergeCell ref="K9:L9"/>
    <mergeCell ref="I22:J22"/>
    <mergeCell ref="A23:J23"/>
    <mergeCell ref="H25:J25"/>
    <mergeCell ref="A29:J29"/>
    <mergeCell ref="B12:L17"/>
    <mergeCell ref="E1:I1"/>
    <mergeCell ref="A2:J2"/>
    <mergeCell ref="A3:J3"/>
    <mergeCell ref="A8:B8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zoomScale="85" zoomScaleSheetLayoutView="85" workbookViewId="0">
      <selection activeCell="E12" sqref="E12"/>
    </sheetView>
  </sheetViews>
  <sheetFormatPr defaultRowHeight="12.75" x14ac:dyDescent="0.2"/>
  <cols>
    <col min="1" max="1" width="8" customWidth="1"/>
    <col min="2" max="2" width="11.7109375" customWidth="1"/>
    <col min="3" max="3" width="11.28515625" customWidth="1"/>
    <col min="4" max="4" width="9.5703125" customWidth="1"/>
    <col min="5" max="5" width="10.8554687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569"/>
      <c r="E1" s="569"/>
      <c r="F1" s="569"/>
      <c r="G1" s="569"/>
      <c r="H1" s="569"/>
      <c r="I1" s="569"/>
      <c r="L1" s="621" t="s">
        <v>90</v>
      </c>
      <c r="M1" s="621"/>
    </row>
    <row r="2" spans="1:19" ht="15.75" x14ac:dyDescent="0.2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9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9" ht="11.25" customHeight="1" x14ac:dyDescent="0.2"/>
    <row r="5" spans="1:19" ht="15.75" x14ac:dyDescent="0.25">
      <c r="A5" s="566" t="s">
        <v>743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</row>
    <row r="7" spans="1:19" x14ac:dyDescent="0.2">
      <c r="A7" s="548" t="s">
        <v>164</v>
      </c>
      <c r="B7" s="548"/>
      <c r="K7" s="113"/>
    </row>
    <row r="8" spans="1:19" x14ac:dyDescent="0.2">
      <c r="A8" s="32"/>
      <c r="B8" s="32"/>
      <c r="K8" s="102"/>
      <c r="L8" s="618" t="s">
        <v>780</v>
      </c>
      <c r="M8" s="618"/>
      <c r="N8" s="618"/>
    </row>
    <row r="9" spans="1:19" ht="15.75" customHeight="1" x14ac:dyDescent="0.2">
      <c r="A9" s="619" t="s">
        <v>2</v>
      </c>
      <c r="B9" s="619" t="s">
        <v>3</v>
      </c>
      <c r="C9" s="518" t="s">
        <v>4</v>
      </c>
      <c r="D9" s="518"/>
      <c r="E9" s="518"/>
      <c r="F9" s="519"/>
      <c r="G9" s="617"/>
      <c r="H9" s="534" t="s">
        <v>105</v>
      </c>
      <c r="I9" s="534"/>
      <c r="J9" s="534"/>
      <c r="K9" s="534"/>
      <c r="L9" s="534"/>
      <c r="M9" s="619" t="s">
        <v>135</v>
      </c>
      <c r="N9" s="547" t="s">
        <v>136</v>
      </c>
    </row>
    <row r="10" spans="1:19" ht="38.25" x14ac:dyDescent="0.2">
      <c r="A10" s="620"/>
      <c r="B10" s="620"/>
      <c r="C10" s="5" t="s">
        <v>5</v>
      </c>
      <c r="D10" s="5" t="s">
        <v>6</v>
      </c>
      <c r="E10" s="5" t="s">
        <v>361</v>
      </c>
      <c r="F10" s="7" t="s">
        <v>103</v>
      </c>
      <c r="G10" s="6" t="s">
        <v>362</v>
      </c>
      <c r="H10" s="5" t="s">
        <v>5</v>
      </c>
      <c r="I10" s="5" t="s">
        <v>6</v>
      </c>
      <c r="J10" s="5" t="s">
        <v>361</v>
      </c>
      <c r="K10" s="7" t="s">
        <v>103</v>
      </c>
      <c r="L10" s="7" t="s">
        <v>363</v>
      </c>
      <c r="M10" s="620"/>
      <c r="N10" s="547"/>
      <c r="R10" s="13"/>
      <c r="S10" s="13"/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8" customHeight="1" x14ac:dyDescent="0.2">
      <c r="A12" s="341">
        <v>1</v>
      </c>
      <c r="B12" s="30" t="s">
        <v>885</v>
      </c>
      <c r="C12" s="9">
        <v>0</v>
      </c>
      <c r="D12" s="9">
        <v>0</v>
      </c>
      <c r="E12" s="9">
        <v>1</v>
      </c>
      <c r="F12" s="71">
        <v>0</v>
      </c>
      <c r="G12" s="10">
        <f t="shared" ref="G12:G18" si="0">SUM(C12:F12)</f>
        <v>1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/>
      <c r="N12" s="9"/>
    </row>
    <row r="13" spans="1:19" ht="18" customHeight="1" x14ac:dyDescent="0.2">
      <c r="A13" s="341">
        <v>2</v>
      </c>
      <c r="B13" s="30" t="s">
        <v>888</v>
      </c>
      <c r="C13" s="9">
        <v>715</v>
      </c>
      <c r="D13" s="9">
        <v>23</v>
      </c>
      <c r="E13" s="9">
        <v>0</v>
      </c>
      <c r="F13" s="71">
        <v>0</v>
      </c>
      <c r="G13" s="10">
        <f t="shared" si="0"/>
        <v>738</v>
      </c>
      <c r="H13" s="9">
        <v>715</v>
      </c>
      <c r="I13" s="9">
        <v>23</v>
      </c>
      <c r="J13" s="9">
        <v>0</v>
      </c>
      <c r="K13" s="9">
        <v>0</v>
      </c>
      <c r="L13" s="9">
        <v>738</v>
      </c>
      <c r="M13" s="9"/>
      <c r="N13" s="9"/>
    </row>
    <row r="14" spans="1:19" ht="18" customHeight="1" x14ac:dyDescent="0.2">
      <c r="A14" s="341">
        <v>3</v>
      </c>
      <c r="B14" s="30" t="s">
        <v>889</v>
      </c>
      <c r="C14" s="9">
        <v>595</v>
      </c>
      <c r="D14" s="9">
        <v>10</v>
      </c>
      <c r="E14" s="9">
        <v>0</v>
      </c>
      <c r="F14" s="71">
        <v>0</v>
      </c>
      <c r="G14" s="10">
        <f t="shared" si="0"/>
        <v>605</v>
      </c>
      <c r="H14" s="9">
        <v>595</v>
      </c>
      <c r="I14" s="9">
        <v>10</v>
      </c>
      <c r="J14" s="9">
        <v>0</v>
      </c>
      <c r="K14" s="9">
        <v>0</v>
      </c>
      <c r="L14" s="9">
        <v>605</v>
      </c>
      <c r="M14" s="9"/>
      <c r="N14" s="9"/>
    </row>
    <row r="15" spans="1:19" ht="18" customHeight="1" x14ac:dyDescent="0.2">
      <c r="A15" s="341">
        <v>4</v>
      </c>
      <c r="B15" s="30" t="s">
        <v>890</v>
      </c>
      <c r="C15" s="9">
        <v>367</v>
      </c>
      <c r="D15" s="9">
        <v>11</v>
      </c>
      <c r="E15" s="9">
        <v>0</v>
      </c>
      <c r="F15" s="71">
        <v>0</v>
      </c>
      <c r="G15" s="10">
        <f t="shared" si="0"/>
        <v>378</v>
      </c>
      <c r="H15" s="9">
        <v>367</v>
      </c>
      <c r="I15" s="9">
        <v>11</v>
      </c>
      <c r="J15" s="9">
        <v>0</v>
      </c>
      <c r="K15" s="9">
        <v>0</v>
      </c>
      <c r="L15" s="9">
        <v>378</v>
      </c>
      <c r="M15" s="9"/>
      <c r="N15" s="9"/>
    </row>
    <row r="16" spans="1:19" ht="18" customHeight="1" x14ac:dyDescent="0.2">
      <c r="A16" s="341">
        <v>5</v>
      </c>
      <c r="B16" s="30" t="s">
        <v>886</v>
      </c>
      <c r="C16" s="9">
        <v>13</v>
      </c>
      <c r="D16" s="9">
        <v>3</v>
      </c>
      <c r="E16" s="9">
        <v>0</v>
      </c>
      <c r="F16" s="71">
        <v>0</v>
      </c>
      <c r="G16" s="10">
        <f t="shared" si="0"/>
        <v>16</v>
      </c>
      <c r="H16" s="9">
        <v>13</v>
      </c>
      <c r="I16" s="9">
        <v>3</v>
      </c>
      <c r="J16" s="9">
        <v>0</v>
      </c>
      <c r="K16" s="9">
        <v>0</v>
      </c>
      <c r="L16" s="9">
        <v>16</v>
      </c>
      <c r="M16" s="9"/>
      <c r="N16" s="9"/>
    </row>
    <row r="17" spans="1:15" ht="18" customHeight="1" x14ac:dyDescent="0.2">
      <c r="A17" s="341">
        <v>6</v>
      </c>
      <c r="B17" s="30" t="s">
        <v>887</v>
      </c>
      <c r="C17" s="9">
        <v>0</v>
      </c>
      <c r="D17" s="9">
        <v>0</v>
      </c>
      <c r="E17" s="9">
        <v>0</v>
      </c>
      <c r="F17" s="71">
        <v>0</v>
      </c>
      <c r="G17" s="10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/>
      <c r="N17" s="9"/>
    </row>
    <row r="18" spans="1:15" ht="18" customHeight="1" x14ac:dyDescent="0.2">
      <c r="A18" s="3" t="s">
        <v>18</v>
      </c>
      <c r="B18" s="9"/>
      <c r="C18" s="30">
        <f>SUM(C12:C17)</f>
        <v>1690</v>
      </c>
      <c r="D18" s="30">
        <f>SUM(D12:D17)</f>
        <v>47</v>
      </c>
      <c r="E18" s="30">
        <f>SUM(E12:E17)</f>
        <v>1</v>
      </c>
      <c r="F18" s="365">
        <f>SUM(F12:F17)</f>
        <v>0</v>
      </c>
      <c r="G18" s="366">
        <f t="shared" si="0"/>
        <v>1738</v>
      </c>
      <c r="H18" s="30">
        <v>1690</v>
      </c>
      <c r="I18" s="30">
        <v>47</v>
      </c>
      <c r="J18" s="30">
        <v>1</v>
      </c>
      <c r="K18" s="30">
        <v>0</v>
      </c>
      <c r="L18" s="30">
        <v>1738</v>
      </c>
      <c r="M18" s="9"/>
      <c r="N18" s="9"/>
    </row>
    <row r="19" spans="1:15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5" x14ac:dyDescent="0.2">
      <c r="A20" s="11" t="s">
        <v>7</v>
      </c>
    </row>
    <row r="21" spans="1:15" x14ac:dyDescent="0.2">
      <c r="A21" t="s">
        <v>8</v>
      </c>
    </row>
    <row r="22" spans="1:15" x14ac:dyDescent="0.2">
      <c r="A22" t="s">
        <v>9</v>
      </c>
      <c r="J22" s="12" t="s">
        <v>10</v>
      </c>
      <c r="K22" s="12"/>
      <c r="L22" s="12" t="s">
        <v>10</v>
      </c>
    </row>
    <row r="23" spans="1:15" x14ac:dyDescent="0.2">
      <c r="A23" s="16" t="s">
        <v>433</v>
      </c>
      <c r="J23" s="12"/>
      <c r="K23" s="12"/>
      <c r="L23" s="12"/>
    </row>
    <row r="24" spans="1:15" x14ac:dyDescent="0.2">
      <c r="C24" s="16" t="s">
        <v>434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1:15" x14ac:dyDescent="0.2">
      <c r="C25" s="16"/>
      <c r="E25" s="13"/>
      <c r="F25" s="13"/>
      <c r="G25" s="13"/>
      <c r="H25" s="13"/>
      <c r="I25" s="13"/>
      <c r="J25" s="13"/>
      <c r="K25" s="13"/>
      <c r="L25" s="13"/>
      <c r="M25" s="13"/>
    </row>
    <row r="26" spans="1:15" ht="15.6" customHeight="1" x14ac:dyDescent="0.25">
      <c r="A26" s="14" t="s">
        <v>11</v>
      </c>
      <c r="B26" s="14"/>
      <c r="C26" s="14"/>
      <c r="D26" s="14"/>
      <c r="E26" s="14"/>
      <c r="F26" s="14"/>
      <c r="G26" s="14"/>
      <c r="J26" s="15"/>
      <c r="K26" s="614"/>
      <c r="L26" s="615"/>
      <c r="M26" s="616" t="s">
        <v>12</v>
      </c>
      <c r="N26" s="616"/>
      <c r="O26" s="616"/>
    </row>
    <row r="27" spans="1:15" ht="15.6" customHeight="1" x14ac:dyDescent="0.2">
      <c r="A27" s="614" t="s">
        <v>13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</row>
    <row r="28" spans="1:15" ht="15.75" x14ac:dyDescent="0.2">
      <c r="A28" s="614" t="s">
        <v>14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</row>
    <row r="29" spans="1:15" x14ac:dyDescent="0.2">
      <c r="K29" s="548" t="s">
        <v>85</v>
      </c>
      <c r="L29" s="548"/>
      <c r="M29" s="548"/>
      <c r="N29" s="548"/>
    </row>
    <row r="30" spans="1:15" x14ac:dyDescent="0.2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</row>
  </sheetData>
  <mergeCells count="19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A30:M30"/>
    <mergeCell ref="K26:L26"/>
    <mergeCell ref="A28:N28"/>
    <mergeCell ref="A27:N27"/>
    <mergeCell ref="H9:L9"/>
    <mergeCell ref="M26:O26"/>
    <mergeCell ref="C9:G9"/>
    <mergeCell ref="K29:N29"/>
    <mergeCell ref="N9:N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zoomScale="90" zoomScaleSheetLayoutView="90" workbookViewId="0">
      <selection activeCell="P31" sqref="P31"/>
    </sheetView>
  </sheetViews>
  <sheetFormatPr defaultRowHeight="12.75" x14ac:dyDescent="0.2"/>
  <cols>
    <col min="1" max="1" width="7.5703125" customWidth="1"/>
    <col min="2" max="2" width="10.7109375" customWidth="1"/>
    <col min="3" max="3" width="10.2851562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569"/>
      <c r="E1" s="569"/>
      <c r="F1" s="569"/>
      <c r="G1" s="569"/>
      <c r="H1" s="569"/>
      <c r="I1" s="569"/>
      <c r="J1" s="569"/>
      <c r="K1" s="1"/>
      <c r="M1" s="105" t="s">
        <v>91</v>
      </c>
    </row>
    <row r="2" spans="1:19" ht="15" x14ac:dyDescent="0.2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9" ht="20.25" x14ac:dyDescent="0.3">
      <c r="A3" s="567" t="s">
        <v>702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9" ht="11.25" customHeight="1" x14ac:dyDescent="0.2"/>
    <row r="5" spans="1:19" ht="15.75" x14ac:dyDescent="0.25">
      <c r="A5" s="568" t="s">
        <v>744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</row>
    <row r="7" spans="1:19" x14ac:dyDescent="0.2">
      <c r="A7" s="548" t="s">
        <v>164</v>
      </c>
      <c r="B7" s="548"/>
      <c r="L7" s="618" t="s">
        <v>780</v>
      </c>
      <c r="M7" s="618"/>
      <c r="N7" s="618"/>
    </row>
    <row r="8" spans="1:19" ht="15.75" customHeight="1" x14ac:dyDescent="0.2">
      <c r="A8" s="619" t="s">
        <v>2</v>
      </c>
      <c r="B8" s="619" t="s">
        <v>3</v>
      </c>
      <c r="C8" s="518" t="s">
        <v>4</v>
      </c>
      <c r="D8" s="518"/>
      <c r="E8" s="518"/>
      <c r="F8" s="518"/>
      <c r="G8" s="518"/>
      <c r="H8" s="518" t="s">
        <v>105</v>
      </c>
      <c r="I8" s="518"/>
      <c r="J8" s="518"/>
      <c r="K8" s="518"/>
      <c r="L8" s="518"/>
      <c r="M8" s="619" t="s">
        <v>135</v>
      </c>
      <c r="N8" s="547" t="s">
        <v>136</v>
      </c>
    </row>
    <row r="9" spans="1:19" ht="51" x14ac:dyDescent="0.2">
      <c r="A9" s="620"/>
      <c r="B9" s="620"/>
      <c r="C9" s="5" t="s">
        <v>5</v>
      </c>
      <c r="D9" s="5" t="s">
        <v>6</v>
      </c>
      <c r="E9" s="5" t="s">
        <v>361</v>
      </c>
      <c r="F9" s="5" t="s">
        <v>103</v>
      </c>
      <c r="G9" s="5" t="s">
        <v>209</v>
      </c>
      <c r="H9" s="5" t="s">
        <v>5</v>
      </c>
      <c r="I9" s="5" t="s">
        <v>6</v>
      </c>
      <c r="J9" s="5" t="s">
        <v>361</v>
      </c>
      <c r="K9" s="5" t="s">
        <v>103</v>
      </c>
      <c r="L9" s="5" t="s">
        <v>208</v>
      </c>
      <c r="M9" s="620"/>
      <c r="N9" s="547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9.149999999999999" customHeight="1" x14ac:dyDescent="0.2">
      <c r="A11" s="341">
        <v>1</v>
      </c>
      <c r="B11" s="30" t="s">
        <v>885</v>
      </c>
      <c r="C11" s="9">
        <v>448</v>
      </c>
      <c r="D11" s="9">
        <v>178</v>
      </c>
      <c r="E11" s="9">
        <v>4</v>
      </c>
      <c r="F11" s="9">
        <v>0</v>
      </c>
      <c r="G11" s="9">
        <f t="shared" ref="G11:G17" si="0">SUM(C11:F11)</f>
        <v>630</v>
      </c>
      <c r="H11" s="9">
        <v>448</v>
      </c>
      <c r="I11" s="9">
        <v>178</v>
      </c>
      <c r="J11" s="9">
        <v>4</v>
      </c>
      <c r="K11" s="9">
        <v>0</v>
      </c>
      <c r="L11" s="9">
        <v>630</v>
      </c>
      <c r="M11" s="9"/>
      <c r="N11" s="9"/>
    </row>
    <row r="12" spans="1:19" ht="19.149999999999999" customHeight="1" x14ac:dyDescent="0.2">
      <c r="A12" s="341">
        <v>2</v>
      </c>
      <c r="B12" s="30" t="s">
        <v>888</v>
      </c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/>
      <c r="N12" s="9"/>
    </row>
    <row r="13" spans="1:19" ht="19.149999999999999" customHeight="1" x14ac:dyDescent="0.2">
      <c r="A13" s="341">
        <v>3</v>
      </c>
      <c r="B13" s="30" t="s">
        <v>889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/>
      <c r="N13" s="9"/>
    </row>
    <row r="14" spans="1:19" ht="19.149999999999999" customHeight="1" x14ac:dyDescent="0.2">
      <c r="A14" s="341">
        <v>4</v>
      </c>
      <c r="B14" s="30" t="s">
        <v>890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/>
      <c r="N14" s="9"/>
    </row>
    <row r="15" spans="1:19" ht="19.149999999999999" customHeight="1" x14ac:dyDescent="0.2">
      <c r="A15" s="341">
        <v>5</v>
      </c>
      <c r="B15" s="30" t="s">
        <v>886</v>
      </c>
      <c r="C15" s="9">
        <v>29</v>
      </c>
      <c r="D15" s="9">
        <v>0</v>
      </c>
      <c r="E15" s="9">
        <v>0</v>
      </c>
      <c r="F15" s="9">
        <v>0</v>
      </c>
      <c r="G15" s="9">
        <f t="shared" si="0"/>
        <v>29</v>
      </c>
      <c r="H15" s="9">
        <v>29</v>
      </c>
      <c r="I15" s="9">
        <v>0</v>
      </c>
      <c r="J15" s="9">
        <v>0</v>
      </c>
      <c r="K15" s="9">
        <v>0</v>
      </c>
      <c r="L15" s="9">
        <v>29</v>
      </c>
      <c r="M15" s="9"/>
      <c r="N15" s="9"/>
    </row>
    <row r="16" spans="1:19" ht="19.149999999999999" customHeight="1" x14ac:dyDescent="0.2">
      <c r="A16" s="341">
        <v>6</v>
      </c>
      <c r="B16" s="30" t="s">
        <v>887</v>
      </c>
      <c r="C16" s="9">
        <v>0</v>
      </c>
      <c r="D16" s="9">
        <v>6</v>
      </c>
      <c r="E16" s="9">
        <v>0</v>
      </c>
      <c r="F16" s="9">
        <v>0</v>
      </c>
      <c r="G16" s="9">
        <f t="shared" si="0"/>
        <v>6</v>
      </c>
      <c r="H16" s="9">
        <v>0</v>
      </c>
      <c r="I16" s="9">
        <v>6</v>
      </c>
      <c r="J16" s="9">
        <v>0</v>
      </c>
      <c r="K16" s="9">
        <v>0</v>
      </c>
      <c r="L16" s="9">
        <v>6</v>
      </c>
      <c r="M16" s="9"/>
      <c r="N16" s="9"/>
    </row>
    <row r="17" spans="1:14" ht="19.149999999999999" customHeight="1" x14ac:dyDescent="0.2">
      <c r="A17" s="3" t="s">
        <v>18</v>
      </c>
      <c r="B17" s="9"/>
      <c r="C17" s="30">
        <f>SUM(C11:C16)</f>
        <v>477</v>
      </c>
      <c r="D17" s="30">
        <f>SUM(D11:D16)</f>
        <v>184</v>
      </c>
      <c r="E17" s="30">
        <f>SUM(E11:E16)</f>
        <v>4</v>
      </c>
      <c r="F17" s="30">
        <f>SUM(F11:F16)</f>
        <v>0</v>
      </c>
      <c r="G17" s="30">
        <f t="shared" si="0"/>
        <v>665</v>
      </c>
      <c r="H17" s="30">
        <v>477</v>
      </c>
      <c r="I17" s="30">
        <v>184</v>
      </c>
      <c r="J17" s="30">
        <v>4</v>
      </c>
      <c r="K17" s="30">
        <v>0</v>
      </c>
      <c r="L17" s="30">
        <v>665</v>
      </c>
      <c r="M17" s="9"/>
      <c r="N17" s="9"/>
    </row>
    <row r="18" spans="1:14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11" t="s">
        <v>7</v>
      </c>
    </row>
    <row r="20" spans="1:14" x14ac:dyDescent="0.2">
      <c r="A20" t="s">
        <v>8</v>
      </c>
    </row>
    <row r="21" spans="1:14" x14ac:dyDescent="0.2">
      <c r="A21" t="s">
        <v>9</v>
      </c>
      <c r="L21" s="12" t="s">
        <v>10</v>
      </c>
      <c r="M21" s="12"/>
      <c r="N21" s="12" t="s">
        <v>10</v>
      </c>
    </row>
    <row r="22" spans="1:14" x14ac:dyDescent="0.2">
      <c r="A22" s="16" t="s">
        <v>433</v>
      </c>
      <c r="J22" s="12"/>
      <c r="K22" s="12"/>
      <c r="L22" s="12"/>
    </row>
    <row r="23" spans="1:14" x14ac:dyDescent="0.2">
      <c r="C23" s="16" t="s">
        <v>434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4" x14ac:dyDescent="0.2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 customHeight="1" x14ac:dyDescent="0.25">
      <c r="A26" s="14" t="s">
        <v>11</v>
      </c>
      <c r="B26" s="14"/>
      <c r="C26" s="14"/>
      <c r="D26" s="14"/>
      <c r="E26" s="14"/>
      <c r="F26" s="14"/>
      <c r="G26" s="14"/>
      <c r="H26" s="14"/>
      <c r="L26" s="614" t="s">
        <v>12</v>
      </c>
      <c r="M26" s="614"/>
      <c r="N26" s="614"/>
    </row>
    <row r="27" spans="1:14" ht="15.75" customHeight="1" x14ac:dyDescent="0.2">
      <c r="A27" s="614" t="s">
        <v>13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</row>
    <row r="28" spans="1:14" ht="15.75" x14ac:dyDescent="0.2">
      <c r="A28" s="614" t="s">
        <v>14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</row>
    <row r="29" spans="1:14" x14ac:dyDescent="0.2">
      <c r="L29" s="548"/>
      <c r="M29" s="548"/>
      <c r="N29" s="548"/>
    </row>
    <row r="30" spans="1:14" x14ac:dyDescent="0.2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</row>
  </sheetData>
  <mergeCells count="17">
    <mergeCell ref="D1:J1"/>
    <mergeCell ref="A2:N2"/>
    <mergeCell ref="A3:N3"/>
    <mergeCell ref="A5:N5"/>
    <mergeCell ref="L7:N7"/>
    <mergeCell ref="A7:B7"/>
    <mergeCell ref="A30:N30"/>
    <mergeCell ref="L26:N26"/>
    <mergeCell ref="A27:N27"/>
    <mergeCell ref="M8:M9"/>
    <mergeCell ref="N8:N9"/>
    <mergeCell ref="L29:N29"/>
    <mergeCell ref="A28:N28"/>
    <mergeCell ref="A8:A9"/>
    <mergeCell ref="B8:B9"/>
    <mergeCell ref="C8:G8"/>
    <mergeCell ref="H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61</vt:i4>
      </vt:variant>
    </vt:vector>
  </HeadingPairs>
  <TitlesOfParts>
    <vt:vector size="131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AT26_NoWD!Print_Area</vt:lpstr>
      <vt:lpstr>AT26A_NoWD!Print_Area</vt:lpstr>
      <vt:lpstr>AT27_Req_FG_CA_Pry!Print_Area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2019-04-29T09:12:38Z</cp:lastPrinted>
  <dcterms:created xsi:type="dcterms:W3CDTF">1996-10-14T23:33:28Z</dcterms:created>
  <dcterms:modified xsi:type="dcterms:W3CDTF">2019-07-05T12:40:44Z</dcterms:modified>
</cp:coreProperties>
</file>