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95" activeTab="0"/>
  </bookViews>
  <sheets>
    <sheet name="Telangana" sheetId="1" r:id="rId1"/>
  </sheets>
  <definedNames>
    <definedName name="_xlnm.Print_Area" localSheetId="0">'Telangana'!$A$1:$H$1033</definedName>
  </definedNames>
  <calcPr fullCalcOnLoad="1"/>
</workbook>
</file>

<file path=xl/comments1.xml><?xml version="1.0" encoding="utf-8"?>
<comments xmlns="http://schemas.openxmlformats.org/spreadsheetml/2006/main">
  <authors>
    <author>hp</author>
  </authors>
  <commentList>
    <comment ref="E995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pl chek</t>
        </r>
      </text>
    </comment>
  </commentList>
</comments>
</file>

<file path=xl/sharedStrings.xml><?xml version="1.0" encoding="utf-8"?>
<sst xmlns="http://schemas.openxmlformats.org/spreadsheetml/2006/main" count="1240" uniqueCount="247">
  <si>
    <t>Government of India</t>
  </si>
  <si>
    <t>National Programme of Mid-Day Meal in Schools</t>
  </si>
  <si>
    <t>Part-D: ANALYSIS SHEET</t>
  </si>
  <si>
    <t>1. Calculation of Bench mark for utilisation.</t>
  </si>
  <si>
    <t>1.1) No. of children</t>
  </si>
  <si>
    <t>Stage</t>
  </si>
  <si>
    <t>Diff</t>
  </si>
  <si>
    <t>Diff in %</t>
  </si>
  <si>
    <t>Primary</t>
  </si>
  <si>
    <t>Up Primary</t>
  </si>
  <si>
    <t>Total</t>
  </si>
  <si>
    <t>1.2) No. of School working days</t>
  </si>
  <si>
    <t xml:space="preserve"> </t>
  </si>
  <si>
    <t xml:space="preserve">PY </t>
  </si>
  <si>
    <t>UP.PY</t>
  </si>
  <si>
    <t>No. of Meals as per PAB approval</t>
  </si>
  <si>
    <t>No. of Meals claimed to have served by the State</t>
  </si>
  <si>
    <t>Diff.</t>
  </si>
  <si>
    <t>UP PY</t>
  </si>
  <si>
    <t xml:space="preserve">2. COVERAGE </t>
  </si>
  <si>
    <t>Sl. No.</t>
  </si>
  <si>
    <t>Districts</t>
  </si>
  <si>
    <t>No. of  Institutions</t>
  </si>
  <si>
    <t>No. of Institutions  serving MDM</t>
  </si>
  <si>
    <t>Non-Coverage</t>
  </si>
  <si>
    <t>% NC</t>
  </si>
  <si>
    <t>5=3-4</t>
  </si>
  <si>
    <t>TOTAL</t>
  </si>
  <si>
    <t>% Diff</t>
  </si>
  <si>
    <t>5=4-3</t>
  </si>
  <si>
    <t>Sr. No.</t>
  </si>
  <si>
    <t>District</t>
  </si>
  <si>
    <t>% Meals Served</t>
  </si>
  <si>
    <t>3.1)  Reconciliation of Foodgrains OB, Allocation &amp; Lifting</t>
  </si>
  <si>
    <t>As per GoI record</t>
  </si>
  <si>
    <t xml:space="preserve">As per State's AWP&amp;B </t>
  </si>
  <si>
    <t>5(4-3)</t>
  </si>
  <si>
    <t>S.No.</t>
  </si>
  <si>
    <t>Name of District</t>
  </si>
  <si>
    <t>Allocation</t>
  </si>
  <si>
    <t>3.4)  Foodgrains  Allocation &amp; Lifting</t>
  </si>
  <si>
    <t>(in MTs)</t>
  </si>
  <si>
    <t>Total Availibility</t>
  </si>
  <si>
    <t>% Availibility</t>
  </si>
  <si>
    <t>Lifted from FCI</t>
  </si>
  <si>
    <t>3.6)  Foodgrains Allocation, Lifting (availibility) &amp; Utilisation</t>
  </si>
  <si>
    <t>T. Availibility</t>
  </si>
  <si>
    <t>% T. Availibility</t>
  </si>
  <si>
    <t>Utilisation</t>
  </si>
  <si>
    <t>% Utilisation</t>
  </si>
  <si>
    <t>% payment</t>
  </si>
  <si>
    <t>Pending Bills</t>
  </si>
  <si>
    <t>4. ANALYSIS ON COOKING COST (PRIMARY + UPPER PRIMARY)</t>
  </si>
  <si>
    <t>4.1) ANALYSIS ON OPENING BALANACE AND CLOSING BALANACE</t>
  </si>
  <si>
    <t>Disbursed to Dist</t>
  </si>
  <si>
    <t xml:space="preserve">Cooking assistance received </t>
  </si>
  <si>
    <t>Total Availibility of cooking cost</t>
  </si>
  <si>
    <t>% Availibility of cooking cost</t>
  </si>
  <si>
    <t>4.4) Cooking Cost Utilisation</t>
  </si>
  <si>
    <t>Utilisation of Cooking assistance</t>
  </si>
  <si>
    <t xml:space="preserve">% Utilisation                    </t>
  </si>
  <si>
    <t>% utilisation of foodgrains</t>
  </si>
  <si>
    <t>% utilisation of Cooking cost</t>
  </si>
  <si>
    <t>Mis-match in % points</t>
  </si>
  <si>
    <t>(In MTs)</t>
  </si>
  <si>
    <t xml:space="preserve">Expected consumption of food grains </t>
  </si>
  <si>
    <t>Actual consumption of food grains</t>
  </si>
  <si>
    <t xml:space="preserve"> % consumption </t>
  </si>
  <si>
    <t>Expected expenditure of cooking cost</t>
  </si>
  <si>
    <t>Actual expenditure of cooking cost</t>
  </si>
  <si>
    <t>6. ANALYSIS of HONORIUM, To COOK-CUM-HELPERS</t>
  </si>
  <si>
    <t>6.1) District-wise allocation and availability of funds for honorium to cook-cum-Helpers</t>
  </si>
  <si>
    <t xml:space="preserve">Amount released </t>
  </si>
  <si>
    <t xml:space="preserve">Total availability </t>
  </si>
  <si>
    <t xml:space="preserve">% Availibilty  </t>
  </si>
  <si>
    <t>6.2)  District-wise utilisation Utilisation of grant for Honorarium, cooks-cum-Helpers</t>
  </si>
  <si>
    <t>Total Availability</t>
  </si>
  <si>
    <t>Payment of hon.  to CCH</t>
  </si>
  <si>
    <t>% payment to CCH against allocation</t>
  </si>
  <si>
    <t>6.3)  District-wise status of unspent balance of grant for Honorarium, cooks-cum-Helpers</t>
  </si>
  <si>
    <t>7. ANALYSIS ON MANAGEMENT, MONITORING &amp; EVALUATION (MME)</t>
  </si>
  <si>
    <t>7.1)  Reconciliation of MME OB, Allocation &amp; Releasing [PY + U PY]</t>
  </si>
  <si>
    <t xml:space="preserve">Total Availibility </t>
  </si>
  <si>
    <t>Activity</t>
  </si>
  <si>
    <t>Expenditure</t>
  </si>
  <si>
    <t>Exp as % of allocation</t>
  </si>
  <si>
    <t>School Level Expenses</t>
  </si>
  <si>
    <t>Management, Supervision, Training &amp; Internal Monitoring, External Monitoring &amp; Evaluation</t>
  </si>
  <si>
    <t>8. ANALYSIS ON CENTRAL ASSISTANCE TOWARDS TRANSPORT ASSISTANCE</t>
  </si>
  <si>
    <t>8.1)  Reconciliation of TA OB, Allocation &amp; Releasing [PY + U PY]</t>
  </si>
  <si>
    <t>Total availibility of funds</t>
  </si>
  <si>
    <t>Foodgrains Lifted (in MTs)</t>
  </si>
  <si>
    <t>Maximum fund permissibale</t>
  </si>
  <si>
    <t>actual expenditure incurred by State</t>
  </si>
  <si>
    <t>Unspent Balance</t>
  </si>
  <si>
    <t>6=(4-5)</t>
  </si>
  <si>
    <t>8= (2-5)</t>
  </si>
  <si>
    <r>
      <t xml:space="preserve">3. </t>
    </r>
    <r>
      <rPr>
        <b/>
        <u val="single"/>
        <sz val="11"/>
        <rFont val="Cambria"/>
        <family val="1"/>
      </rPr>
      <t>ANALYSIS ON FOODGRAINS</t>
    </r>
    <r>
      <rPr>
        <b/>
        <sz val="11"/>
        <rFont val="Cambria"/>
        <family val="1"/>
      </rPr>
      <t xml:space="preserve"> (PRIMARY + UPPER PRIMARY)</t>
    </r>
  </si>
  <si>
    <r>
      <t>(i</t>
    </r>
    <r>
      <rPr>
        <i/>
        <sz val="11"/>
        <rFont val="Cambria"/>
        <family val="1"/>
      </rPr>
      <t>n MTs)</t>
    </r>
  </si>
  <si>
    <t>Average number of children availing MDM</t>
  </si>
  <si>
    <t>Year</t>
  </si>
  <si>
    <t>GoI records</t>
  </si>
  <si>
    <t>State record</t>
  </si>
  <si>
    <t>Variation</t>
  </si>
  <si>
    <t>Phy</t>
  </si>
  <si>
    <t>Fin</t>
  </si>
  <si>
    <t>Achievement as % of allocation</t>
  </si>
  <si>
    <t>Fin (in Lakh)</t>
  </si>
  <si>
    <t xml:space="preserve">Fin                            </t>
  </si>
  <si>
    <t>10.  Kitchen Devices</t>
  </si>
  <si>
    <t>2006-10</t>
  </si>
  <si>
    <t>Kitchen-cum-Stores</t>
  </si>
  <si>
    <t>2006-13</t>
  </si>
  <si>
    <t>% Bill paid</t>
  </si>
  <si>
    <t>Engaged by State</t>
  </si>
  <si>
    <t>5 = (4 - 3)</t>
  </si>
  <si>
    <t>Not engaged</t>
  </si>
  <si>
    <t>Bills submited by FCI</t>
  </si>
  <si>
    <t>Payment made to FCI</t>
  </si>
  <si>
    <t>Bills raised by FCI</t>
  </si>
  <si>
    <t xml:space="preserve">3.9) Payment of cost of foodgrain to FCI </t>
  </si>
  <si>
    <t>3.8)  Cost of Foodgrains, Payment to FCI</t>
  </si>
  <si>
    <t>(Rs. In lakh)</t>
  </si>
  <si>
    <r>
      <t xml:space="preserve">5.1 Mismatch between Utilisation of Foodgrains and Cooking Cost  </t>
    </r>
    <r>
      <rPr>
        <b/>
        <i/>
        <sz val="11"/>
        <rFont val="Cambria"/>
        <family val="1"/>
      </rPr>
      <t>(Source data: para 3.7 and 4.5 above)</t>
    </r>
  </si>
  <si>
    <t>(Rs. in Lakh)</t>
  </si>
  <si>
    <t xml:space="preserve">Payment to FCI </t>
  </si>
  <si>
    <t xml:space="preserve">10.1) Reconciliation of amount sanctioned </t>
  </si>
  <si>
    <t>NCLP</t>
  </si>
  <si>
    <t>Schools</t>
  </si>
  <si>
    <t>Installment</t>
  </si>
  <si>
    <t>Dated</t>
  </si>
  <si>
    <t>Units</t>
  </si>
  <si>
    <t>9.1) Releasing details</t>
  </si>
  <si>
    <t xml:space="preserve">9.2) Reconciliation of amount sanctioned </t>
  </si>
  <si>
    <t>Total available</t>
  </si>
  <si>
    <t>% available</t>
  </si>
  <si>
    <t>Lifting upto 31.03.18</t>
  </si>
  <si>
    <t xml:space="preserve">% of UB on allocation </t>
  </si>
  <si>
    <t xml:space="preserve">% of OS on allocation </t>
  </si>
  <si>
    <t xml:space="preserve">Allocation              </t>
  </si>
  <si>
    <t xml:space="preserve">Allocation                                   </t>
  </si>
  <si>
    <t xml:space="preserve">% of OB on allocation </t>
  </si>
  <si>
    <t>4.2) Cooking cost allocation and disbursed to Districts</t>
  </si>
  <si>
    <t xml:space="preserve">Allocation                                              </t>
  </si>
  <si>
    <t xml:space="preserve">Allocation                                  </t>
  </si>
  <si>
    <t xml:space="preserve">PAB Approval </t>
  </si>
  <si>
    <t>6.1) District-wise number of cook-cum-Helpers approved by PAB and engaged by State</t>
  </si>
  <si>
    <t xml:space="preserve">Allocation                          </t>
  </si>
  <si>
    <t xml:space="preserve">Allocation                           </t>
  </si>
  <si>
    <t xml:space="preserve">% of UB as on Allocation </t>
  </si>
  <si>
    <t xml:space="preserve">Allocated </t>
  </si>
  <si>
    <t>9.1.1) Releasing details</t>
  </si>
  <si>
    <t>Amount  (Rs in lakh)</t>
  </si>
  <si>
    <t>Primary + Upper-Primary</t>
  </si>
  <si>
    <t>Sub total</t>
  </si>
  <si>
    <t xml:space="preserve">Achievement (Procured+IP)                                  </t>
  </si>
  <si>
    <t>Annual Work Plan &amp; Budget  (AWP&amp;B) 2019-20</t>
  </si>
  <si>
    <t>2.1  Institutions- (Primary) (Source data : Table AT-3A of AWP&amp;B 2019-20)</t>
  </si>
  <si>
    <t>2.2  Institutions- (Primary with Upper Primary) (Source data : Table AT-3B of AWP&amp;B 2019-20)</t>
  </si>
  <si>
    <t>2.2A  Institutions- (Upper Primary) (Source data : Table AT-3C of AWP&amp;B 2019-20)</t>
  </si>
  <si>
    <t>2.3  Coverage Chidlren vs. Enrolment ( Primary) (Source data : Table AT-4 &amp; 5  of AWP&amp;B 2019-20)</t>
  </si>
  <si>
    <t>2.4  Coverage Chidlren vs. Enrolment  ( Up Pry) (Source data : Table AT- 4A &amp; 5-A of AWP&amp;B 2019-20)</t>
  </si>
  <si>
    <t>2.5  No. of children  ( Primary) (Source data : Table AT-5  of AWP&amp;B 2019-20)</t>
  </si>
  <si>
    <t>2.6  No. of children  ( Upper Primary) (Source data : Table AT-5-A of AWP&amp;B 2019-20)</t>
  </si>
  <si>
    <t xml:space="preserve"> 3.2) District-wise opening balance as on 1.4.2017 (Source data: Table AT-6 &amp; 6A of AWP&amp;B 2019-20)</t>
  </si>
  <si>
    <t>Source: Table AT-6 &amp; 6A of AWP&amp;B 2019-20</t>
  </si>
  <si>
    <t>3.5) District-wise Foodgrains availability  as on 31.03.18 (Source data: Table AT-6 &amp; 6A of AWP&amp;B 2019-20)</t>
  </si>
  <si>
    <t>3.7)  District-wise Utilisation of foodgrains (Source data: Table AT-6 &amp; 6A of AWP&amp;B 2019-20)</t>
  </si>
  <si>
    <t>4.3)  District-wise Cooking Cost availability (Source data: Table AT-7 &amp; 7A of AWP&amp;B 2019-20)</t>
  </si>
  <si>
    <t>4.5)  District-wise Utilisation of Cooking cost (Source data: Table AT-7 &amp; 7A of AWP&amp;B 2019-20)</t>
  </si>
  <si>
    <t>(Refer table AT_8 and AT-8A,AWP&amp;B, 2019-20)</t>
  </si>
  <si>
    <t>(Refer table AT_8 and AT-8A, AWP&amp;B, 2019-20)</t>
  </si>
  <si>
    <t>9.3) Achievement ( under MDM Funds) (Source data: Table AT-10 of AWP&amp;B 2019-20)</t>
  </si>
  <si>
    <t>10.2) Achievement ( under MDM Funds) (Source data: Table AT-11 of AWP&amp;B 2019-20)</t>
  </si>
  <si>
    <t>Section-A : REVIEW OF IMPLEMENTATION OF MDM SCHEME DURING 2018-19</t>
  </si>
  <si>
    <t>MDM PAB Approval for 2018-19</t>
  </si>
  <si>
    <t>Average number of children availed MDM during 2018-19</t>
  </si>
  <si>
    <t>1.3) Number of meals served vis-à-vis PAB approval during 2018-19</t>
  </si>
  <si>
    <t>No. of children as per PAB Approval for  2018-19</t>
  </si>
  <si>
    <t>2.7 Number of meal to be served and  actual  number of meal served during 2018-19 (Source data: Table AT-5 &amp; 5A of AWP&amp;B 2019-20)</t>
  </si>
  <si>
    <t>No of meals to be served during 2018-19</t>
  </si>
  <si>
    <t>No of meal served during 2018-19</t>
  </si>
  <si>
    <t>Allocation for 2018-19</t>
  </si>
  <si>
    <t>5. Reconciliation of Utilisation and Performance during 2018-19 [PRIMARY+ UPPER PRIMARY]</t>
  </si>
  <si>
    <t>5.2 Reconciliation of Food grains utilisation during 2018-19 (Source data: para 2.7 and 3.7 above)</t>
  </si>
  <si>
    <t>No. of Meals served during 2018-19</t>
  </si>
  <si>
    <t>5.3 Reconciliation of Cooking Cost utilisation during 2018-19 (Source data: para 2.5 and 4.7 above)</t>
  </si>
  <si>
    <t>Released during 2018-19.</t>
  </si>
  <si>
    <t>7.2) Utilisation of MME during 2018-19 (Source data: Table AT-10 of AWP&amp;B 2019-20)</t>
  </si>
  <si>
    <t>8.2) Utilisation of TA during 2018-19 (Source data: Table AT-9 of AWP&amp;B 2019-20)</t>
  </si>
  <si>
    <t>9. INFRASTRUCTURE DEVELOPMENT DURING 2018-19 (Primary + Upper primary)</t>
  </si>
  <si>
    <t>Sanctioned by GoI during 2006-07 to 2018-19</t>
  </si>
  <si>
    <t>2012-13 -2018-19(Replacement)</t>
  </si>
  <si>
    <t>Opening Stock as on 1.4.2018</t>
  </si>
  <si>
    <t xml:space="preserve">Opening Stock as on 01.04.2018                                                </t>
  </si>
  <si>
    <t>Opening balance as on 01.4.18</t>
  </si>
  <si>
    <t>OB as on 01.04.2018</t>
  </si>
  <si>
    <t xml:space="preserve"> 4.1.1) District-wise opening balance as on 01.04.2018 (Source data: Table AT-7 &amp; 7A of AWP&amp;B 2019-20)</t>
  </si>
  <si>
    <t xml:space="preserve">Opening Balance as on 01.04.2018                                               </t>
  </si>
  <si>
    <t xml:space="preserve">Opening Balance as on 01.04.2018                                                         </t>
  </si>
  <si>
    <t>Opening Balance as on 01.04.2018</t>
  </si>
  <si>
    <t xml:space="preserve"> 3.3) District-wise unspent balance as on 31.03.2019 (Source data: Table AT-6 &amp; 6A of AWP&amp;B 2019-20)</t>
  </si>
  <si>
    <t xml:space="preserve"> 4.1.2) District-wise unspent  balance as on 31.03.2019 Source data: Table AT-7 &amp; 7A of AWP&amp;B 2019-20)</t>
  </si>
  <si>
    <t xml:space="preserve">Unspent Balance as on 31.03.2019                                                        </t>
  </si>
  <si>
    <t>Unspent balance as on 31.03.2019</t>
  </si>
  <si>
    <t>Cosntructed upto 31.03.2019</t>
  </si>
  <si>
    <t>Allocated for 2018-19</t>
  </si>
  <si>
    <t>Releases for Kitchen sheds by GoI as on 31.3.2019</t>
  </si>
  <si>
    <t>Sanctioned during 2006-07 to 2018-19</t>
  </si>
  <si>
    <t>(As on 31.03.19)</t>
  </si>
  <si>
    <t>OB as on 01.4.18</t>
  </si>
  <si>
    <t>Enrolment as on 30.9.2018</t>
  </si>
  <si>
    <t>State : Telangana</t>
  </si>
  <si>
    <t>ADILABAD</t>
  </si>
  <si>
    <t>BHADRADRI</t>
  </si>
  <si>
    <t>HYDERABAD</t>
  </si>
  <si>
    <t>JAGITIAL</t>
  </si>
  <si>
    <t>JANAGOAN</t>
  </si>
  <si>
    <t>JAYASHANKAR</t>
  </si>
  <si>
    <t>JOGULAMBA</t>
  </si>
  <si>
    <t>KAMAREDDY</t>
  </si>
  <si>
    <t>KARIMNAGAR</t>
  </si>
  <si>
    <t>KHAMMAM</t>
  </si>
  <si>
    <t>KOMRAM BHEEM</t>
  </si>
  <si>
    <t>MAHABUBABAD</t>
  </si>
  <si>
    <t>MAHABUBNAGAR</t>
  </si>
  <si>
    <t>MANCHERIAL</t>
  </si>
  <si>
    <t>MEDAK</t>
  </si>
  <si>
    <t>MEDCHAL</t>
  </si>
  <si>
    <t>NAGARKURNOOL</t>
  </si>
  <si>
    <t>NALGONDA</t>
  </si>
  <si>
    <t>NIRMAL</t>
  </si>
  <si>
    <t>NIZAMABAD</t>
  </si>
  <si>
    <t>PEDDAPALLI</t>
  </si>
  <si>
    <t>RAJANNA</t>
  </si>
  <si>
    <t>RANGA REDDY</t>
  </si>
  <si>
    <t>SANGAREDDY</t>
  </si>
  <si>
    <t>SIDDIPET</t>
  </si>
  <si>
    <t>SURYAPET</t>
  </si>
  <si>
    <t>VIKARABAD</t>
  </si>
  <si>
    <t>WANAPARTHY</t>
  </si>
  <si>
    <t xml:space="preserve">WARANGAL (R) </t>
  </si>
  <si>
    <t>WARANGAL (U)</t>
  </si>
  <si>
    <t>YADADRI</t>
  </si>
  <si>
    <t xml:space="preserve">Unspent Balance as on 31.03.2019                                           </t>
  </si>
  <si>
    <t>2006-07 - 2012-13</t>
  </si>
  <si>
    <t>2012-15 (Replacement)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</si>
</sst>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0.000"/>
    <numFmt numFmtId="179" formatCode="0.00000"/>
    <numFmt numFmtId="180" formatCode="0.0000"/>
    <numFmt numFmtId="181" formatCode="0.0"/>
    <numFmt numFmtId="182" formatCode="[$-4009]dd\ mmmm\ yyyy"/>
    <numFmt numFmtId="183" formatCode="0.0%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0000"/>
    <numFmt numFmtId="190" formatCode="_(* #,##0.00_);_(* \(#,##0.00\);_(* \-??_);_(@_)"/>
  </numFmts>
  <fonts count="66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Cambria"/>
      <family val="1"/>
    </font>
    <font>
      <sz val="11"/>
      <name val="Cambria"/>
      <family val="1"/>
    </font>
    <font>
      <sz val="11"/>
      <name val="Arial"/>
      <family val="2"/>
    </font>
    <font>
      <b/>
      <sz val="11"/>
      <name val="Bookman Old Style"/>
      <family val="1"/>
    </font>
    <font>
      <b/>
      <sz val="11"/>
      <color indexed="8"/>
      <name val="Calibri"/>
      <family val="2"/>
    </font>
    <font>
      <b/>
      <u val="single"/>
      <sz val="11"/>
      <name val="Cambria"/>
      <family val="1"/>
    </font>
    <font>
      <b/>
      <sz val="11"/>
      <name val="Arial"/>
      <family val="2"/>
    </font>
    <font>
      <sz val="11"/>
      <color indexed="10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i/>
      <sz val="11"/>
      <name val="Bookman Old Style"/>
      <family val="1"/>
    </font>
    <font>
      <sz val="11"/>
      <name val="Bookman Old Style"/>
      <family val="1"/>
    </font>
    <font>
      <b/>
      <sz val="10"/>
      <name val="Cambria"/>
      <family val="1"/>
    </font>
    <font>
      <sz val="10"/>
      <name val="Cambria"/>
      <family val="1"/>
    </font>
    <font>
      <b/>
      <u val="single"/>
      <sz val="10"/>
      <name val="Cambria"/>
      <family val="1"/>
    </font>
    <font>
      <b/>
      <i/>
      <sz val="10"/>
      <name val="Cambria"/>
      <family val="1"/>
    </font>
    <font>
      <b/>
      <sz val="10"/>
      <color indexed="8"/>
      <name val="Cambria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mbria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13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0" fontId="0" fillId="0" borderId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0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328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105" applyFont="1" applyFill="1" applyBorder="1" applyAlignment="1">
      <alignment horizontal="left" vertical="top" wrapText="1"/>
      <protection/>
    </xf>
    <xf numFmtId="2" fontId="6" fillId="0" borderId="0" xfId="120" applyNumberFormat="1" applyFont="1" applyBorder="1">
      <alignment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1" fontId="3" fillId="0" borderId="10" xfId="0" applyNumberFormat="1" applyFont="1" applyBorder="1" applyAlignment="1">
      <alignment/>
    </xf>
    <xf numFmtId="9" fontId="2" fillId="0" borderId="10" xfId="123" applyFont="1" applyBorder="1" applyAlignment="1">
      <alignment/>
    </xf>
    <xf numFmtId="0" fontId="2" fillId="0" borderId="12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1" fontId="3" fillId="0" borderId="1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9" fontId="3" fillId="0" borderId="0" xfId="123" applyFont="1" applyBorder="1" applyAlignment="1">
      <alignment/>
    </xf>
    <xf numFmtId="9" fontId="2" fillId="0" borderId="10" xfId="123" applyFont="1" applyBorder="1" applyAlignment="1">
      <alignment horizontal="center"/>
    </xf>
    <xf numFmtId="9" fontId="2" fillId="0" borderId="10" xfId="123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9" fontId="3" fillId="0" borderId="0" xfId="123" applyFont="1" applyAlignment="1">
      <alignment/>
    </xf>
    <xf numFmtId="0" fontId="3" fillId="0" borderId="0" xfId="0" applyFont="1" applyBorder="1" applyAlignment="1">
      <alignment horizontal="center"/>
    </xf>
    <xf numFmtId="9" fontId="2" fillId="0" borderId="0" xfId="123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9" fontId="3" fillId="0" borderId="10" xfId="123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9" fontId="2" fillId="0" borderId="0" xfId="123" applyFont="1" applyBorder="1" applyAlignment="1">
      <alignment/>
    </xf>
    <xf numFmtId="9" fontId="2" fillId="0" borderId="10" xfId="123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/>
    </xf>
    <xf numFmtId="9" fontId="3" fillId="0" borderId="0" xfId="123" applyFont="1" applyBorder="1" applyAlignment="1">
      <alignment/>
    </xf>
    <xf numFmtId="0" fontId="8" fillId="33" borderId="10" xfId="0" applyFont="1" applyFill="1" applyBorder="1" applyAlignment="1">
      <alignment horizontal="center"/>
    </xf>
    <xf numFmtId="1" fontId="2" fillId="0" borderId="0" xfId="0" applyNumberFormat="1" applyFont="1" applyBorder="1" applyAlignment="1">
      <alignment/>
    </xf>
    <xf numFmtId="1" fontId="8" fillId="0" borderId="0" xfId="105" applyNumberFormat="1" applyFont="1" applyBorder="1">
      <alignment/>
      <protection/>
    </xf>
    <xf numFmtId="1" fontId="2" fillId="0" borderId="0" xfId="0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2" fontId="3" fillId="0" borderId="0" xfId="0" applyNumberFormat="1" applyFont="1" applyBorder="1" applyAlignment="1">
      <alignment horizontal="center" vertical="top" wrapText="1"/>
    </xf>
    <xf numFmtId="9" fontId="3" fillId="0" borderId="0" xfId="123" applyFont="1" applyBorder="1" applyAlignment="1">
      <alignment horizontal="center" vertical="top" wrapText="1"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15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/>
    </xf>
    <xf numFmtId="9" fontId="12" fillId="0" borderId="0" xfId="123" applyFont="1" applyBorder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10" xfId="0" applyFont="1" applyFill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3" fillId="34" borderId="10" xfId="0" applyNumberFormat="1" applyFont="1" applyFill="1" applyBorder="1" applyAlignment="1">
      <alignment horizontal="center" vertical="top" wrapText="1"/>
    </xf>
    <xf numFmtId="9" fontId="3" fillId="0" borderId="10" xfId="123" applyFont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2" fontId="13" fillId="0" borderId="0" xfId="0" applyNumberFormat="1" applyFont="1" applyBorder="1" applyAlignment="1">
      <alignment horizontal="center" vertical="top" wrapText="1"/>
    </xf>
    <xf numFmtId="9" fontId="13" fillId="0" borderId="0" xfId="123" applyFont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vertical="center"/>
    </xf>
    <xf numFmtId="9" fontId="2" fillId="0" borderId="0" xfId="123" applyFont="1" applyFill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0" borderId="0" xfId="0" applyFont="1" applyAlignment="1" quotePrefix="1">
      <alignment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/>
    </xf>
    <xf numFmtId="9" fontId="3" fillId="0" borderId="0" xfId="123" applyNumberFormat="1" applyFont="1" applyBorder="1" applyAlignment="1">
      <alignment horizontal="right" vertical="center" wrapText="1"/>
    </xf>
    <xf numFmtId="2" fontId="2" fillId="0" borderId="0" xfId="0" applyNumberFormat="1" applyFont="1" applyBorder="1" applyAlignment="1">
      <alignment/>
    </xf>
    <xf numFmtId="9" fontId="2" fillId="0" borderId="0" xfId="123" applyNumberFormat="1" applyFont="1" applyBorder="1" applyAlignment="1">
      <alignment horizontal="right" vertical="center" wrapText="1"/>
    </xf>
    <xf numFmtId="2" fontId="3" fillId="0" borderId="10" xfId="123" applyNumberFormat="1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left" vertical="top"/>
    </xf>
    <xf numFmtId="0" fontId="3" fillId="0" borderId="0" xfId="0" applyFont="1" applyFill="1" applyBorder="1" applyAlignment="1" quotePrefix="1">
      <alignment horizontal="center"/>
    </xf>
    <xf numFmtId="2" fontId="13" fillId="0" borderId="0" xfId="0" applyNumberFormat="1" applyFont="1" applyBorder="1" applyAlignment="1">
      <alignment horizontal="right" vertical="top" wrapText="1"/>
    </xf>
    <xf numFmtId="9" fontId="13" fillId="0" borderId="0" xfId="123" applyFont="1" applyBorder="1" applyAlignment="1">
      <alignment horizontal="right" wrapText="1"/>
    </xf>
    <xf numFmtId="2" fontId="3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left"/>
    </xf>
    <xf numFmtId="9" fontId="3" fillId="0" borderId="10" xfId="123" applyFont="1" applyBorder="1" applyAlignment="1" quotePrefix="1">
      <alignment horizontal="right"/>
    </xf>
    <xf numFmtId="9" fontId="3" fillId="0" borderId="0" xfId="123" applyFont="1" applyBorder="1" applyAlignment="1" quotePrefix="1">
      <alignment horizontal="right"/>
    </xf>
    <xf numFmtId="1" fontId="11" fillId="0" borderId="0" xfId="0" applyNumberFormat="1" applyFont="1" applyBorder="1" applyAlignment="1">
      <alignment horizontal="center"/>
    </xf>
    <xf numFmtId="0" fontId="5" fillId="0" borderId="0" xfId="105" applyFont="1">
      <alignment/>
      <protection/>
    </xf>
    <xf numFmtId="0" fontId="4" fillId="0" borderId="0" xfId="105" applyFont="1">
      <alignment/>
      <protection/>
    </xf>
    <xf numFmtId="0" fontId="14" fillId="0" borderId="10" xfId="105" applyFont="1" applyFill="1" applyBorder="1" applyAlignment="1">
      <alignment horizontal="center" wrapText="1"/>
      <protection/>
    </xf>
    <xf numFmtId="2" fontId="5" fillId="0" borderId="0" xfId="105" applyNumberFormat="1" applyFont="1" applyBorder="1" applyAlignment="1">
      <alignment wrapText="1"/>
      <protection/>
    </xf>
    <xf numFmtId="0" fontId="5" fillId="0" borderId="0" xfId="105" applyFont="1" applyBorder="1">
      <alignment/>
      <protection/>
    </xf>
    <xf numFmtId="2" fontId="5" fillId="0" borderId="0" xfId="105" applyNumberFormat="1" applyFont="1" applyBorder="1">
      <alignment/>
      <protection/>
    </xf>
    <xf numFmtId="2" fontId="15" fillId="0" borderId="0" xfId="105" applyNumberFormat="1" applyFont="1">
      <alignment/>
      <protection/>
    </xf>
    <xf numFmtId="0" fontId="15" fillId="0" borderId="0" xfId="105" applyFont="1" applyBorder="1">
      <alignment/>
      <protection/>
    </xf>
    <xf numFmtId="0" fontId="9" fillId="0" borderId="0" xfId="0" applyFont="1" applyAlignment="1">
      <alignment/>
    </xf>
    <xf numFmtId="0" fontId="11" fillId="0" borderId="12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2" fontId="4" fillId="0" borderId="10" xfId="105" applyNumberFormat="1" applyFont="1" applyBorder="1" applyAlignment="1">
      <alignment horizontal="center" vertical="center"/>
      <protection/>
    </xf>
    <xf numFmtId="9" fontId="2" fillId="0" borderId="10" xfId="123" applyFont="1" applyBorder="1" applyAlignment="1">
      <alignment horizontal="center" vertical="center"/>
    </xf>
    <xf numFmtId="0" fontId="4" fillId="0" borderId="10" xfId="105" applyFont="1" applyBorder="1" applyAlignment="1">
      <alignment horizontal="center" vertical="center"/>
      <protection/>
    </xf>
    <xf numFmtId="2" fontId="8" fillId="0" borderId="10" xfId="105" applyNumberFormat="1" applyFont="1" applyBorder="1" applyAlignment="1">
      <alignment horizontal="center" vertical="center"/>
      <protection/>
    </xf>
    <xf numFmtId="2" fontId="4" fillId="0" borderId="0" xfId="105" applyNumberFormat="1" applyFont="1" applyBorder="1" applyAlignment="1">
      <alignment vertical="center" wrapText="1"/>
      <protection/>
    </xf>
    <xf numFmtId="0" fontId="4" fillId="0" borderId="0" xfId="105" applyFont="1" applyBorder="1" applyAlignment="1">
      <alignment vertical="center" wrapText="1"/>
      <protection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2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17" fillId="0" borderId="0" xfId="0" applyFont="1" applyAlignment="1">
      <alignment/>
    </xf>
    <xf numFmtId="9" fontId="17" fillId="34" borderId="10" xfId="125" applyFont="1" applyFill="1" applyBorder="1" applyAlignment="1">
      <alignment/>
    </xf>
    <xf numFmtId="0" fontId="2" fillId="0" borderId="0" xfId="0" applyFont="1" applyAlignment="1">
      <alignment vertical="center"/>
    </xf>
    <xf numFmtId="0" fontId="16" fillId="0" borderId="10" xfId="0" applyFont="1" applyBorder="1" applyAlignment="1">
      <alignment horizontal="center" vertical="center" wrapText="1"/>
    </xf>
    <xf numFmtId="9" fontId="5" fillId="33" borderId="0" xfId="125" applyFont="1" applyFill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2" fontId="4" fillId="0" borderId="0" xfId="105" applyNumberFormat="1" applyFont="1" applyBorder="1" applyAlignment="1">
      <alignment horizontal="center" vertical="center"/>
      <protection/>
    </xf>
    <xf numFmtId="0" fontId="4" fillId="0" borderId="0" xfId="105" applyFont="1" applyBorder="1" applyAlignment="1">
      <alignment horizontal="center" vertical="center" wrapText="1"/>
      <protection/>
    </xf>
    <xf numFmtId="2" fontId="4" fillId="0" borderId="0" xfId="105" applyNumberFormat="1" applyFont="1" applyBorder="1" applyAlignment="1">
      <alignment horizontal="center" vertical="center" wrapText="1"/>
      <protection/>
    </xf>
    <xf numFmtId="2" fontId="2" fillId="0" borderId="0" xfId="0" applyNumberFormat="1" applyFont="1" applyFill="1" applyBorder="1" applyAlignment="1">
      <alignment vertical="top" wrapText="1"/>
    </xf>
    <xf numFmtId="2" fontId="2" fillId="0" borderId="0" xfId="0" applyNumberFormat="1" applyFont="1" applyBorder="1" applyAlignment="1">
      <alignment horizontal="center" vertical="center"/>
    </xf>
    <xf numFmtId="2" fontId="2" fillId="33" borderId="0" xfId="0" applyNumberFormat="1" applyFont="1" applyFill="1" applyBorder="1" applyAlignment="1">
      <alignment horizontal="center" vertical="center"/>
    </xf>
    <xf numFmtId="9" fontId="2" fillId="0" borderId="0" xfId="123" applyFont="1" applyBorder="1" applyAlignment="1">
      <alignment horizontal="center" vertical="center"/>
    </xf>
    <xf numFmtId="9" fontId="2" fillId="0" borderId="10" xfId="123" applyFont="1" applyBorder="1" applyAlignment="1">
      <alignment horizontal="center" vertical="center" wrapText="1"/>
    </xf>
    <xf numFmtId="9" fontId="3" fillId="0" borderId="10" xfId="123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9" fontId="2" fillId="0" borderId="0" xfId="123" applyFont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/>
    </xf>
    <xf numFmtId="2" fontId="23" fillId="33" borderId="10" xfId="0" applyNumberFormat="1" applyFont="1" applyFill="1" applyBorder="1" applyAlignment="1">
      <alignment/>
    </xf>
    <xf numFmtId="9" fontId="23" fillId="0" borderId="10" xfId="123" applyFont="1" applyBorder="1" applyAlignment="1">
      <alignment horizontal="center" vertical="center" wrapText="1"/>
    </xf>
    <xf numFmtId="9" fontId="0" fillId="0" borderId="10" xfId="123" applyFont="1" applyBorder="1" applyAlignment="1">
      <alignment horizontal="center" vertical="center" wrapText="1"/>
    </xf>
    <xf numFmtId="9" fontId="0" fillId="0" borderId="10" xfId="123" applyFont="1" applyBorder="1" applyAlignment="1">
      <alignment horizontal="right" vertical="center" wrapText="1"/>
    </xf>
    <xf numFmtId="9" fontId="23" fillId="0" borderId="10" xfId="123" applyFont="1" applyBorder="1" applyAlignment="1">
      <alignment horizontal="right" vertical="center" wrapText="1"/>
    </xf>
    <xf numFmtId="2" fontId="23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2" fontId="23" fillId="0" borderId="10" xfId="69" applyNumberFormat="1" applyFont="1" applyFill="1" applyBorder="1" applyAlignment="1">
      <alignment horizontal="right"/>
      <protection/>
    </xf>
    <xf numFmtId="2" fontId="23" fillId="0" borderId="1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23" fillId="0" borderId="0" xfId="69" applyNumberFormat="1" applyFont="1" applyFill="1" applyBorder="1" applyAlignment="1">
      <alignment horizontal="right"/>
      <protection/>
    </xf>
    <xf numFmtId="2" fontId="23" fillId="0" borderId="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2" fontId="23" fillId="0" borderId="10" xfId="0" applyNumberFormat="1" applyFont="1" applyBorder="1" applyAlignment="1">
      <alignment/>
    </xf>
    <xf numFmtId="9" fontId="3" fillId="0" borderId="10" xfId="123" applyFont="1" applyBorder="1" applyAlignment="1">
      <alignment horizontal="center"/>
    </xf>
    <xf numFmtId="2" fontId="0" fillId="0" borderId="10" xfId="0" applyNumberFormat="1" applyFont="1" applyBorder="1" applyAlignment="1">
      <alignment horizontal="right" vertical="center" wrapText="1"/>
    </xf>
    <xf numFmtId="2" fontId="23" fillId="33" borderId="10" xfId="0" applyNumberFormat="1" applyFont="1" applyFill="1" applyBorder="1" applyAlignment="1">
      <alignment horizontal="right"/>
    </xf>
    <xf numFmtId="9" fontId="0" fillId="0" borderId="10" xfId="123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/>
    </xf>
    <xf numFmtId="9" fontId="0" fillId="0" borderId="10" xfId="123" applyFont="1" applyBorder="1" applyAlignment="1">
      <alignment/>
    </xf>
    <xf numFmtId="9" fontId="23" fillId="0" borderId="10" xfId="123" applyFont="1" applyBorder="1" applyAlignment="1">
      <alignment/>
    </xf>
    <xf numFmtId="2" fontId="3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0" fontId="8" fillId="33" borderId="0" xfId="0" applyFont="1" applyFill="1" applyBorder="1" applyAlignment="1">
      <alignment horizontal="center"/>
    </xf>
    <xf numFmtId="2" fontId="23" fillId="0" borderId="0" xfId="0" applyNumberFormat="1" applyFont="1" applyBorder="1" applyAlignment="1">
      <alignment/>
    </xf>
    <xf numFmtId="0" fontId="14" fillId="0" borderId="0" xfId="105" applyFont="1" applyFill="1" applyBorder="1" applyAlignment="1">
      <alignment horizontal="center" wrapText="1"/>
      <protection/>
    </xf>
    <xf numFmtId="1" fontId="0" fillId="0" borderId="10" xfId="0" applyNumberFormat="1" applyBorder="1" applyAlignment="1">
      <alignment/>
    </xf>
    <xf numFmtId="1" fontId="23" fillId="0" borderId="10" xfId="0" applyNumberFormat="1" applyFont="1" applyBorder="1" applyAlignment="1">
      <alignment/>
    </xf>
    <xf numFmtId="0" fontId="5" fillId="0" borderId="0" xfId="105" applyFont="1" applyFill="1" applyBorder="1" applyAlignment="1">
      <alignment horizontal="center" wrapText="1"/>
      <protection/>
    </xf>
    <xf numFmtId="9" fontId="0" fillId="0" borderId="0" xfId="123" applyFont="1" applyBorder="1" applyAlignment="1">
      <alignment/>
    </xf>
    <xf numFmtId="9" fontId="23" fillId="0" borderId="0" xfId="123" applyFont="1" applyBorder="1" applyAlignment="1">
      <alignment/>
    </xf>
    <xf numFmtId="0" fontId="11" fillId="0" borderId="12" xfId="0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17" fillId="35" borderId="0" xfId="0" applyFont="1" applyFill="1" applyAlignment="1">
      <alignment/>
    </xf>
    <xf numFmtId="1" fontId="2" fillId="0" borderId="0" xfId="0" applyNumberFormat="1" applyFont="1" applyBorder="1" applyAlignment="1">
      <alignment horizontal="center" vertical="center" wrapText="1"/>
    </xf>
    <xf numFmtId="0" fontId="5" fillId="0" borderId="0" xfId="105" applyFont="1" applyBorder="1" applyAlignment="1">
      <alignment horizontal="center" wrapText="1"/>
      <protection/>
    </xf>
    <xf numFmtId="2" fontId="0" fillId="33" borderId="10" xfId="0" applyNumberFormat="1" applyFill="1" applyBorder="1" applyAlignment="1">
      <alignment/>
    </xf>
    <xf numFmtId="1" fontId="0" fillId="33" borderId="10" xfId="0" applyNumberForma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wrapText="1"/>
    </xf>
    <xf numFmtId="2" fontId="3" fillId="33" borderId="10" xfId="0" applyNumberFormat="1" applyFont="1" applyFill="1" applyBorder="1" applyAlignment="1">
      <alignment/>
    </xf>
    <xf numFmtId="9" fontId="2" fillId="33" borderId="10" xfId="123" applyFont="1" applyFill="1" applyBorder="1" applyAlignment="1" quotePrefix="1">
      <alignment horizontal="center"/>
    </xf>
    <xf numFmtId="9" fontId="2" fillId="33" borderId="10" xfId="123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9" fontId="3" fillId="33" borderId="10" xfId="123" applyFont="1" applyFill="1" applyBorder="1" applyAlignment="1">
      <alignment/>
    </xf>
    <xf numFmtId="0" fontId="3" fillId="33" borderId="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2" fontId="2" fillId="33" borderId="10" xfId="0" applyNumberFormat="1" applyFont="1" applyFill="1" applyBorder="1" applyAlignment="1">
      <alignment horizontal="center"/>
    </xf>
    <xf numFmtId="9" fontId="3" fillId="33" borderId="10" xfId="123" applyFont="1" applyFill="1" applyBorder="1" applyAlignment="1" quotePrefix="1">
      <alignment/>
    </xf>
    <xf numFmtId="2" fontId="2" fillId="33" borderId="10" xfId="0" applyNumberFormat="1" applyFont="1" applyFill="1" applyBorder="1" applyAlignment="1">
      <alignment/>
    </xf>
    <xf numFmtId="9" fontId="2" fillId="33" borderId="10" xfId="123" applyFont="1" applyFill="1" applyBorder="1" applyAlignment="1">
      <alignment/>
    </xf>
    <xf numFmtId="0" fontId="44" fillId="33" borderId="10" xfId="114" applyFill="1" applyBorder="1" applyAlignment="1">
      <alignment horizontal="left" vertical="center"/>
      <protection/>
    </xf>
    <xf numFmtId="1" fontId="3" fillId="33" borderId="16" xfId="0" applyNumberFormat="1" applyFont="1" applyFill="1" applyBorder="1" applyAlignment="1">
      <alignment horizontal="right"/>
    </xf>
    <xf numFmtId="1" fontId="3" fillId="33" borderId="16" xfId="105" applyNumberFormat="1" applyFont="1" applyFill="1" applyBorder="1" applyAlignment="1">
      <alignment horizontal="right"/>
      <protection/>
    </xf>
    <xf numFmtId="9" fontId="3" fillId="33" borderId="10" xfId="123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2" fillId="33" borderId="15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9" fontId="0" fillId="33" borderId="10" xfId="123" applyFont="1" applyFill="1" applyBorder="1" applyAlignment="1">
      <alignment horizontal="center" vertical="center" wrapText="1"/>
    </xf>
    <xf numFmtId="9" fontId="0" fillId="33" borderId="10" xfId="123" applyFont="1" applyFill="1" applyBorder="1" applyAlignment="1">
      <alignment/>
    </xf>
    <xf numFmtId="1" fontId="3" fillId="0" borderId="10" xfId="0" applyNumberFormat="1" applyFont="1" applyBorder="1" applyAlignment="1">
      <alignment horizontal="right"/>
    </xf>
    <xf numFmtId="0" fontId="2" fillId="33" borderId="10" xfId="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right" vertical="center" wrapText="1"/>
    </xf>
    <xf numFmtId="1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3" fillId="35" borderId="0" xfId="0" applyFont="1" applyFill="1" applyAlignment="1">
      <alignment/>
    </xf>
    <xf numFmtId="1" fontId="3" fillId="0" borderId="10" xfId="0" applyNumberFormat="1" applyFont="1" applyBorder="1" applyAlignment="1">
      <alignment horizontal="right" vertical="center" wrapText="1"/>
    </xf>
    <xf numFmtId="0" fontId="16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6" fillId="33" borderId="0" xfId="0" applyFont="1" applyFill="1" applyBorder="1" applyAlignment="1">
      <alignment horizontal="left" vertical="center"/>
    </xf>
    <xf numFmtId="0" fontId="16" fillId="33" borderId="17" xfId="105" applyFont="1" applyFill="1" applyBorder="1">
      <alignment/>
      <protection/>
    </xf>
    <xf numFmtId="0" fontId="17" fillId="33" borderId="0" xfId="105" applyFont="1" applyFill="1" applyBorder="1">
      <alignment/>
      <protection/>
    </xf>
    <xf numFmtId="0" fontId="17" fillId="33" borderId="18" xfId="105" applyFont="1" applyFill="1" applyBorder="1">
      <alignment/>
      <protection/>
    </xf>
    <xf numFmtId="0" fontId="17" fillId="33" borderId="10" xfId="105" applyFont="1" applyFill="1" applyBorder="1">
      <alignment/>
      <protection/>
    </xf>
    <xf numFmtId="9" fontId="16" fillId="33" borderId="10" xfId="125" applyFont="1" applyFill="1" applyBorder="1" applyAlignment="1">
      <alignment/>
    </xf>
    <xf numFmtId="0" fontId="17" fillId="33" borderId="17" xfId="105" applyFont="1" applyFill="1" applyBorder="1">
      <alignment/>
      <protection/>
    </xf>
    <xf numFmtId="0" fontId="19" fillId="33" borderId="10" xfId="105" applyFont="1" applyFill="1" applyBorder="1" applyAlignment="1">
      <alignment horizontal="center"/>
      <protection/>
    </xf>
    <xf numFmtId="0" fontId="19" fillId="33" borderId="0" xfId="105" applyFont="1" applyFill="1" applyBorder="1">
      <alignment/>
      <protection/>
    </xf>
    <xf numFmtId="0" fontId="19" fillId="33" borderId="18" xfId="105" applyFont="1" applyFill="1" applyBorder="1">
      <alignment/>
      <protection/>
    </xf>
    <xf numFmtId="9" fontId="17" fillId="33" borderId="10" xfId="125" applyFont="1" applyFill="1" applyBorder="1" applyAlignment="1">
      <alignment vertical="center"/>
    </xf>
    <xf numFmtId="0" fontId="19" fillId="33" borderId="17" xfId="105" applyFont="1" applyFill="1" applyBorder="1" applyAlignment="1">
      <alignment horizontal="left"/>
      <protection/>
    </xf>
    <xf numFmtId="0" fontId="16" fillId="33" borderId="0" xfId="105" applyFont="1" applyFill="1" applyBorder="1" applyAlignment="1">
      <alignment horizontal="right"/>
      <protection/>
    </xf>
    <xf numFmtId="2" fontId="20" fillId="33" borderId="0" xfId="105" applyNumberFormat="1" applyFont="1" applyFill="1" applyBorder="1" applyAlignment="1">
      <alignment horizontal="center" vertical="top" wrapText="1"/>
      <protection/>
    </xf>
    <xf numFmtId="9" fontId="20" fillId="33" borderId="0" xfId="125" applyFont="1" applyFill="1" applyBorder="1" applyAlignment="1">
      <alignment horizontal="center" vertical="top" wrapText="1"/>
    </xf>
    <xf numFmtId="2" fontId="16" fillId="33" borderId="0" xfId="105" applyNumberFormat="1" applyFont="1" applyFill="1" applyBorder="1" applyAlignment="1">
      <alignment vertical="center"/>
      <protection/>
    </xf>
    <xf numFmtId="9" fontId="16" fillId="33" borderId="0" xfId="125" applyFont="1" applyFill="1" applyBorder="1" applyAlignment="1">
      <alignment vertical="center"/>
    </xf>
    <xf numFmtId="0" fontId="18" fillId="33" borderId="17" xfId="105" applyFont="1" applyFill="1" applyBorder="1">
      <alignment/>
      <protection/>
    </xf>
    <xf numFmtId="0" fontId="17" fillId="33" borderId="10" xfId="105" applyFont="1" applyFill="1" applyBorder="1" applyAlignment="1">
      <alignment horizontal="left"/>
      <protection/>
    </xf>
    <xf numFmtId="1" fontId="17" fillId="33" borderId="10" xfId="105" applyNumberFormat="1" applyFont="1" applyFill="1" applyBorder="1" applyAlignment="1">
      <alignment horizontal="right"/>
      <protection/>
    </xf>
    <xf numFmtId="2" fontId="17" fillId="33" borderId="10" xfId="105" applyNumberFormat="1" applyFont="1" applyFill="1" applyBorder="1" applyAlignment="1">
      <alignment horizontal="right"/>
      <protection/>
    </xf>
    <xf numFmtId="0" fontId="17" fillId="0" borderId="0" xfId="105" applyFont="1" applyBorder="1">
      <alignment/>
      <protection/>
    </xf>
    <xf numFmtId="0" fontId="17" fillId="0" borderId="0" xfId="0" applyFont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vertical="center" wrapText="1"/>
    </xf>
    <xf numFmtId="9" fontId="2" fillId="33" borderId="10" xfId="123" applyFont="1" applyFill="1" applyBorder="1" applyAlignment="1">
      <alignment horizontal="center" vertical="center" wrapText="1"/>
    </xf>
    <xf numFmtId="9" fontId="3" fillId="33" borderId="0" xfId="123" applyFont="1" applyFill="1" applyAlignment="1">
      <alignment/>
    </xf>
    <xf numFmtId="2" fontId="0" fillId="33" borderId="10" xfId="0" applyNumberFormat="1" applyFont="1" applyFill="1" applyBorder="1" applyAlignment="1">
      <alignment horizontal="right"/>
    </xf>
    <xf numFmtId="2" fontId="0" fillId="33" borderId="1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top" wrapText="1"/>
    </xf>
    <xf numFmtId="2" fontId="3" fillId="33" borderId="0" xfId="0" applyNumberFormat="1" applyFont="1" applyFill="1" applyBorder="1" applyAlignment="1">
      <alignment horizontal="center" vertical="center" wrapText="1"/>
    </xf>
    <xf numFmtId="2" fontId="3" fillId="33" borderId="0" xfId="123" applyNumberFormat="1" applyFont="1" applyFill="1" applyAlignment="1">
      <alignment/>
    </xf>
    <xf numFmtId="0" fontId="3" fillId="33" borderId="0" xfId="0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0" fontId="17" fillId="33" borderId="10" xfId="105" applyFont="1" applyFill="1" applyBorder="1" applyAlignment="1">
      <alignment horizontal="center"/>
      <protection/>
    </xf>
    <xf numFmtId="0" fontId="17" fillId="33" borderId="10" xfId="105" applyFont="1" applyFill="1" applyBorder="1" applyAlignment="1">
      <alignment horizontal="center" vertical="top" wrapText="1"/>
      <protection/>
    </xf>
    <xf numFmtId="0" fontId="17" fillId="33" borderId="19" xfId="105" applyFont="1" applyFill="1" applyBorder="1" applyAlignment="1">
      <alignment horizontal="center"/>
      <protection/>
    </xf>
    <xf numFmtId="0" fontId="17" fillId="33" borderId="16" xfId="105" applyFont="1" applyFill="1" applyBorder="1" applyAlignment="1">
      <alignment horizontal="center"/>
      <protection/>
    </xf>
    <xf numFmtId="0" fontId="3" fillId="0" borderId="0" xfId="0" applyFont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 vertical="center" wrapText="1"/>
    </xf>
    <xf numFmtId="9" fontId="23" fillId="33" borderId="10" xfId="123" applyFont="1" applyFill="1" applyBorder="1" applyAlignment="1">
      <alignment horizontal="center" vertical="center" wrapText="1"/>
    </xf>
    <xf numFmtId="0" fontId="17" fillId="33" borderId="10" xfId="105" applyFont="1" applyFill="1" applyBorder="1" applyAlignment="1">
      <alignment horizontal="center" vertical="top" wrapText="1"/>
      <protection/>
    </xf>
    <xf numFmtId="0" fontId="16" fillId="33" borderId="20" xfId="0" applyFont="1" applyFill="1" applyBorder="1" applyAlignment="1">
      <alignment/>
    </xf>
    <xf numFmtId="0" fontId="16" fillId="33" borderId="10" xfId="0" applyFont="1" applyFill="1" applyBorder="1" applyAlignment="1">
      <alignment/>
    </xf>
    <xf numFmtId="0" fontId="16" fillId="33" borderId="21" xfId="0" applyFont="1" applyFill="1" applyBorder="1" applyAlignment="1">
      <alignment/>
    </xf>
    <xf numFmtId="0" fontId="64" fillId="0" borderId="0" xfId="0" applyFont="1" applyAlignment="1">
      <alignment/>
    </xf>
    <xf numFmtId="2" fontId="23" fillId="0" borderId="10" xfId="109" applyNumberFormat="1" applyFont="1" applyBorder="1" applyAlignment="1">
      <alignment vertical="top"/>
      <protection/>
    </xf>
    <xf numFmtId="0" fontId="17" fillId="33" borderId="10" xfId="0" applyFont="1" applyFill="1" applyBorder="1" applyAlignment="1">
      <alignment/>
    </xf>
    <xf numFmtId="0" fontId="17" fillId="33" borderId="20" xfId="0" applyFont="1" applyFill="1" applyBorder="1" applyAlignment="1">
      <alignment/>
    </xf>
    <xf numFmtId="0" fontId="16" fillId="33" borderId="22" xfId="0" applyFont="1" applyFill="1" applyBorder="1" applyAlignment="1">
      <alignment/>
    </xf>
    <xf numFmtId="0" fontId="16" fillId="33" borderId="23" xfId="0" applyFont="1" applyFill="1" applyBorder="1" applyAlignment="1">
      <alignment/>
    </xf>
    <xf numFmtId="0" fontId="24" fillId="0" borderId="10" xfId="111" applyFont="1" applyFill="1" applyBorder="1" applyAlignment="1">
      <alignment horizontal="center" vertical="center"/>
      <protection/>
    </xf>
    <xf numFmtId="1" fontId="17" fillId="0" borderId="10" xfId="123" applyNumberFormat="1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33" borderId="10" xfId="0" applyFont="1" applyFill="1" applyBorder="1" applyAlignment="1">
      <alignment horizontal="right" vertical="center" wrapText="1"/>
    </xf>
    <xf numFmtId="1" fontId="2" fillId="33" borderId="10" xfId="0" applyNumberFormat="1" applyFont="1" applyFill="1" applyBorder="1" applyAlignment="1">
      <alignment horizontal="right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right" vertical="center" wrapText="1"/>
    </xf>
    <xf numFmtId="1" fontId="3" fillId="35" borderId="10" xfId="0" applyNumberFormat="1" applyFont="1" applyFill="1" applyBorder="1" applyAlignment="1">
      <alignment horizontal="right" vertical="center" wrapText="1"/>
    </xf>
    <xf numFmtId="9" fontId="3" fillId="35" borderId="10" xfId="123" applyFont="1" applyFill="1" applyBorder="1" applyAlignment="1">
      <alignment horizontal="center" vertical="center" wrapText="1"/>
    </xf>
    <xf numFmtId="9" fontId="3" fillId="35" borderId="0" xfId="123" applyFont="1" applyFill="1" applyAlignment="1">
      <alignment/>
    </xf>
    <xf numFmtId="2" fontId="3" fillId="33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9" fontId="2" fillId="0" borderId="10" xfId="123" applyFont="1" applyBorder="1" applyAlignment="1">
      <alignment horizontal="right" vertical="center" wrapText="1"/>
    </xf>
    <xf numFmtId="9" fontId="3" fillId="0" borderId="10" xfId="123" applyFont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11" fillId="33" borderId="12" xfId="0" applyFont="1" applyFill="1" applyBorder="1" applyAlignment="1">
      <alignment/>
    </xf>
    <xf numFmtId="2" fontId="3" fillId="0" borderId="0" xfId="0" applyNumberFormat="1" applyFont="1" applyAlignment="1">
      <alignment/>
    </xf>
    <xf numFmtId="0" fontId="17" fillId="33" borderId="22" xfId="0" applyFont="1" applyFill="1" applyBorder="1" applyAlignment="1">
      <alignment/>
    </xf>
    <xf numFmtId="0" fontId="17" fillId="33" borderId="23" xfId="0" applyFont="1" applyFill="1" applyBorder="1" applyAlignment="1">
      <alignment/>
    </xf>
    <xf numFmtId="2" fontId="24" fillId="0" borderId="10" xfId="111" applyNumberFormat="1" applyFont="1" applyFill="1" applyBorder="1" applyAlignment="1">
      <alignment horizontal="center" vertical="center"/>
      <protection/>
    </xf>
    <xf numFmtId="0" fontId="17" fillId="33" borderId="24" xfId="0" applyFont="1" applyFill="1" applyBorder="1" applyAlignment="1">
      <alignment vertical="center" wrapText="1"/>
    </xf>
    <xf numFmtId="0" fontId="17" fillId="33" borderId="25" xfId="0" applyFont="1" applyFill="1" applyBorder="1" applyAlignment="1">
      <alignment vertical="center" wrapText="1"/>
    </xf>
    <xf numFmtId="0" fontId="0" fillId="33" borderId="10" xfId="0" applyFill="1" applyBorder="1" applyAlignment="1">
      <alignment/>
    </xf>
    <xf numFmtId="9" fontId="17" fillId="33" borderId="10" xfId="125" applyFont="1" applyFill="1" applyBorder="1" applyAlignment="1">
      <alignment/>
    </xf>
    <xf numFmtId="0" fontId="17" fillId="33" borderId="19" xfId="105" applyFont="1" applyFill="1" applyBorder="1" applyAlignment="1">
      <alignment horizontal="center" vertical="top" wrapText="1"/>
      <protection/>
    </xf>
    <xf numFmtId="0" fontId="17" fillId="33" borderId="16" xfId="105" applyFont="1" applyFill="1" applyBorder="1" applyAlignment="1">
      <alignment horizontal="center" vertical="top" wrapText="1"/>
      <protection/>
    </xf>
    <xf numFmtId="0" fontId="17" fillId="33" borderId="10" xfId="105" applyFont="1" applyFill="1" applyBorder="1" applyAlignment="1">
      <alignment horizontal="center" vertical="top" wrapText="1"/>
      <protection/>
    </xf>
    <xf numFmtId="0" fontId="17" fillId="33" borderId="15" xfId="105" applyFont="1" applyFill="1" applyBorder="1" applyAlignment="1">
      <alignment horizontal="center" vertical="center"/>
      <protection/>
    </xf>
    <xf numFmtId="0" fontId="17" fillId="33" borderId="26" xfId="105" applyFont="1" applyFill="1" applyBorder="1" applyAlignment="1">
      <alignment horizontal="center" vertical="center"/>
      <protection/>
    </xf>
    <xf numFmtId="0" fontId="17" fillId="33" borderId="19" xfId="105" applyFont="1" applyFill="1" applyBorder="1" applyAlignment="1">
      <alignment horizontal="center"/>
      <protection/>
    </xf>
    <xf numFmtId="0" fontId="17" fillId="33" borderId="16" xfId="105" applyFont="1" applyFill="1" applyBorder="1" applyAlignment="1">
      <alignment horizontal="center"/>
      <protection/>
    </xf>
    <xf numFmtId="0" fontId="17" fillId="33" borderId="10" xfId="105" applyFont="1" applyFill="1" applyBorder="1" applyAlignment="1">
      <alignment horizontal="center"/>
      <protection/>
    </xf>
    <xf numFmtId="0" fontId="2" fillId="0" borderId="1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left" vertical="center"/>
    </xf>
    <xf numFmtId="0" fontId="16" fillId="33" borderId="27" xfId="0" applyFont="1" applyFill="1" applyBorder="1" applyAlignment="1">
      <alignment horizontal="left" wrapText="1"/>
    </xf>
    <xf numFmtId="0" fontId="16" fillId="33" borderId="28" xfId="0" applyFont="1" applyFill="1" applyBorder="1" applyAlignment="1">
      <alignment horizontal="left" wrapText="1"/>
    </xf>
    <xf numFmtId="0" fontId="16" fillId="33" borderId="29" xfId="0" applyFont="1" applyFill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33" borderId="0" xfId="0" applyFont="1" applyFill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30" xfId="0" applyFont="1" applyBorder="1" applyAlignment="1">
      <alignment horizontal="left" wrapText="1"/>
    </xf>
    <xf numFmtId="0" fontId="2" fillId="0" borderId="14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36" borderId="19" xfId="0" applyFont="1" applyFill="1" applyBorder="1" applyAlignment="1">
      <alignment horizontal="center"/>
    </xf>
    <xf numFmtId="0" fontId="2" fillId="36" borderId="28" xfId="0" applyFont="1" applyFill="1" applyBorder="1" applyAlignment="1">
      <alignment horizontal="center"/>
    </xf>
    <xf numFmtId="0" fontId="2" fillId="36" borderId="16" xfId="0" applyFont="1" applyFill="1" applyBorder="1" applyAlignment="1">
      <alignment horizontal="center"/>
    </xf>
    <xf numFmtId="0" fontId="7" fillId="0" borderId="0" xfId="0" applyFont="1" applyAlignment="1">
      <alignment horizontal="center"/>
    </xf>
  </cellXfs>
  <cellStyles count="12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2 3" xfId="47"/>
    <cellStyle name="Comma 2 3" xfId="48"/>
    <cellStyle name="Comma 2 4" xfId="49"/>
    <cellStyle name="Comma 3" xfId="50"/>
    <cellStyle name="Comma 3 2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2" xfId="65"/>
    <cellStyle name="Normal 2 10" xfId="66"/>
    <cellStyle name="Normal 2 10 2" xfId="67"/>
    <cellStyle name="Normal 2 11" xfId="68"/>
    <cellStyle name="Normal 2 2" xfId="69"/>
    <cellStyle name="Normal 2 2 2" xfId="70"/>
    <cellStyle name="Normal 2 2 3" xfId="71"/>
    <cellStyle name="Normal 2 2 3 2" xfId="72"/>
    <cellStyle name="Normal 2 2 3 2 2" xfId="73"/>
    <cellStyle name="Normal 2 2 3 3" xfId="74"/>
    <cellStyle name="Normal 2 2 3 3 2" xfId="75"/>
    <cellStyle name="Normal 2 2 3 4" xfId="76"/>
    <cellStyle name="Normal 2 2 4" xfId="77"/>
    <cellStyle name="Normal 2 2 4 2" xfId="78"/>
    <cellStyle name="Normal 2 2 5" xfId="79"/>
    <cellStyle name="Normal 2 2 5 2" xfId="80"/>
    <cellStyle name="Normal 2 2 6" xfId="81"/>
    <cellStyle name="Normal 2 3" xfId="82"/>
    <cellStyle name="Normal 2 3 2" xfId="83"/>
    <cellStyle name="Normal 2 4" xfId="84"/>
    <cellStyle name="Normal 2 4 2" xfId="85"/>
    <cellStyle name="Normal 2 4 2 2" xfId="86"/>
    <cellStyle name="Normal 2 4 3" xfId="87"/>
    <cellStyle name="Normal 2 4 3 2" xfId="88"/>
    <cellStyle name="Normal 2 4 4" xfId="89"/>
    <cellStyle name="Normal 2 5" xfId="90"/>
    <cellStyle name="Normal 2 5 2" xfId="91"/>
    <cellStyle name="Normal 2 6" xfId="92"/>
    <cellStyle name="Normal 2 6 2" xfId="93"/>
    <cellStyle name="Normal 2 7" xfId="94"/>
    <cellStyle name="Normal 2 7 2" xfId="95"/>
    <cellStyle name="Normal 2 7 2 2" xfId="96"/>
    <cellStyle name="Normal 2 7 3" xfId="97"/>
    <cellStyle name="Normal 2 7 4" xfId="98"/>
    <cellStyle name="Normal 2 8" xfId="99"/>
    <cellStyle name="Normal 2 8 2" xfId="100"/>
    <cellStyle name="Normal 2 8 2 2" xfId="101"/>
    <cellStyle name="Normal 2 8 3" xfId="102"/>
    <cellStyle name="Normal 2 9" xfId="103"/>
    <cellStyle name="Normal 2 9 2" xfId="104"/>
    <cellStyle name="Normal 3" xfId="105"/>
    <cellStyle name="Normal 3 2" xfId="106"/>
    <cellStyle name="Normal 3 2 2" xfId="107"/>
    <cellStyle name="Normal 3 3" xfId="108"/>
    <cellStyle name="Normal 4" xfId="109"/>
    <cellStyle name="Normal 4 2" xfId="110"/>
    <cellStyle name="Normal 5" xfId="111"/>
    <cellStyle name="Normal 5 2" xfId="112"/>
    <cellStyle name="Normal 5 3" xfId="113"/>
    <cellStyle name="Normal 6" xfId="114"/>
    <cellStyle name="Normal 6 2" xfId="115"/>
    <cellStyle name="Normal 7" xfId="116"/>
    <cellStyle name="Normal 7 2" xfId="117"/>
    <cellStyle name="Normal 8" xfId="118"/>
    <cellStyle name="Normal 9" xfId="119"/>
    <cellStyle name="Normal_calculation -utt" xfId="120"/>
    <cellStyle name="Note" xfId="121"/>
    <cellStyle name="Output" xfId="122"/>
    <cellStyle name="Percent" xfId="123"/>
    <cellStyle name="Percent 2" xfId="124"/>
    <cellStyle name="Percent 2 2" xfId="125"/>
    <cellStyle name="Percent 2 2 2" xfId="126"/>
    <cellStyle name="Percent 2 3" xfId="127"/>
    <cellStyle name="Percent 2 3 2" xfId="128"/>
    <cellStyle name="Percent 6" xfId="129"/>
    <cellStyle name="Percent 6 2" xfId="130"/>
    <cellStyle name="Title" xfId="131"/>
    <cellStyle name="Total" xfId="132"/>
    <cellStyle name="Warning Text" xfId="1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416</xdr:row>
      <xdr:rowOff>0</xdr:rowOff>
    </xdr:from>
    <xdr:to>
      <xdr:col>6</xdr:col>
      <xdr:colOff>542925</xdr:colOff>
      <xdr:row>416</xdr:row>
      <xdr:rowOff>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5514975" y="76238100"/>
          <a:ext cx="1609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Benchmark (85%)</a:t>
          </a:r>
        </a:p>
      </xdr:txBody>
    </xdr:sp>
    <xdr:clientData/>
  </xdr:twoCellAnchor>
  <xdr:twoCellAnchor>
    <xdr:from>
      <xdr:col>2</xdr:col>
      <xdr:colOff>628650</xdr:colOff>
      <xdr:row>416</xdr:row>
      <xdr:rowOff>0</xdr:rowOff>
    </xdr:from>
    <xdr:to>
      <xdr:col>3</xdr:col>
      <xdr:colOff>314325</xdr:colOff>
      <xdr:row>416</xdr:row>
      <xdr:rowOff>0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2714625" y="76238100"/>
          <a:ext cx="866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100%</a:t>
          </a:r>
        </a:p>
      </xdr:txBody>
    </xdr:sp>
    <xdr:clientData/>
  </xdr:twoCellAnchor>
  <xdr:twoCellAnchor>
    <xdr:from>
      <xdr:col>4</xdr:col>
      <xdr:colOff>781050</xdr:colOff>
      <xdr:row>416</xdr:row>
      <xdr:rowOff>0</xdr:rowOff>
    </xdr:from>
    <xdr:to>
      <xdr:col>5</xdr:col>
      <xdr:colOff>295275</xdr:colOff>
      <xdr:row>416</xdr:row>
      <xdr:rowOff>0</xdr:rowOff>
    </xdr:to>
    <xdr:sp>
      <xdr:nvSpPr>
        <xdr:cNvPr id="3" name="Text Box 15"/>
        <xdr:cNvSpPr txBox="1">
          <a:spLocks noChangeArrowheads="1"/>
        </xdr:cNvSpPr>
      </xdr:nvSpPr>
      <xdr:spPr>
        <a:xfrm>
          <a:off x="5153025" y="76238100"/>
          <a:ext cx="590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68%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35"/>
  <sheetViews>
    <sheetView tabSelected="1" view="pageBreakPreview" zoomScale="106" zoomScaleNormal="106" zoomScaleSheetLayoutView="106" zoomScalePageLayoutView="0" workbookViewId="0" topLeftCell="A1">
      <selection activeCell="L12" sqref="L12"/>
    </sheetView>
  </sheetViews>
  <sheetFormatPr defaultColWidth="9.140625" defaultRowHeight="12.75"/>
  <cols>
    <col min="1" max="1" width="11.28125" style="10" customWidth="1"/>
    <col min="2" max="2" width="20.00390625" style="10" customWidth="1"/>
    <col min="3" max="3" width="17.7109375" style="10" customWidth="1"/>
    <col min="4" max="4" width="16.57421875" style="10" customWidth="1"/>
    <col min="5" max="5" width="16.140625" style="10" customWidth="1"/>
    <col min="6" max="6" width="17.00390625" style="10" customWidth="1"/>
    <col min="7" max="7" width="13.421875" style="10" customWidth="1"/>
    <col min="8" max="8" width="15.57421875" style="10" customWidth="1"/>
    <col min="9" max="16384" width="9.140625" style="10" customWidth="1"/>
  </cols>
  <sheetData>
    <row r="1" spans="1:8" ht="14.25">
      <c r="A1" s="318" t="s">
        <v>0</v>
      </c>
      <c r="B1" s="319"/>
      <c r="C1" s="319"/>
      <c r="D1" s="319"/>
      <c r="E1" s="319"/>
      <c r="F1" s="319"/>
      <c r="G1" s="319"/>
      <c r="H1" s="320"/>
    </row>
    <row r="2" spans="1:8" ht="14.25">
      <c r="A2" s="321" t="s">
        <v>1</v>
      </c>
      <c r="B2" s="322"/>
      <c r="C2" s="322"/>
      <c r="D2" s="322"/>
      <c r="E2" s="322"/>
      <c r="F2" s="322"/>
      <c r="G2" s="322"/>
      <c r="H2" s="323"/>
    </row>
    <row r="3" spans="1:8" ht="14.25">
      <c r="A3" s="321" t="s">
        <v>156</v>
      </c>
      <c r="B3" s="322"/>
      <c r="C3" s="322"/>
      <c r="D3" s="322"/>
      <c r="E3" s="322"/>
      <c r="F3" s="322"/>
      <c r="G3" s="322"/>
      <c r="H3" s="323"/>
    </row>
    <row r="4" spans="1:8" ht="5.25" customHeight="1">
      <c r="A4" s="5"/>
      <c r="B4" s="6"/>
      <c r="C4" s="6"/>
      <c r="D4" s="6"/>
      <c r="E4" s="6"/>
      <c r="F4" s="6"/>
      <c r="G4" s="7"/>
      <c r="H4" s="8"/>
    </row>
    <row r="5" spans="1:8" ht="14.25">
      <c r="A5" s="324" t="s">
        <v>212</v>
      </c>
      <c r="B5" s="325"/>
      <c r="C5" s="325"/>
      <c r="D5" s="325"/>
      <c r="E5" s="325"/>
      <c r="F5" s="325"/>
      <c r="G5" s="325"/>
      <c r="H5" s="326"/>
    </row>
    <row r="6" spans="1:6" ht="5.25" customHeight="1">
      <c r="A6" s="9"/>
      <c r="B6" s="9"/>
      <c r="C6" s="9"/>
      <c r="D6" s="9"/>
      <c r="E6" s="9"/>
      <c r="F6" s="9"/>
    </row>
    <row r="7" spans="1:8" ht="14.25">
      <c r="A7" s="327" t="s">
        <v>2</v>
      </c>
      <c r="B7" s="327"/>
      <c r="C7" s="327"/>
      <c r="D7" s="327"/>
      <c r="E7" s="327"/>
      <c r="F7" s="327"/>
      <c r="G7" s="327"/>
      <c r="H7" s="327"/>
    </row>
    <row r="8" ht="4.5" customHeight="1"/>
    <row r="9" spans="1:8" ht="14.25">
      <c r="A9" s="327" t="s">
        <v>174</v>
      </c>
      <c r="B9" s="327"/>
      <c r="C9" s="327"/>
      <c r="D9" s="327"/>
      <c r="E9" s="327"/>
      <c r="F9" s="327"/>
      <c r="G9" s="327"/>
      <c r="H9" s="327"/>
    </row>
    <row r="10" ht="6.75" customHeight="1"/>
    <row r="11" spans="1:8" ht="14.25">
      <c r="A11" s="11" t="s">
        <v>3</v>
      </c>
      <c r="B11" s="11"/>
      <c r="C11" s="11"/>
      <c r="D11" s="11"/>
      <c r="E11" s="11"/>
      <c r="F11" s="11"/>
      <c r="G11" s="11"/>
      <c r="H11" s="11"/>
    </row>
    <row r="12" spans="1:8" ht="14.25">
      <c r="A12" s="11"/>
      <c r="B12" s="11"/>
      <c r="C12" s="11"/>
      <c r="D12" s="11"/>
      <c r="E12" s="11"/>
      <c r="F12" s="11"/>
      <c r="G12" s="11"/>
      <c r="H12" s="11"/>
    </row>
    <row r="13" spans="1:8" ht="12.75" customHeight="1">
      <c r="A13" s="314" t="s">
        <v>4</v>
      </c>
      <c r="B13" s="314"/>
      <c r="C13" s="12"/>
      <c r="D13" s="13"/>
      <c r="E13" s="13"/>
      <c r="F13" s="11"/>
      <c r="G13" s="11"/>
      <c r="H13" s="11"/>
    </row>
    <row r="14" spans="1:8" ht="6.75" customHeight="1">
      <c r="A14" s="14"/>
      <c r="B14" s="14"/>
      <c r="C14" s="12"/>
      <c r="D14" s="13"/>
      <c r="E14" s="13"/>
      <c r="F14" s="11"/>
      <c r="G14" s="11"/>
      <c r="H14" s="11"/>
    </row>
    <row r="15" spans="1:8" ht="66.75" customHeight="1">
      <c r="A15" s="15" t="s">
        <v>5</v>
      </c>
      <c r="B15" s="16" t="s">
        <v>175</v>
      </c>
      <c r="C15" s="16" t="s">
        <v>176</v>
      </c>
      <c r="D15" s="16" t="s">
        <v>6</v>
      </c>
      <c r="E15" s="15" t="s">
        <v>7</v>
      </c>
      <c r="F15" s="11"/>
      <c r="G15" s="11"/>
      <c r="H15" s="11"/>
    </row>
    <row r="16" spans="1:5" ht="14.25">
      <c r="A16" s="19" t="s">
        <v>8</v>
      </c>
      <c r="B16" s="279">
        <v>1091000</v>
      </c>
      <c r="C16" s="206">
        <v>1065382</v>
      </c>
      <c r="D16" s="216">
        <f>C16-B16</f>
        <v>-25618</v>
      </c>
      <c r="E16" s="21">
        <f>D16/B16</f>
        <v>-0.023481209899175067</v>
      </c>
    </row>
    <row r="17" spans="1:8" ht="28.5">
      <c r="A17" s="19" t="s">
        <v>9</v>
      </c>
      <c r="B17" s="279">
        <v>672000</v>
      </c>
      <c r="C17" s="207">
        <v>635351</v>
      </c>
      <c r="D17" s="216">
        <f>C17-B17</f>
        <v>-36649</v>
      </c>
      <c r="E17" s="21">
        <f>D17/B17</f>
        <v>-0.05453720238095238</v>
      </c>
      <c r="F17" s="11"/>
      <c r="G17" s="13"/>
      <c r="H17" s="13"/>
    </row>
    <row r="18" spans="1:8" ht="14.25">
      <c r="A18" s="19" t="s">
        <v>127</v>
      </c>
      <c r="B18" s="279">
        <v>2235</v>
      </c>
      <c r="C18" s="207">
        <v>2214</v>
      </c>
      <c r="D18" s="216">
        <f>C18-B18</f>
        <v>-21</v>
      </c>
      <c r="E18" s="21">
        <v>0</v>
      </c>
      <c r="F18" s="11"/>
      <c r="G18" s="13"/>
      <c r="H18" s="13"/>
    </row>
    <row r="19" spans="1:8" ht="14.25">
      <c r="A19" s="19" t="s">
        <v>10</v>
      </c>
      <c r="B19" s="173">
        <f>SUM(B16:B18)</f>
        <v>1765235</v>
      </c>
      <c r="C19" s="173">
        <f>SUM(C16:C18)</f>
        <v>1702947</v>
      </c>
      <c r="D19" s="216">
        <f>C19-B19</f>
        <v>-62288</v>
      </c>
      <c r="E19" s="21">
        <f>D19/B19</f>
        <v>-0.03528595342829708</v>
      </c>
      <c r="G19" s="126" t="s">
        <v>12</v>
      </c>
      <c r="H19" s="10" t="s">
        <v>12</v>
      </c>
    </row>
    <row r="20" spans="7:8" ht="13.5" customHeight="1">
      <c r="G20" s="31"/>
      <c r="H20" s="31"/>
    </row>
    <row r="21" spans="1:4" ht="15.75" customHeight="1">
      <c r="A21" s="314" t="s">
        <v>11</v>
      </c>
      <c r="B21" s="314"/>
      <c r="C21" s="314"/>
      <c r="D21" s="314"/>
    </row>
    <row r="22" spans="1:11" ht="13.5" customHeight="1">
      <c r="A22" s="22"/>
      <c r="B22" s="22"/>
      <c r="C22" s="22"/>
      <c r="D22" s="22"/>
      <c r="K22" s="10" t="s">
        <v>12</v>
      </c>
    </row>
    <row r="23" spans="1:7" ht="15" customHeight="1">
      <c r="A23" s="23" t="s">
        <v>13</v>
      </c>
      <c r="B23" s="24">
        <v>225</v>
      </c>
      <c r="C23" s="24">
        <v>225</v>
      </c>
      <c r="D23" s="20">
        <f>C23-B23</f>
        <v>0</v>
      </c>
      <c r="E23" s="21">
        <f>D23/B23</f>
        <v>0</v>
      </c>
      <c r="G23" s="10" t="s">
        <v>12</v>
      </c>
    </row>
    <row r="24" spans="1:7" ht="15" customHeight="1">
      <c r="A24" s="23" t="s">
        <v>14</v>
      </c>
      <c r="B24" s="24">
        <v>225</v>
      </c>
      <c r="C24" s="24">
        <v>225</v>
      </c>
      <c r="D24" s="20">
        <f>C24-B24</f>
        <v>0</v>
      </c>
      <c r="E24" s="21">
        <f>D24/B24</f>
        <v>0</v>
      </c>
      <c r="G24" s="10" t="s">
        <v>12</v>
      </c>
    </row>
    <row r="25" spans="1:5" ht="15" customHeight="1">
      <c r="A25" s="23" t="s">
        <v>127</v>
      </c>
      <c r="B25" s="24">
        <v>295</v>
      </c>
      <c r="C25" s="24">
        <v>295</v>
      </c>
      <c r="D25" s="20">
        <f>C25-B25</f>
        <v>0</v>
      </c>
      <c r="E25" s="21">
        <v>0</v>
      </c>
    </row>
    <row r="26" spans="1:5" ht="15" customHeight="1">
      <c r="A26" s="314"/>
      <c r="B26" s="314"/>
      <c r="C26" s="314"/>
      <c r="D26" s="314"/>
      <c r="E26" s="27"/>
    </row>
    <row r="27" spans="1:5" ht="27.75" customHeight="1">
      <c r="A27" s="316" t="s">
        <v>177</v>
      </c>
      <c r="B27" s="316"/>
      <c r="C27" s="316"/>
      <c r="D27" s="316"/>
      <c r="E27" s="27"/>
    </row>
    <row r="28" spans="1:7" ht="57.75" customHeight="1">
      <c r="A28" s="16" t="s">
        <v>5</v>
      </c>
      <c r="B28" s="16" t="s">
        <v>15</v>
      </c>
      <c r="C28" s="16" t="s">
        <v>16</v>
      </c>
      <c r="D28" s="16" t="s">
        <v>17</v>
      </c>
      <c r="E28" s="115" t="s">
        <v>7</v>
      </c>
      <c r="G28" s="10" t="s">
        <v>12</v>
      </c>
    </row>
    <row r="29" spans="1:8" ht="14.25">
      <c r="A29" s="19" t="s">
        <v>13</v>
      </c>
      <c r="B29" s="24">
        <f>B16*B23</f>
        <v>245475000</v>
      </c>
      <c r="C29" s="24">
        <v>239710950</v>
      </c>
      <c r="D29" s="20">
        <f>C29-B29</f>
        <v>-5764050</v>
      </c>
      <c r="E29" s="21">
        <f>D29/B29</f>
        <v>-0.023481209899175067</v>
      </c>
      <c r="G29" s="10" t="s">
        <v>12</v>
      </c>
      <c r="H29" s="10" t="s">
        <v>12</v>
      </c>
    </row>
    <row r="30" spans="1:8" ht="14.25">
      <c r="A30" s="19" t="s">
        <v>18</v>
      </c>
      <c r="B30" s="24">
        <f>B17*B24</f>
        <v>151200000</v>
      </c>
      <c r="C30" s="24">
        <v>142953975</v>
      </c>
      <c r="D30" s="20">
        <f>C30-B30</f>
        <v>-8246025</v>
      </c>
      <c r="E30" s="21">
        <f>D30/B30</f>
        <v>-0.05453720238095238</v>
      </c>
      <c r="G30" s="10" t="s">
        <v>12</v>
      </c>
      <c r="H30" s="10" t="s">
        <v>12</v>
      </c>
    </row>
    <row r="31" spans="1:7" ht="14.25">
      <c r="A31" s="19" t="s">
        <v>127</v>
      </c>
      <c r="B31" s="24">
        <f>B18*B25</f>
        <v>659325</v>
      </c>
      <c r="C31" s="24">
        <v>653130</v>
      </c>
      <c r="D31" s="20">
        <f>C31-B31</f>
        <v>-6195</v>
      </c>
      <c r="E31" s="21">
        <v>0</v>
      </c>
      <c r="G31" s="10" t="s">
        <v>12</v>
      </c>
    </row>
    <row r="32" spans="1:7" ht="17.25" customHeight="1">
      <c r="A32" s="19" t="s">
        <v>10</v>
      </c>
      <c r="B32" s="24">
        <f>SUM(B29:B31)</f>
        <v>397334325</v>
      </c>
      <c r="C32" s="24">
        <f>SUM(C29:C31)</f>
        <v>383318055</v>
      </c>
      <c r="D32" s="20">
        <f>C32-B32</f>
        <v>-14016270</v>
      </c>
      <c r="E32" s="21">
        <f>D32/B32</f>
        <v>-0.03527575927400685</v>
      </c>
      <c r="G32" s="10" t="s">
        <v>12</v>
      </c>
    </row>
    <row r="33" spans="1:7" ht="14.25">
      <c r="A33" s="14"/>
      <c r="B33" s="14"/>
      <c r="C33" s="14"/>
      <c r="D33" s="14"/>
      <c r="E33" s="27"/>
      <c r="G33" s="10" t="s">
        <v>12</v>
      </c>
    </row>
    <row r="34" spans="1:7" ht="18" customHeight="1">
      <c r="A34" s="317" t="s">
        <v>19</v>
      </c>
      <c r="B34" s="317"/>
      <c r="C34" s="317"/>
      <c r="D34" s="32"/>
      <c r="E34" s="33"/>
      <c r="G34" s="31"/>
    </row>
    <row r="35" spans="1:7" ht="18" customHeight="1">
      <c r="A35" s="314" t="s">
        <v>157</v>
      </c>
      <c r="B35" s="314"/>
      <c r="C35" s="314"/>
      <c r="D35" s="314"/>
      <c r="E35" s="314"/>
      <c r="F35" s="314"/>
      <c r="G35" s="314"/>
    </row>
    <row r="36" spans="1:7" ht="43.5" customHeight="1">
      <c r="A36" s="16" t="s">
        <v>20</v>
      </c>
      <c r="B36" s="16" t="s">
        <v>21</v>
      </c>
      <c r="C36" s="16" t="s">
        <v>22</v>
      </c>
      <c r="D36" s="16" t="s">
        <v>23</v>
      </c>
      <c r="E36" s="29" t="s">
        <v>24</v>
      </c>
      <c r="F36" s="16" t="s">
        <v>25</v>
      </c>
      <c r="G36" s="31"/>
    </row>
    <row r="37" spans="1:7" ht="12.75" customHeight="1">
      <c r="A37" s="16">
        <v>1</v>
      </c>
      <c r="B37" s="16">
        <v>2</v>
      </c>
      <c r="C37" s="16">
        <v>3</v>
      </c>
      <c r="D37" s="16">
        <v>4</v>
      </c>
      <c r="E37" s="16" t="s">
        <v>26</v>
      </c>
      <c r="F37" s="16">
        <v>6</v>
      </c>
      <c r="G37" s="31"/>
    </row>
    <row r="38" spans="1:7" ht="12.75" customHeight="1">
      <c r="A38" s="189">
        <v>1</v>
      </c>
      <c r="B38" s="205" t="s">
        <v>213</v>
      </c>
      <c r="C38" s="189">
        <v>964</v>
      </c>
      <c r="D38" s="189">
        <v>921</v>
      </c>
      <c r="E38" s="189">
        <f>C38-D38</f>
        <v>43</v>
      </c>
      <c r="F38" s="208">
        <f>E38/C38</f>
        <v>0.044605809128630707</v>
      </c>
      <c r="G38" s="31"/>
    </row>
    <row r="39" spans="1:7" ht="12.75" customHeight="1">
      <c r="A39" s="189">
        <v>2</v>
      </c>
      <c r="B39" s="205" t="s">
        <v>214</v>
      </c>
      <c r="C39" s="189">
        <v>1036</v>
      </c>
      <c r="D39" s="189">
        <v>1025</v>
      </c>
      <c r="E39" s="189">
        <f aca="true" t="shared" si="0" ref="E39:E69">C39-D39</f>
        <v>11</v>
      </c>
      <c r="F39" s="208">
        <f aca="true" t="shared" si="1" ref="F39:F69">E39/C39</f>
        <v>0.010617760617760617</v>
      </c>
      <c r="G39" s="31"/>
    </row>
    <row r="40" spans="1:7" ht="12.75" customHeight="1">
      <c r="A40" s="189">
        <v>3</v>
      </c>
      <c r="B40" s="205" t="s">
        <v>215</v>
      </c>
      <c r="C40" s="189">
        <v>611</v>
      </c>
      <c r="D40" s="189">
        <v>585</v>
      </c>
      <c r="E40" s="189">
        <f t="shared" si="0"/>
        <v>26</v>
      </c>
      <c r="F40" s="208">
        <f t="shared" si="1"/>
        <v>0.0425531914893617</v>
      </c>
      <c r="G40" s="31"/>
    </row>
    <row r="41" spans="1:7" ht="12.75" customHeight="1">
      <c r="A41" s="189">
        <v>4</v>
      </c>
      <c r="B41" s="205" t="s">
        <v>216</v>
      </c>
      <c r="C41" s="189">
        <v>518</v>
      </c>
      <c r="D41" s="189">
        <v>518</v>
      </c>
      <c r="E41" s="189">
        <f t="shared" si="0"/>
        <v>0</v>
      </c>
      <c r="F41" s="208">
        <f t="shared" si="1"/>
        <v>0</v>
      </c>
      <c r="G41" s="31"/>
    </row>
    <row r="42" spans="1:7" ht="12.75" customHeight="1">
      <c r="A42" s="189">
        <v>5</v>
      </c>
      <c r="B42" s="205" t="s">
        <v>217</v>
      </c>
      <c r="C42" s="189">
        <v>364</v>
      </c>
      <c r="D42" s="189">
        <v>331</v>
      </c>
      <c r="E42" s="189">
        <f t="shared" si="0"/>
        <v>33</v>
      </c>
      <c r="F42" s="208">
        <f t="shared" si="1"/>
        <v>0.09065934065934066</v>
      </c>
      <c r="G42" s="31"/>
    </row>
    <row r="43" spans="1:7" ht="12.75" customHeight="1">
      <c r="A43" s="189">
        <v>6</v>
      </c>
      <c r="B43" s="205" t="s">
        <v>218</v>
      </c>
      <c r="C43" s="189">
        <v>691</v>
      </c>
      <c r="D43" s="189">
        <v>622</v>
      </c>
      <c r="E43" s="189">
        <f t="shared" si="0"/>
        <v>69</v>
      </c>
      <c r="F43" s="208">
        <f t="shared" si="1"/>
        <v>0.09985528219971057</v>
      </c>
      <c r="G43" s="31"/>
    </row>
    <row r="44" spans="1:7" ht="12.75" customHeight="1">
      <c r="A44" s="189">
        <v>7</v>
      </c>
      <c r="B44" s="205" t="s">
        <v>219</v>
      </c>
      <c r="C44" s="189">
        <v>288</v>
      </c>
      <c r="D44" s="189">
        <v>288</v>
      </c>
      <c r="E44" s="189">
        <f t="shared" si="0"/>
        <v>0</v>
      </c>
      <c r="F44" s="208">
        <f t="shared" si="1"/>
        <v>0</v>
      </c>
      <c r="G44" s="31"/>
    </row>
    <row r="45" spans="1:7" ht="12.75" customHeight="1">
      <c r="A45" s="189">
        <v>8</v>
      </c>
      <c r="B45" s="205" t="s">
        <v>220</v>
      </c>
      <c r="C45" s="189">
        <v>703</v>
      </c>
      <c r="D45" s="189">
        <v>687</v>
      </c>
      <c r="E45" s="189">
        <f t="shared" si="0"/>
        <v>16</v>
      </c>
      <c r="F45" s="208">
        <f t="shared" si="1"/>
        <v>0.02275960170697013</v>
      </c>
      <c r="G45" s="31"/>
    </row>
    <row r="46" spans="1:7" ht="12.75" customHeight="1">
      <c r="A46" s="189">
        <v>9</v>
      </c>
      <c r="B46" s="205" t="s">
        <v>221</v>
      </c>
      <c r="C46" s="189">
        <v>432</v>
      </c>
      <c r="D46" s="189">
        <v>432</v>
      </c>
      <c r="E46" s="189">
        <f t="shared" si="0"/>
        <v>0</v>
      </c>
      <c r="F46" s="208">
        <f t="shared" si="1"/>
        <v>0</v>
      </c>
      <c r="G46" s="31"/>
    </row>
    <row r="47" spans="1:7" ht="12.75" customHeight="1">
      <c r="A47" s="189">
        <v>10</v>
      </c>
      <c r="B47" s="205" t="s">
        <v>222</v>
      </c>
      <c r="C47" s="189">
        <v>840</v>
      </c>
      <c r="D47" s="189">
        <v>840</v>
      </c>
      <c r="E47" s="189">
        <f t="shared" si="0"/>
        <v>0</v>
      </c>
      <c r="F47" s="208">
        <f t="shared" si="1"/>
        <v>0</v>
      </c>
      <c r="G47" s="31"/>
    </row>
    <row r="48" spans="1:7" ht="12.75" customHeight="1">
      <c r="A48" s="189">
        <v>11</v>
      </c>
      <c r="B48" s="205" t="s">
        <v>223</v>
      </c>
      <c r="C48" s="189">
        <v>898</v>
      </c>
      <c r="D48" s="189">
        <v>869</v>
      </c>
      <c r="E48" s="189">
        <f t="shared" si="0"/>
        <v>29</v>
      </c>
      <c r="F48" s="208">
        <f t="shared" si="1"/>
        <v>0.03229398663697105</v>
      </c>
      <c r="G48" s="31"/>
    </row>
    <row r="49" spans="1:7" ht="12.75" customHeight="1">
      <c r="A49" s="189">
        <v>12</v>
      </c>
      <c r="B49" s="205" t="s">
        <v>224</v>
      </c>
      <c r="C49" s="189">
        <v>784</v>
      </c>
      <c r="D49" s="189">
        <v>693</v>
      </c>
      <c r="E49" s="189">
        <f t="shared" si="0"/>
        <v>91</v>
      </c>
      <c r="F49" s="208">
        <f t="shared" si="1"/>
        <v>0.11607142857142858</v>
      </c>
      <c r="G49" s="31"/>
    </row>
    <row r="50" spans="1:7" ht="12.75" customHeight="1">
      <c r="A50" s="189">
        <v>13</v>
      </c>
      <c r="B50" s="205" t="s">
        <v>225</v>
      </c>
      <c r="C50" s="189">
        <v>1017</v>
      </c>
      <c r="D50" s="189">
        <v>933</v>
      </c>
      <c r="E50" s="189">
        <f t="shared" si="0"/>
        <v>84</v>
      </c>
      <c r="F50" s="208">
        <f t="shared" si="1"/>
        <v>0.08259587020648967</v>
      </c>
      <c r="G50" s="31"/>
    </row>
    <row r="51" spans="1:7" ht="12.75" customHeight="1">
      <c r="A51" s="189">
        <v>14</v>
      </c>
      <c r="B51" s="205" t="s">
        <v>226</v>
      </c>
      <c r="C51" s="189">
        <v>569</v>
      </c>
      <c r="D51" s="189">
        <v>550</v>
      </c>
      <c r="E51" s="189">
        <f t="shared" si="0"/>
        <v>19</v>
      </c>
      <c r="F51" s="208">
        <f t="shared" si="1"/>
        <v>0.033391915641476276</v>
      </c>
      <c r="G51" s="31"/>
    </row>
    <row r="52" spans="1:7" ht="12.75" customHeight="1">
      <c r="A52" s="189">
        <v>15</v>
      </c>
      <c r="B52" s="205" t="s">
        <v>227</v>
      </c>
      <c r="C52" s="189">
        <v>628</v>
      </c>
      <c r="D52" s="189">
        <v>628</v>
      </c>
      <c r="E52" s="189">
        <f t="shared" si="0"/>
        <v>0</v>
      </c>
      <c r="F52" s="208">
        <f t="shared" si="1"/>
        <v>0</v>
      </c>
      <c r="G52" s="31"/>
    </row>
    <row r="53" spans="1:7" ht="12.75" customHeight="1">
      <c r="A53" s="189">
        <v>16</v>
      </c>
      <c r="B53" s="205" t="s">
        <v>228</v>
      </c>
      <c r="C53" s="189">
        <v>377</v>
      </c>
      <c r="D53" s="189">
        <v>372</v>
      </c>
      <c r="E53" s="189">
        <f t="shared" si="0"/>
        <v>5</v>
      </c>
      <c r="F53" s="208">
        <f t="shared" si="1"/>
        <v>0.013262599469496022</v>
      </c>
      <c r="G53" s="31"/>
    </row>
    <row r="54" spans="1:7" ht="12.75" customHeight="1">
      <c r="A54" s="189">
        <v>17</v>
      </c>
      <c r="B54" s="205" t="s">
        <v>229</v>
      </c>
      <c r="C54" s="189">
        <v>610</v>
      </c>
      <c r="D54" s="189">
        <v>572</v>
      </c>
      <c r="E54" s="189">
        <f t="shared" si="0"/>
        <v>38</v>
      </c>
      <c r="F54" s="208">
        <f t="shared" si="1"/>
        <v>0.06229508196721312</v>
      </c>
      <c r="G54" s="31"/>
    </row>
    <row r="55" spans="1:7" ht="12.75" customHeight="1">
      <c r="A55" s="189">
        <v>18</v>
      </c>
      <c r="B55" s="205" t="s">
        <v>230</v>
      </c>
      <c r="C55" s="189">
        <v>1171</v>
      </c>
      <c r="D55" s="189">
        <v>1038</v>
      </c>
      <c r="E55" s="189">
        <f t="shared" si="0"/>
        <v>133</v>
      </c>
      <c r="F55" s="208">
        <f t="shared" si="1"/>
        <v>0.11357813834329633</v>
      </c>
      <c r="G55" s="31"/>
    </row>
    <row r="56" spans="1:7" ht="12.75" customHeight="1">
      <c r="A56" s="189">
        <v>19</v>
      </c>
      <c r="B56" s="205" t="s">
        <v>231</v>
      </c>
      <c r="C56" s="189">
        <v>574</v>
      </c>
      <c r="D56" s="189">
        <v>574</v>
      </c>
      <c r="E56" s="189">
        <f t="shared" si="0"/>
        <v>0</v>
      </c>
      <c r="F56" s="208">
        <f t="shared" si="1"/>
        <v>0</v>
      </c>
      <c r="G56" s="31"/>
    </row>
    <row r="57" spans="1:7" ht="12.75" customHeight="1">
      <c r="A57" s="189">
        <v>20</v>
      </c>
      <c r="B57" s="205" t="s">
        <v>232</v>
      </c>
      <c r="C57" s="189">
        <v>795</v>
      </c>
      <c r="D57" s="189">
        <v>783</v>
      </c>
      <c r="E57" s="189">
        <f t="shared" si="0"/>
        <v>12</v>
      </c>
      <c r="F57" s="208">
        <f t="shared" si="1"/>
        <v>0.01509433962264151</v>
      </c>
      <c r="G57" s="31"/>
    </row>
    <row r="58" spans="1:7" ht="12.75" customHeight="1">
      <c r="A58" s="189">
        <v>21</v>
      </c>
      <c r="B58" s="205" t="s">
        <v>233</v>
      </c>
      <c r="C58" s="189">
        <v>362</v>
      </c>
      <c r="D58" s="189">
        <v>351</v>
      </c>
      <c r="E58" s="189">
        <f t="shared" si="0"/>
        <v>11</v>
      </c>
      <c r="F58" s="208">
        <f t="shared" si="1"/>
        <v>0.03038674033149171</v>
      </c>
      <c r="G58" s="31"/>
    </row>
    <row r="59" spans="1:7" ht="12.75" customHeight="1">
      <c r="A59" s="189">
        <v>22</v>
      </c>
      <c r="B59" s="205" t="s">
        <v>234</v>
      </c>
      <c r="C59" s="189">
        <v>341</v>
      </c>
      <c r="D59" s="189">
        <v>341</v>
      </c>
      <c r="E59" s="189">
        <f t="shared" si="0"/>
        <v>0</v>
      </c>
      <c r="F59" s="208">
        <f t="shared" si="1"/>
        <v>0</v>
      </c>
      <c r="G59" s="31"/>
    </row>
    <row r="60" spans="1:7" ht="12.75" customHeight="1">
      <c r="A60" s="189">
        <v>23</v>
      </c>
      <c r="B60" s="205" t="s">
        <v>235</v>
      </c>
      <c r="C60" s="189">
        <v>899</v>
      </c>
      <c r="D60" s="189">
        <v>876</v>
      </c>
      <c r="E60" s="189">
        <f t="shared" si="0"/>
        <v>23</v>
      </c>
      <c r="F60" s="208">
        <f t="shared" si="1"/>
        <v>0.025583982202447165</v>
      </c>
      <c r="G60" s="31"/>
    </row>
    <row r="61" spans="1:7" ht="12.75" customHeight="1">
      <c r="A61" s="189">
        <v>24</v>
      </c>
      <c r="B61" s="205" t="s">
        <v>236</v>
      </c>
      <c r="C61" s="189">
        <v>873</v>
      </c>
      <c r="D61" s="189">
        <v>873</v>
      </c>
      <c r="E61" s="189">
        <f t="shared" si="0"/>
        <v>0</v>
      </c>
      <c r="F61" s="208">
        <f t="shared" si="1"/>
        <v>0</v>
      </c>
      <c r="G61" s="31"/>
    </row>
    <row r="62" spans="1:7" ht="12.75" customHeight="1">
      <c r="A62" s="189">
        <v>25</v>
      </c>
      <c r="B62" s="205" t="s">
        <v>237</v>
      </c>
      <c r="C62" s="189">
        <v>639</v>
      </c>
      <c r="D62" s="189">
        <v>639</v>
      </c>
      <c r="E62" s="189">
        <f t="shared" si="0"/>
        <v>0</v>
      </c>
      <c r="F62" s="208">
        <f t="shared" si="1"/>
        <v>0</v>
      </c>
      <c r="G62" s="31"/>
    </row>
    <row r="63" spans="1:7" ht="12.75" customHeight="1">
      <c r="A63" s="189">
        <v>26</v>
      </c>
      <c r="B63" s="205" t="s">
        <v>238</v>
      </c>
      <c r="C63" s="189">
        <v>702</v>
      </c>
      <c r="D63" s="189">
        <v>690</v>
      </c>
      <c r="E63" s="189">
        <f t="shared" si="0"/>
        <v>12</v>
      </c>
      <c r="F63" s="208">
        <f t="shared" si="1"/>
        <v>0.017094017094017096</v>
      </c>
      <c r="G63" s="31"/>
    </row>
    <row r="64" spans="1:7" ht="12.75" customHeight="1">
      <c r="A64" s="189">
        <v>27</v>
      </c>
      <c r="B64" s="205" t="s">
        <v>239</v>
      </c>
      <c r="C64" s="189">
        <v>756</v>
      </c>
      <c r="D64" s="189">
        <v>733</v>
      </c>
      <c r="E64" s="189">
        <f t="shared" si="0"/>
        <v>23</v>
      </c>
      <c r="F64" s="208">
        <f t="shared" si="1"/>
        <v>0.03042328042328042</v>
      </c>
      <c r="G64" s="31"/>
    </row>
    <row r="65" spans="1:7" ht="12.75" customHeight="1">
      <c r="A65" s="189">
        <v>28</v>
      </c>
      <c r="B65" s="205" t="s">
        <v>240</v>
      </c>
      <c r="C65" s="189">
        <v>363</v>
      </c>
      <c r="D65" s="189">
        <v>351</v>
      </c>
      <c r="E65" s="189">
        <f t="shared" si="0"/>
        <v>12</v>
      </c>
      <c r="F65" s="208">
        <f t="shared" si="1"/>
        <v>0.03305785123966942</v>
      </c>
      <c r="G65" s="31"/>
    </row>
    <row r="66" spans="1:8" ht="12.75" customHeight="1">
      <c r="A66" s="189">
        <v>29</v>
      </c>
      <c r="B66" s="205" t="s">
        <v>241</v>
      </c>
      <c r="C66" s="189">
        <v>473</v>
      </c>
      <c r="D66" s="189">
        <v>432</v>
      </c>
      <c r="E66" s="189">
        <f t="shared" si="0"/>
        <v>41</v>
      </c>
      <c r="F66" s="208">
        <f t="shared" si="1"/>
        <v>0.08668076109936575</v>
      </c>
      <c r="G66" s="31"/>
      <c r="H66" s="10" t="s">
        <v>12</v>
      </c>
    </row>
    <row r="67" spans="1:7" ht="12.75" customHeight="1">
      <c r="A67" s="189">
        <v>30</v>
      </c>
      <c r="B67" s="205" t="s">
        <v>242</v>
      </c>
      <c r="C67" s="189">
        <v>354</v>
      </c>
      <c r="D67" s="189">
        <v>323</v>
      </c>
      <c r="E67" s="189">
        <f t="shared" si="0"/>
        <v>31</v>
      </c>
      <c r="F67" s="208">
        <f t="shared" si="1"/>
        <v>0.08757062146892655</v>
      </c>
      <c r="G67" s="31"/>
    </row>
    <row r="68" spans="1:7" ht="12.75" customHeight="1">
      <c r="A68" s="189">
        <v>31</v>
      </c>
      <c r="B68" s="205" t="s">
        <v>243</v>
      </c>
      <c r="C68" s="189">
        <v>473</v>
      </c>
      <c r="D68" s="189">
        <v>453</v>
      </c>
      <c r="E68" s="189">
        <f t="shared" si="0"/>
        <v>20</v>
      </c>
      <c r="F68" s="208">
        <f t="shared" si="1"/>
        <v>0.042283298097251586</v>
      </c>
      <c r="G68" s="31"/>
    </row>
    <row r="69" spans="1:7" ht="17.25" customHeight="1">
      <c r="A69" s="249"/>
      <c r="B69" s="250" t="s">
        <v>27</v>
      </c>
      <c r="C69" s="43">
        <v>20105</v>
      </c>
      <c r="D69" s="43">
        <v>19323</v>
      </c>
      <c r="E69" s="217">
        <f t="shared" si="0"/>
        <v>782</v>
      </c>
      <c r="F69" s="251">
        <f t="shared" si="1"/>
        <v>0.03889579706540661</v>
      </c>
      <c r="G69" s="31"/>
    </row>
    <row r="70" spans="1:7" ht="12.75" customHeight="1">
      <c r="A70" s="25"/>
      <c r="B70" s="36"/>
      <c r="C70" s="37"/>
      <c r="D70" s="37"/>
      <c r="E70" s="37"/>
      <c r="F70" s="38"/>
      <c r="G70" s="31"/>
    </row>
    <row r="71" spans="1:8" ht="12.75" customHeight="1">
      <c r="A71" s="314" t="s">
        <v>158</v>
      </c>
      <c r="B71" s="314"/>
      <c r="C71" s="314"/>
      <c r="D71" s="314"/>
      <c r="E71" s="314"/>
      <c r="F71" s="314"/>
      <c r="G71" s="314"/>
      <c r="H71" s="314"/>
    </row>
    <row r="72" spans="1:7" ht="45.75" customHeight="1">
      <c r="A72" s="16" t="s">
        <v>20</v>
      </c>
      <c r="B72" s="16" t="s">
        <v>21</v>
      </c>
      <c r="C72" s="16" t="s">
        <v>22</v>
      </c>
      <c r="D72" s="16" t="s">
        <v>23</v>
      </c>
      <c r="E72" s="29" t="s">
        <v>24</v>
      </c>
      <c r="F72" s="16" t="s">
        <v>25</v>
      </c>
      <c r="G72" s="31"/>
    </row>
    <row r="73" spans="1:7" ht="12.75" customHeight="1">
      <c r="A73" s="16">
        <v>1</v>
      </c>
      <c r="B73" s="16">
        <v>2</v>
      </c>
      <c r="C73" s="16">
        <v>3</v>
      </c>
      <c r="D73" s="16">
        <v>4</v>
      </c>
      <c r="E73" s="16" t="s">
        <v>26</v>
      </c>
      <c r="F73" s="16">
        <v>6</v>
      </c>
      <c r="G73" s="31"/>
    </row>
    <row r="74" spans="1:7" ht="12.75" customHeight="1">
      <c r="A74" s="189">
        <v>1</v>
      </c>
      <c r="B74" s="205" t="s">
        <v>213</v>
      </c>
      <c r="C74" s="189">
        <v>120</v>
      </c>
      <c r="D74" s="189">
        <v>120</v>
      </c>
      <c r="E74" s="189">
        <f>D74-C74</f>
        <v>0</v>
      </c>
      <c r="F74" s="189">
        <v>0</v>
      </c>
      <c r="G74" s="31"/>
    </row>
    <row r="75" spans="1:7" ht="12.75" customHeight="1">
      <c r="A75" s="189">
        <v>2</v>
      </c>
      <c r="B75" s="205" t="s">
        <v>214</v>
      </c>
      <c r="C75" s="189">
        <v>168</v>
      </c>
      <c r="D75" s="189">
        <v>168</v>
      </c>
      <c r="E75" s="189">
        <f aca="true" t="shared" si="2" ref="E75:E105">D75-C75</f>
        <v>0</v>
      </c>
      <c r="F75" s="189">
        <v>0</v>
      </c>
      <c r="G75" s="31"/>
    </row>
    <row r="76" spans="1:7" ht="12.75" customHeight="1">
      <c r="A76" s="189">
        <v>3</v>
      </c>
      <c r="B76" s="205" t="s">
        <v>215</v>
      </c>
      <c r="C76" s="189">
        <v>51</v>
      </c>
      <c r="D76" s="189">
        <v>36</v>
      </c>
      <c r="E76" s="189">
        <f t="shared" si="2"/>
        <v>-15</v>
      </c>
      <c r="F76" s="189">
        <v>0</v>
      </c>
      <c r="G76" s="31"/>
    </row>
    <row r="77" spans="1:7" ht="12.75" customHeight="1">
      <c r="A77" s="189">
        <v>4</v>
      </c>
      <c r="B77" s="205" t="s">
        <v>216</v>
      </c>
      <c r="C77" s="189">
        <v>87</v>
      </c>
      <c r="D77" s="189">
        <v>87</v>
      </c>
      <c r="E77" s="189">
        <f t="shared" si="2"/>
        <v>0</v>
      </c>
      <c r="F77" s="189">
        <v>0</v>
      </c>
      <c r="G77" s="31"/>
    </row>
    <row r="78" spans="1:7" ht="12.75" customHeight="1">
      <c r="A78" s="189">
        <v>5</v>
      </c>
      <c r="B78" s="205" t="s">
        <v>217</v>
      </c>
      <c r="C78" s="189">
        <v>71</v>
      </c>
      <c r="D78" s="189">
        <v>71</v>
      </c>
      <c r="E78" s="189">
        <f t="shared" si="2"/>
        <v>0</v>
      </c>
      <c r="F78" s="189">
        <v>0</v>
      </c>
      <c r="G78" s="31"/>
    </row>
    <row r="79" spans="1:7" ht="12.75" customHeight="1">
      <c r="A79" s="189">
        <v>6</v>
      </c>
      <c r="B79" s="205" t="s">
        <v>218</v>
      </c>
      <c r="C79" s="189">
        <v>90</v>
      </c>
      <c r="D79" s="189">
        <v>86</v>
      </c>
      <c r="E79" s="189">
        <f t="shared" si="2"/>
        <v>-4</v>
      </c>
      <c r="F79" s="189">
        <v>0</v>
      </c>
      <c r="G79" s="31"/>
    </row>
    <row r="80" spans="1:7" ht="12.75" customHeight="1">
      <c r="A80" s="189">
        <v>7</v>
      </c>
      <c r="B80" s="205" t="s">
        <v>219</v>
      </c>
      <c r="C80" s="189">
        <v>90</v>
      </c>
      <c r="D80" s="189">
        <v>90</v>
      </c>
      <c r="E80" s="189">
        <f t="shared" si="2"/>
        <v>0</v>
      </c>
      <c r="F80" s="189">
        <v>0</v>
      </c>
      <c r="G80" s="31"/>
    </row>
    <row r="81" spans="1:7" ht="12.75" customHeight="1">
      <c r="A81" s="189">
        <v>8</v>
      </c>
      <c r="B81" s="205" t="s">
        <v>220</v>
      </c>
      <c r="C81" s="189">
        <v>134</v>
      </c>
      <c r="D81" s="189">
        <v>134</v>
      </c>
      <c r="E81" s="189">
        <f t="shared" si="2"/>
        <v>0</v>
      </c>
      <c r="F81" s="189">
        <v>0</v>
      </c>
      <c r="G81" s="31"/>
    </row>
    <row r="82" spans="1:7" ht="12.75" customHeight="1">
      <c r="A82" s="189">
        <v>9</v>
      </c>
      <c r="B82" s="205" t="s">
        <v>221</v>
      </c>
      <c r="C82" s="189">
        <v>81</v>
      </c>
      <c r="D82" s="189">
        <v>81</v>
      </c>
      <c r="E82" s="189">
        <f t="shared" si="2"/>
        <v>0</v>
      </c>
      <c r="F82" s="189">
        <v>0</v>
      </c>
      <c r="G82" s="31"/>
    </row>
    <row r="83" spans="1:7" ht="12.75" customHeight="1">
      <c r="A83" s="189">
        <v>10</v>
      </c>
      <c r="B83" s="205" t="s">
        <v>222</v>
      </c>
      <c r="C83" s="189">
        <v>197</v>
      </c>
      <c r="D83" s="189">
        <v>197</v>
      </c>
      <c r="E83" s="189">
        <f t="shared" si="2"/>
        <v>0</v>
      </c>
      <c r="F83" s="189">
        <v>0</v>
      </c>
      <c r="G83" s="31"/>
    </row>
    <row r="84" spans="1:7" ht="12.75" customHeight="1">
      <c r="A84" s="189">
        <v>11</v>
      </c>
      <c r="B84" s="205" t="s">
        <v>223</v>
      </c>
      <c r="C84" s="189">
        <v>106</v>
      </c>
      <c r="D84" s="189">
        <v>106</v>
      </c>
      <c r="E84" s="189">
        <f t="shared" si="2"/>
        <v>0</v>
      </c>
      <c r="F84" s="189">
        <v>0</v>
      </c>
      <c r="G84" s="31"/>
    </row>
    <row r="85" spans="1:7" ht="12.75" customHeight="1">
      <c r="A85" s="189">
        <v>12</v>
      </c>
      <c r="B85" s="205" t="s">
        <v>224</v>
      </c>
      <c r="C85" s="189">
        <v>124</v>
      </c>
      <c r="D85" s="189">
        <v>123</v>
      </c>
      <c r="E85" s="189">
        <f t="shared" si="2"/>
        <v>-1</v>
      </c>
      <c r="F85" s="189">
        <v>0</v>
      </c>
      <c r="G85" s="31"/>
    </row>
    <row r="86" spans="1:7" ht="12.75" customHeight="1">
      <c r="A86" s="189">
        <v>13</v>
      </c>
      <c r="B86" s="205" t="s">
        <v>225</v>
      </c>
      <c r="C86" s="189">
        <v>197</v>
      </c>
      <c r="D86" s="189">
        <v>184</v>
      </c>
      <c r="E86" s="189">
        <f t="shared" si="2"/>
        <v>-13</v>
      </c>
      <c r="F86" s="189">
        <v>0</v>
      </c>
      <c r="G86" s="31"/>
    </row>
    <row r="87" spans="1:7" ht="12.75" customHeight="1">
      <c r="A87" s="189">
        <v>14</v>
      </c>
      <c r="B87" s="205" t="s">
        <v>226</v>
      </c>
      <c r="C87" s="189">
        <v>98</v>
      </c>
      <c r="D87" s="189">
        <v>98</v>
      </c>
      <c r="E87" s="189">
        <f t="shared" si="2"/>
        <v>0</v>
      </c>
      <c r="F87" s="189">
        <v>0</v>
      </c>
      <c r="G87" s="31"/>
    </row>
    <row r="88" spans="1:8" ht="12.75" customHeight="1">
      <c r="A88" s="189">
        <v>15</v>
      </c>
      <c r="B88" s="205" t="s">
        <v>227</v>
      </c>
      <c r="C88" s="189">
        <v>131</v>
      </c>
      <c r="D88" s="189">
        <v>131</v>
      </c>
      <c r="E88" s="189">
        <f t="shared" si="2"/>
        <v>0</v>
      </c>
      <c r="F88" s="189">
        <v>0</v>
      </c>
      <c r="G88" s="31"/>
      <c r="H88" s="10" t="s">
        <v>12</v>
      </c>
    </row>
    <row r="89" spans="1:7" ht="12.75" customHeight="1">
      <c r="A89" s="189">
        <v>16</v>
      </c>
      <c r="B89" s="205" t="s">
        <v>228</v>
      </c>
      <c r="C89" s="189">
        <v>40</v>
      </c>
      <c r="D89" s="189">
        <v>40</v>
      </c>
      <c r="E89" s="189">
        <f t="shared" si="2"/>
        <v>0</v>
      </c>
      <c r="F89" s="189">
        <v>0</v>
      </c>
      <c r="G89" s="31"/>
    </row>
    <row r="90" spans="1:7" ht="12.75" customHeight="1">
      <c r="A90" s="189">
        <v>17</v>
      </c>
      <c r="B90" s="205" t="s">
        <v>229</v>
      </c>
      <c r="C90" s="189">
        <v>132</v>
      </c>
      <c r="D90" s="189">
        <v>136</v>
      </c>
      <c r="E90" s="189">
        <f t="shared" si="2"/>
        <v>4</v>
      </c>
      <c r="F90" s="189">
        <v>0</v>
      </c>
      <c r="G90" s="31"/>
    </row>
    <row r="91" spans="1:7" ht="12.75" customHeight="1">
      <c r="A91" s="189">
        <v>18</v>
      </c>
      <c r="B91" s="205" t="s">
        <v>230</v>
      </c>
      <c r="C91" s="189">
        <v>137</v>
      </c>
      <c r="D91" s="189">
        <v>136</v>
      </c>
      <c r="E91" s="189">
        <f t="shared" si="2"/>
        <v>-1</v>
      </c>
      <c r="F91" s="189">
        <v>0</v>
      </c>
      <c r="G91" s="31"/>
    </row>
    <row r="92" spans="1:7" ht="12.75" customHeight="1">
      <c r="A92" s="189">
        <v>19</v>
      </c>
      <c r="B92" s="205" t="s">
        <v>231</v>
      </c>
      <c r="C92" s="189">
        <v>93</v>
      </c>
      <c r="D92" s="189">
        <v>117</v>
      </c>
      <c r="E92" s="189">
        <f t="shared" si="2"/>
        <v>24</v>
      </c>
      <c r="F92" s="189">
        <v>0</v>
      </c>
      <c r="G92" s="31"/>
    </row>
    <row r="93" spans="1:7" ht="12.75" customHeight="1">
      <c r="A93" s="189">
        <v>20</v>
      </c>
      <c r="B93" s="205" t="s">
        <v>232</v>
      </c>
      <c r="C93" s="189">
        <v>143</v>
      </c>
      <c r="D93" s="189">
        <v>141</v>
      </c>
      <c r="E93" s="189">
        <f t="shared" si="2"/>
        <v>-2</v>
      </c>
      <c r="F93" s="189">
        <v>0</v>
      </c>
      <c r="G93" s="31"/>
    </row>
    <row r="94" spans="1:7" ht="12.75" customHeight="1">
      <c r="A94" s="189">
        <v>21</v>
      </c>
      <c r="B94" s="205" t="s">
        <v>233</v>
      </c>
      <c r="C94" s="189">
        <v>89</v>
      </c>
      <c r="D94" s="189">
        <v>87</v>
      </c>
      <c r="E94" s="189">
        <f t="shared" si="2"/>
        <v>-2</v>
      </c>
      <c r="F94" s="189">
        <v>0</v>
      </c>
      <c r="G94" s="31"/>
    </row>
    <row r="95" spans="1:7" ht="12.75" customHeight="1">
      <c r="A95" s="189">
        <v>22</v>
      </c>
      <c r="B95" s="205" t="s">
        <v>234</v>
      </c>
      <c r="C95" s="189">
        <v>39</v>
      </c>
      <c r="D95" s="189">
        <v>39</v>
      </c>
      <c r="E95" s="189">
        <f t="shared" si="2"/>
        <v>0</v>
      </c>
      <c r="F95" s="189">
        <v>0</v>
      </c>
      <c r="G95" s="31"/>
    </row>
    <row r="96" spans="1:7" ht="12.75" customHeight="1">
      <c r="A96" s="189">
        <v>23</v>
      </c>
      <c r="B96" s="205" t="s">
        <v>235</v>
      </c>
      <c r="C96" s="189">
        <v>198</v>
      </c>
      <c r="D96" s="189">
        <v>198</v>
      </c>
      <c r="E96" s="189">
        <f t="shared" si="2"/>
        <v>0</v>
      </c>
      <c r="F96" s="189">
        <v>0</v>
      </c>
      <c r="G96" s="31"/>
    </row>
    <row r="97" spans="1:7" ht="12.75" customHeight="1">
      <c r="A97" s="189">
        <v>24</v>
      </c>
      <c r="B97" s="205" t="s">
        <v>236</v>
      </c>
      <c r="C97" s="189">
        <v>198</v>
      </c>
      <c r="D97" s="189">
        <v>198</v>
      </c>
      <c r="E97" s="189">
        <f t="shared" si="2"/>
        <v>0</v>
      </c>
      <c r="F97" s="189">
        <v>0</v>
      </c>
      <c r="G97" s="31"/>
    </row>
    <row r="98" spans="1:7" ht="12.75" customHeight="1">
      <c r="A98" s="189">
        <v>25</v>
      </c>
      <c r="B98" s="205" t="s">
        <v>237</v>
      </c>
      <c r="C98" s="189">
        <v>112</v>
      </c>
      <c r="D98" s="189">
        <v>112</v>
      </c>
      <c r="E98" s="189">
        <f t="shared" si="2"/>
        <v>0</v>
      </c>
      <c r="F98" s="189">
        <v>0</v>
      </c>
      <c r="G98" s="31"/>
    </row>
    <row r="99" spans="1:7" ht="12.75" customHeight="1">
      <c r="A99" s="189">
        <v>26</v>
      </c>
      <c r="B99" s="205" t="s">
        <v>238</v>
      </c>
      <c r="C99" s="189">
        <v>82</v>
      </c>
      <c r="D99" s="189">
        <v>82</v>
      </c>
      <c r="E99" s="189">
        <f t="shared" si="2"/>
        <v>0</v>
      </c>
      <c r="F99" s="189">
        <v>0</v>
      </c>
      <c r="G99" s="31"/>
    </row>
    <row r="100" spans="1:7" ht="12.75" customHeight="1">
      <c r="A100" s="189">
        <v>27</v>
      </c>
      <c r="B100" s="205" t="s">
        <v>239</v>
      </c>
      <c r="C100" s="189">
        <v>113</v>
      </c>
      <c r="D100" s="189">
        <v>113</v>
      </c>
      <c r="E100" s="189">
        <f t="shared" si="2"/>
        <v>0</v>
      </c>
      <c r="F100" s="189">
        <v>0</v>
      </c>
      <c r="G100" s="31"/>
    </row>
    <row r="101" spans="1:8" ht="12.75" customHeight="1">
      <c r="A101" s="189">
        <v>28</v>
      </c>
      <c r="B101" s="205" t="s">
        <v>240</v>
      </c>
      <c r="C101" s="189">
        <v>58</v>
      </c>
      <c r="D101" s="189">
        <v>58</v>
      </c>
      <c r="E101" s="189">
        <f t="shared" si="2"/>
        <v>0</v>
      </c>
      <c r="F101" s="189">
        <v>0</v>
      </c>
      <c r="G101" s="31"/>
      <c r="H101" s="10" t="s">
        <v>12</v>
      </c>
    </row>
    <row r="102" spans="1:7" ht="12.75" customHeight="1">
      <c r="A102" s="189">
        <v>29</v>
      </c>
      <c r="B102" s="205" t="s">
        <v>241</v>
      </c>
      <c r="C102" s="189">
        <v>83</v>
      </c>
      <c r="D102" s="189">
        <v>81</v>
      </c>
      <c r="E102" s="189">
        <f t="shared" si="2"/>
        <v>-2</v>
      </c>
      <c r="F102" s="189">
        <v>0</v>
      </c>
      <c r="G102" s="31"/>
    </row>
    <row r="103" spans="1:7" ht="12.75" customHeight="1">
      <c r="A103" s="189">
        <v>30</v>
      </c>
      <c r="B103" s="205" t="s">
        <v>242</v>
      </c>
      <c r="C103" s="189">
        <v>76</v>
      </c>
      <c r="D103" s="189">
        <v>63</v>
      </c>
      <c r="E103" s="189">
        <f t="shared" si="2"/>
        <v>-13</v>
      </c>
      <c r="F103" s="189">
        <v>0</v>
      </c>
      <c r="G103" s="31"/>
    </row>
    <row r="104" spans="1:7" ht="12.75" customHeight="1">
      <c r="A104" s="189">
        <v>31</v>
      </c>
      <c r="B104" s="205" t="s">
        <v>243</v>
      </c>
      <c r="C104" s="189">
        <v>65</v>
      </c>
      <c r="D104" s="189">
        <v>64</v>
      </c>
      <c r="E104" s="189">
        <f t="shared" si="2"/>
        <v>-1</v>
      </c>
      <c r="F104" s="189">
        <v>0</v>
      </c>
      <c r="G104" s="31"/>
    </row>
    <row r="105" spans="1:7" ht="12.75" customHeight="1">
      <c r="A105" s="249"/>
      <c r="B105" s="250" t="s">
        <v>27</v>
      </c>
      <c r="C105" s="217">
        <v>3403</v>
      </c>
      <c r="D105" s="217">
        <v>3377</v>
      </c>
      <c r="E105" s="217">
        <f t="shared" si="2"/>
        <v>-26</v>
      </c>
      <c r="F105" s="217">
        <v>0</v>
      </c>
      <c r="G105" s="31"/>
    </row>
    <row r="106" spans="1:7" ht="12.75" customHeight="1">
      <c r="A106" s="40"/>
      <c r="B106" s="2"/>
      <c r="C106" s="37"/>
      <c r="D106" s="37"/>
      <c r="E106" s="41"/>
      <c r="F106" s="42"/>
      <c r="G106" s="31"/>
    </row>
    <row r="107" spans="1:7" ht="12.75" customHeight="1">
      <c r="A107" s="40"/>
      <c r="B107" s="2"/>
      <c r="C107" s="37"/>
      <c r="D107" s="37"/>
      <c r="E107" s="41"/>
      <c r="F107" s="42"/>
      <c r="G107" s="31"/>
    </row>
    <row r="108" spans="1:8" ht="12.75" customHeight="1">
      <c r="A108" s="314" t="s">
        <v>159</v>
      </c>
      <c r="B108" s="314"/>
      <c r="C108" s="314"/>
      <c r="D108" s="314"/>
      <c r="E108" s="314"/>
      <c r="F108" s="314"/>
      <c r="G108" s="314"/>
      <c r="H108" s="314"/>
    </row>
    <row r="109" spans="1:7" ht="45.75" customHeight="1">
      <c r="A109" s="16" t="s">
        <v>20</v>
      </c>
      <c r="B109" s="16" t="s">
        <v>21</v>
      </c>
      <c r="C109" s="16" t="s">
        <v>22</v>
      </c>
      <c r="D109" s="16" t="s">
        <v>23</v>
      </c>
      <c r="E109" s="29" t="s">
        <v>24</v>
      </c>
      <c r="F109" s="16" t="s">
        <v>25</v>
      </c>
      <c r="G109" s="31"/>
    </row>
    <row r="110" spans="1:7" ht="15" customHeight="1">
      <c r="A110" s="16">
        <v>1</v>
      </c>
      <c r="B110" s="16">
        <v>2</v>
      </c>
      <c r="C110" s="16">
        <v>3</v>
      </c>
      <c r="D110" s="16">
        <v>4</v>
      </c>
      <c r="E110" s="16" t="s">
        <v>26</v>
      </c>
      <c r="F110" s="16">
        <v>6</v>
      </c>
      <c r="G110" s="31"/>
    </row>
    <row r="111" spans="1:7" ht="12.75" customHeight="1">
      <c r="A111" s="18">
        <v>1</v>
      </c>
      <c r="B111" s="205" t="s">
        <v>213</v>
      </c>
      <c r="C111" s="18">
        <v>111</v>
      </c>
      <c r="D111" s="18">
        <v>111</v>
      </c>
      <c r="E111" s="189">
        <f>D111-C111</f>
        <v>0</v>
      </c>
      <c r="F111" s="144">
        <f>E111/C111</f>
        <v>0</v>
      </c>
      <c r="G111" s="31"/>
    </row>
    <row r="112" spans="1:7" ht="12.75" customHeight="1">
      <c r="A112" s="18">
        <v>2</v>
      </c>
      <c r="B112" s="205" t="s">
        <v>214</v>
      </c>
      <c r="C112" s="18">
        <v>120</v>
      </c>
      <c r="D112" s="18">
        <v>120</v>
      </c>
      <c r="E112" s="189">
        <f aca="true" t="shared" si="3" ref="E112:E142">D112-C112</f>
        <v>0</v>
      </c>
      <c r="F112" s="144">
        <f>E112/C112</f>
        <v>0</v>
      </c>
      <c r="G112" s="31"/>
    </row>
    <row r="113" spans="1:7" ht="12.75" customHeight="1">
      <c r="A113" s="18">
        <v>3</v>
      </c>
      <c r="B113" s="205" t="s">
        <v>215</v>
      </c>
      <c r="C113" s="18">
        <v>297</v>
      </c>
      <c r="D113" s="18">
        <v>262</v>
      </c>
      <c r="E113" s="189">
        <f t="shared" si="3"/>
        <v>-35</v>
      </c>
      <c r="F113" s="144">
        <v>0</v>
      </c>
      <c r="G113" s="31"/>
    </row>
    <row r="114" spans="1:7" ht="12.75" customHeight="1">
      <c r="A114" s="18">
        <v>4</v>
      </c>
      <c r="B114" s="205" t="s">
        <v>216</v>
      </c>
      <c r="C114" s="18">
        <v>200</v>
      </c>
      <c r="D114" s="18">
        <v>200</v>
      </c>
      <c r="E114" s="189">
        <f t="shared" si="3"/>
        <v>0</v>
      </c>
      <c r="F114" s="144">
        <f>E114/C114</f>
        <v>0</v>
      </c>
      <c r="G114" s="31"/>
    </row>
    <row r="115" spans="1:7" ht="12.75" customHeight="1">
      <c r="A115" s="18">
        <v>5</v>
      </c>
      <c r="B115" s="205" t="s">
        <v>217</v>
      </c>
      <c r="C115" s="18">
        <v>122</v>
      </c>
      <c r="D115" s="18">
        <v>122</v>
      </c>
      <c r="E115" s="189">
        <f t="shared" si="3"/>
        <v>0</v>
      </c>
      <c r="F115" s="144">
        <v>0</v>
      </c>
      <c r="G115" s="31"/>
    </row>
    <row r="116" spans="1:7" ht="12.75" customHeight="1">
      <c r="A116" s="18">
        <v>6</v>
      </c>
      <c r="B116" s="205" t="s">
        <v>218</v>
      </c>
      <c r="C116" s="18">
        <v>118</v>
      </c>
      <c r="D116" s="18">
        <v>118</v>
      </c>
      <c r="E116" s="189">
        <f t="shared" si="3"/>
        <v>0</v>
      </c>
      <c r="F116" s="144">
        <f>E116/C116</f>
        <v>0</v>
      </c>
      <c r="G116" s="31"/>
    </row>
    <row r="117" spans="1:7" ht="12.75" customHeight="1">
      <c r="A117" s="18">
        <v>7</v>
      </c>
      <c r="B117" s="205" t="s">
        <v>219</v>
      </c>
      <c r="C117" s="18">
        <v>88</v>
      </c>
      <c r="D117" s="18">
        <v>88</v>
      </c>
      <c r="E117" s="189">
        <f t="shared" si="3"/>
        <v>0</v>
      </c>
      <c r="F117" s="144">
        <v>0</v>
      </c>
      <c r="G117" s="31"/>
    </row>
    <row r="118" spans="1:7" ht="12.75" customHeight="1">
      <c r="A118" s="18">
        <v>8</v>
      </c>
      <c r="B118" s="205" t="s">
        <v>220</v>
      </c>
      <c r="C118" s="18">
        <v>193</v>
      </c>
      <c r="D118" s="18">
        <v>193</v>
      </c>
      <c r="E118" s="189">
        <f t="shared" si="3"/>
        <v>0</v>
      </c>
      <c r="F118" s="144">
        <f>E118/C118</f>
        <v>0</v>
      </c>
      <c r="G118" s="31"/>
    </row>
    <row r="119" spans="1:7" ht="12.75" customHeight="1">
      <c r="A119" s="18">
        <v>9</v>
      </c>
      <c r="B119" s="205" t="s">
        <v>221</v>
      </c>
      <c r="C119" s="18">
        <v>172</v>
      </c>
      <c r="D119" s="18">
        <v>172</v>
      </c>
      <c r="E119" s="189">
        <f t="shared" si="3"/>
        <v>0</v>
      </c>
      <c r="F119" s="144">
        <v>0</v>
      </c>
      <c r="G119" s="31"/>
    </row>
    <row r="120" spans="1:7" ht="12.75" customHeight="1">
      <c r="A120" s="18">
        <v>10</v>
      </c>
      <c r="B120" s="205" t="s">
        <v>222</v>
      </c>
      <c r="C120" s="18">
        <v>222</v>
      </c>
      <c r="D120" s="18">
        <v>222</v>
      </c>
      <c r="E120" s="189">
        <f t="shared" si="3"/>
        <v>0</v>
      </c>
      <c r="F120" s="144">
        <v>0</v>
      </c>
      <c r="G120" s="31"/>
    </row>
    <row r="121" spans="1:7" ht="12.75" customHeight="1">
      <c r="A121" s="18">
        <v>11</v>
      </c>
      <c r="B121" s="205" t="s">
        <v>223</v>
      </c>
      <c r="C121" s="18">
        <v>64</v>
      </c>
      <c r="D121" s="18">
        <v>64</v>
      </c>
      <c r="E121" s="189">
        <f t="shared" si="3"/>
        <v>0</v>
      </c>
      <c r="F121" s="144">
        <v>0</v>
      </c>
      <c r="G121" s="31"/>
    </row>
    <row r="122" spans="1:7" ht="12.75" customHeight="1">
      <c r="A122" s="18">
        <v>12</v>
      </c>
      <c r="B122" s="205" t="s">
        <v>224</v>
      </c>
      <c r="C122" s="18">
        <v>111</v>
      </c>
      <c r="D122" s="18">
        <v>111</v>
      </c>
      <c r="E122" s="189">
        <f t="shared" si="3"/>
        <v>0</v>
      </c>
      <c r="F122" s="144">
        <f>E122/C122</f>
        <v>0</v>
      </c>
      <c r="G122" s="31"/>
    </row>
    <row r="123" spans="1:7" ht="12.75" customHeight="1">
      <c r="A123" s="18">
        <v>13</v>
      </c>
      <c r="B123" s="205" t="s">
        <v>225</v>
      </c>
      <c r="C123" s="18">
        <v>223</v>
      </c>
      <c r="D123" s="18">
        <v>223</v>
      </c>
      <c r="E123" s="189">
        <f t="shared" si="3"/>
        <v>0</v>
      </c>
      <c r="F123" s="144">
        <v>0</v>
      </c>
      <c r="G123" s="31"/>
    </row>
    <row r="124" spans="1:7" ht="12.75" customHeight="1">
      <c r="A124" s="18">
        <v>14</v>
      </c>
      <c r="B124" s="205" t="s">
        <v>226</v>
      </c>
      <c r="C124" s="18">
        <v>121</v>
      </c>
      <c r="D124" s="18">
        <v>121</v>
      </c>
      <c r="E124" s="189">
        <f t="shared" si="3"/>
        <v>0</v>
      </c>
      <c r="F124" s="144">
        <v>0</v>
      </c>
      <c r="G124" s="31"/>
    </row>
    <row r="125" spans="1:7" ht="12.75" customHeight="1">
      <c r="A125" s="18">
        <v>15</v>
      </c>
      <c r="B125" s="205" t="s">
        <v>227</v>
      </c>
      <c r="C125" s="18">
        <v>151</v>
      </c>
      <c r="D125" s="18">
        <v>151</v>
      </c>
      <c r="E125" s="189">
        <f t="shared" si="3"/>
        <v>0</v>
      </c>
      <c r="F125" s="144">
        <v>0</v>
      </c>
      <c r="G125" s="31"/>
    </row>
    <row r="126" spans="1:7" ht="12.75" customHeight="1">
      <c r="A126" s="18">
        <v>16</v>
      </c>
      <c r="B126" s="205" t="s">
        <v>228</v>
      </c>
      <c r="C126" s="18">
        <v>112</v>
      </c>
      <c r="D126" s="18">
        <v>112</v>
      </c>
      <c r="E126" s="189">
        <f t="shared" si="3"/>
        <v>0</v>
      </c>
      <c r="F126" s="144">
        <v>0</v>
      </c>
      <c r="G126" s="31"/>
    </row>
    <row r="127" spans="1:7" ht="12.75" customHeight="1">
      <c r="A127" s="18">
        <v>17</v>
      </c>
      <c r="B127" s="205" t="s">
        <v>229</v>
      </c>
      <c r="C127" s="18">
        <v>136</v>
      </c>
      <c r="D127" s="18">
        <v>132</v>
      </c>
      <c r="E127" s="189">
        <f t="shared" si="3"/>
        <v>-4</v>
      </c>
      <c r="F127" s="144">
        <v>0</v>
      </c>
      <c r="G127" s="31"/>
    </row>
    <row r="128" spans="1:7" ht="12.75" customHeight="1">
      <c r="A128" s="18">
        <v>18</v>
      </c>
      <c r="B128" s="205" t="s">
        <v>230</v>
      </c>
      <c r="C128" s="18">
        <v>265</v>
      </c>
      <c r="D128" s="18">
        <v>253</v>
      </c>
      <c r="E128" s="189">
        <f t="shared" si="3"/>
        <v>-12</v>
      </c>
      <c r="F128" s="144">
        <f>E128/C128</f>
        <v>-0.045283018867924525</v>
      </c>
      <c r="G128" s="31"/>
    </row>
    <row r="129" spans="1:7" ht="12.75" customHeight="1">
      <c r="A129" s="18">
        <v>19</v>
      </c>
      <c r="B129" s="205" t="s">
        <v>231</v>
      </c>
      <c r="C129" s="189">
        <v>118</v>
      </c>
      <c r="D129" s="189">
        <v>93</v>
      </c>
      <c r="E129" s="189">
        <f t="shared" si="3"/>
        <v>-25</v>
      </c>
      <c r="F129" s="144">
        <v>0</v>
      </c>
      <c r="G129" s="31"/>
    </row>
    <row r="130" spans="1:8" ht="12.75" customHeight="1">
      <c r="A130" s="18">
        <v>20</v>
      </c>
      <c r="B130" s="205" t="s">
        <v>232</v>
      </c>
      <c r="C130" s="189">
        <v>276</v>
      </c>
      <c r="D130" s="189">
        <v>276</v>
      </c>
      <c r="E130" s="189">
        <f t="shared" si="3"/>
        <v>0</v>
      </c>
      <c r="F130" s="208">
        <f aca="true" t="shared" si="4" ref="F130:F138">E130/C130</f>
        <v>0</v>
      </c>
      <c r="G130" s="31"/>
      <c r="H130" s="10" t="s">
        <v>12</v>
      </c>
    </row>
    <row r="131" spans="1:8" ht="12.75" customHeight="1">
      <c r="A131" s="18">
        <v>21</v>
      </c>
      <c r="B131" s="205" t="s">
        <v>233</v>
      </c>
      <c r="C131" s="189">
        <v>116</v>
      </c>
      <c r="D131" s="189">
        <v>116</v>
      </c>
      <c r="E131" s="189">
        <f t="shared" si="3"/>
        <v>0</v>
      </c>
      <c r="F131" s="144">
        <v>0</v>
      </c>
      <c r="G131" s="31"/>
      <c r="H131" s="10" t="s">
        <v>12</v>
      </c>
    </row>
    <row r="132" spans="1:7" ht="12.75" customHeight="1">
      <c r="A132" s="18">
        <v>22</v>
      </c>
      <c r="B132" s="205" t="s">
        <v>234</v>
      </c>
      <c r="C132" s="189">
        <v>120</v>
      </c>
      <c r="D132" s="189">
        <v>120</v>
      </c>
      <c r="E132" s="189">
        <f t="shared" si="3"/>
        <v>0</v>
      </c>
      <c r="F132" s="208">
        <f t="shared" si="4"/>
        <v>0</v>
      </c>
      <c r="G132" s="31"/>
    </row>
    <row r="133" spans="1:7" ht="12.75" customHeight="1">
      <c r="A133" s="18">
        <v>23</v>
      </c>
      <c r="B133" s="205" t="s">
        <v>235</v>
      </c>
      <c r="C133" s="189">
        <v>259</v>
      </c>
      <c r="D133" s="189">
        <v>259</v>
      </c>
      <c r="E133" s="189">
        <f t="shared" si="3"/>
        <v>0</v>
      </c>
      <c r="F133" s="208">
        <f t="shared" si="4"/>
        <v>0</v>
      </c>
      <c r="G133" s="31"/>
    </row>
    <row r="134" spans="1:7" ht="12.75" customHeight="1">
      <c r="A134" s="18">
        <v>24</v>
      </c>
      <c r="B134" s="205" t="s">
        <v>236</v>
      </c>
      <c r="C134" s="189">
        <v>217</v>
      </c>
      <c r="D134" s="189">
        <v>217</v>
      </c>
      <c r="E134" s="189">
        <f t="shared" si="3"/>
        <v>0</v>
      </c>
      <c r="F134" s="144">
        <f t="shared" si="4"/>
        <v>0</v>
      </c>
      <c r="G134" s="31"/>
    </row>
    <row r="135" spans="1:7" ht="12.75" customHeight="1">
      <c r="A135" s="18">
        <v>25</v>
      </c>
      <c r="B135" s="205" t="s">
        <v>237</v>
      </c>
      <c r="C135" s="189">
        <v>243</v>
      </c>
      <c r="D135" s="189">
        <v>243</v>
      </c>
      <c r="E135" s="189">
        <f t="shared" si="3"/>
        <v>0</v>
      </c>
      <c r="F135" s="208">
        <v>0</v>
      </c>
      <c r="G135" s="31"/>
    </row>
    <row r="136" spans="1:7" ht="12.75" customHeight="1">
      <c r="A136" s="18">
        <v>26</v>
      </c>
      <c r="B136" s="205" t="s">
        <v>238</v>
      </c>
      <c r="C136" s="189">
        <v>199</v>
      </c>
      <c r="D136" s="189">
        <v>199</v>
      </c>
      <c r="E136" s="189">
        <f t="shared" si="3"/>
        <v>0</v>
      </c>
      <c r="F136" s="208">
        <v>0</v>
      </c>
      <c r="G136" s="31"/>
    </row>
    <row r="137" spans="1:7" ht="12.75" customHeight="1">
      <c r="A137" s="18">
        <v>27</v>
      </c>
      <c r="B137" s="205" t="s">
        <v>239</v>
      </c>
      <c r="C137" s="189">
        <v>188</v>
      </c>
      <c r="D137" s="189">
        <v>188</v>
      </c>
      <c r="E137" s="189">
        <f t="shared" si="3"/>
        <v>0</v>
      </c>
      <c r="F137" s="144">
        <f t="shared" si="4"/>
        <v>0</v>
      </c>
      <c r="G137" s="31"/>
    </row>
    <row r="138" spans="1:7" ht="12.75" customHeight="1">
      <c r="A138" s="18">
        <v>28</v>
      </c>
      <c r="B138" s="205" t="s">
        <v>240</v>
      </c>
      <c r="C138" s="189">
        <v>105</v>
      </c>
      <c r="D138" s="189">
        <v>105</v>
      </c>
      <c r="E138" s="189">
        <f t="shared" si="3"/>
        <v>0</v>
      </c>
      <c r="F138" s="208">
        <f t="shared" si="4"/>
        <v>0</v>
      </c>
      <c r="G138" s="31"/>
    </row>
    <row r="139" spans="1:10" ht="12.75" customHeight="1">
      <c r="A139" s="18">
        <v>29</v>
      </c>
      <c r="B139" s="205" t="s">
        <v>241</v>
      </c>
      <c r="C139" s="189">
        <v>141</v>
      </c>
      <c r="D139" s="189">
        <v>141</v>
      </c>
      <c r="E139" s="189">
        <f t="shared" si="3"/>
        <v>0</v>
      </c>
      <c r="F139" s="208">
        <v>0</v>
      </c>
      <c r="G139" s="31"/>
      <c r="J139" s="10" t="s">
        <v>12</v>
      </c>
    </row>
    <row r="140" spans="1:7" ht="12.75" customHeight="1">
      <c r="A140" s="18">
        <v>30</v>
      </c>
      <c r="B140" s="205" t="s">
        <v>242</v>
      </c>
      <c r="C140" s="189">
        <v>143</v>
      </c>
      <c r="D140" s="189">
        <v>139</v>
      </c>
      <c r="E140" s="189">
        <f t="shared" si="3"/>
        <v>-4</v>
      </c>
      <c r="F140" s="144">
        <v>0</v>
      </c>
      <c r="G140" s="31"/>
    </row>
    <row r="141" spans="1:7" ht="12.75" customHeight="1">
      <c r="A141" s="18">
        <v>31</v>
      </c>
      <c r="B141" s="205" t="s">
        <v>243</v>
      </c>
      <c r="C141" s="189">
        <v>164</v>
      </c>
      <c r="D141" s="189">
        <v>161</v>
      </c>
      <c r="E141" s="189">
        <f t="shared" si="3"/>
        <v>-3</v>
      </c>
      <c r="F141" s="208">
        <v>0</v>
      </c>
      <c r="G141" s="31"/>
    </row>
    <row r="142" spans="1:7" ht="17.25" customHeight="1">
      <c r="A142" s="34"/>
      <c r="B142" s="1" t="s">
        <v>27</v>
      </c>
      <c r="C142" s="43">
        <v>5115</v>
      </c>
      <c r="D142" s="43">
        <v>5032</v>
      </c>
      <c r="E142" s="217">
        <f t="shared" si="3"/>
        <v>-83</v>
      </c>
      <c r="F142" s="143">
        <f>E142/C142</f>
        <v>-0.016226783968719453</v>
      </c>
      <c r="G142" s="31"/>
    </row>
    <row r="143" spans="1:7" ht="12.75" customHeight="1">
      <c r="A143" s="40"/>
      <c r="B143" s="2"/>
      <c r="C143" s="37"/>
      <c r="D143" s="37"/>
      <c r="E143" s="41"/>
      <c r="F143" s="42"/>
      <c r="G143" s="31"/>
    </row>
    <row r="144" spans="1:7" ht="12.75" customHeight="1">
      <c r="A144" s="40"/>
      <c r="B144" s="2"/>
      <c r="C144" s="37"/>
      <c r="D144" s="37"/>
      <c r="E144" s="41"/>
      <c r="F144" s="42"/>
      <c r="G144" s="31"/>
    </row>
    <row r="145" spans="1:7" ht="12.75" customHeight="1">
      <c r="A145" s="315" t="s">
        <v>160</v>
      </c>
      <c r="B145" s="315"/>
      <c r="C145" s="315"/>
      <c r="D145" s="315"/>
      <c r="E145" s="315"/>
      <c r="F145" s="315"/>
      <c r="G145" s="315"/>
    </row>
    <row r="146" spans="1:7" ht="54.75" customHeight="1">
      <c r="A146" s="16" t="s">
        <v>20</v>
      </c>
      <c r="B146" s="16" t="s">
        <v>21</v>
      </c>
      <c r="C146" s="217" t="s">
        <v>211</v>
      </c>
      <c r="D146" s="132" t="s">
        <v>99</v>
      </c>
      <c r="E146" s="29" t="s">
        <v>6</v>
      </c>
      <c r="F146" s="16" t="s">
        <v>28</v>
      </c>
      <c r="G146" s="31"/>
    </row>
    <row r="147" spans="1:7" ht="12.75" customHeight="1">
      <c r="A147" s="16">
        <v>1</v>
      </c>
      <c r="B147" s="16">
        <v>2</v>
      </c>
      <c r="C147" s="16">
        <v>3</v>
      </c>
      <c r="D147" s="16">
        <v>4</v>
      </c>
      <c r="E147" s="16" t="s">
        <v>29</v>
      </c>
      <c r="F147" s="16">
        <v>6</v>
      </c>
      <c r="G147" s="31"/>
    </row>
    <row r="148" spans="1:8" ht="12.75" customHeight="1">
      <c r="A148" s="189">
        <v>1</v>
      </c>
      <c r="B148" s="205" t="s">
        <v>213</v>
      </c>
      <c r="C148" s="280">
        <v>40960</v>
      </c>
      <c r="D148" s="218">
        <v>36914</v>
      </c>
      <c r="E148" s="218">
        <f>D148-C148</f>
        <v>-4046</v>
      </c>
      <c r="F148" s="208">
        <f aca="true" t="shared" si="5" ref="F148:F179">E148/C148</f>
        <v>-0.098779296875</v>
      </c>
      <c r="G148" s="252"/>
      <c r="H148" s="191"/>
    </row>
    <row r="149" spans="1:8" ht="12.75" customHeight="1">
      <c r="A149" s="189">
        <v>2</v>
      </c>
      <c r="B149" s="205" t="s">
        <v>214</v>
      </c>
      <c r="C149" s="280">
        <v>42898</v>
      </c>
      <c r="D149" s="218">
        <v>38828</v>
      </c>
      <c r="E149" s="218">
        <f aca="true" t="shared" si="6" ref="E149:E179">D149-C149</f>
        <v>-4070</v>
      </c>
      <c r="F149" s="208">
        <f t="shared" si="5"/>
        <v>-0.09487621800550142</v>
      </c>
      <c r="G149" s="252"/>
      <c r="H149" s="191"/>
    </row>
    <row r="150" spans="1:8" ht="12.75" customHeight="1">
      <c r="A150" s="189">
        <v>3</v>
      </c>
      <c r="B150" s="205" t="s">
        <v>215</v>
      </c>
      <c r="C150" s="280">
        <v>85304</v>
      </c>
      <c r="D150" s="218">
        <v>72931</v>
      </c>
      <c r="E150" s="218">
        <f t="shared" si="6"/>
        <v>-12373</v>
      </c>
      <c r="F150" s="208">
        <f t="shared" si="5"/>
        <v>-0.14504595329644565</v>
      </c>
      <c r="G150" s="252"/>
      <c r="H150" s="191"/>
    </row>
    <row r="151" spans="1:8" ht="12.75" customHeight="1">
      <c r="A151" s="189">
        <v>4</v>
      </c>
      <c r="B151" s="205" t="s">
        <v>216</v>
      </c>
      <c r="C151" s="280">
        <v>28443</v>
      </c>
      <c r="D151" s="218">
        <v>25269</v>
      </c>
      <c r="E151" s="218">
        <f t="shared" si="6"/>
        <v>-3174</v>
      </c>
      <c r="F151" s="208">
        <f t="shared" si="5"/>
        <v>-0.11159160426115389</v>
      </c>
      <c r="G151" s="252"/>
      <c r="H151" s="191"/>
    </row>
    <row r="152" spans="1:8" ht="12.75" customHeight="1">
      <c r="A152" s="189">
        <v>5</v>
      </c>
      <c r="B152" s="205" t="s">
        <v>217</v>
      </c>
      <c r="C152" s="280">
        <v>17699</v>
      </c>
      <c r="D152" s="218">
        <v>15925</v>
      </c>
      <c r="E152" s="218">
        <f t="shared" si="6"/>
        <v>-1774</v>
      </c>
      <c r="F152" s="208">
        <f t="shared" si="5"/>
        <v>-0.10023165150573479</v>
      </c>
      <c r="G152" s="252"/>
      <c r="H152" s="191"/>
    </row>
    <row r="153" spans="1:7" s="191" customFormat="1" ht="12.75" customHeight="1">
      <c r="A153" s="189">
        <v>6</v>
      </c>
      <c r="B153" s="205" t="s">
        <v>218</v>
      </c>
      <c r="C153" s="280">
        <v>23879</v>
      </c>
      <c r="D153" s="218">
        <v>22014</v>
      </c>
      <c r="E153" s="218">
        <f t="shared" si="6"/>
        <v>-1865</v>
      </c>
      <c r="F153" s="208">
        <f t="shared" si="5"/>
        <v>-0.07810209807780895</v>
      </c>
      <c r="G153" s="252"/>
    </row>
    <row r="154" spans="1:8" ht="12.75" customHeight="1">
      <c r="A154" s="189">
        <v>7</v>
      </c>
      <c r="B154" s="205" t="s">
        <v>219</v>
      </c>
      <c r="C154" s="280">
        <v>37354</v>
      </c>
      <c r="D154" s="218">
        <v>32979</v>
      </c>
      <c r="E154" s="218">
        <f t="shared" si="6"/>
        <v>-4375</v>
      </c>
      <c r="F154" s="208">
        <f t="shared" si="5"/>
        <v>-0.11712266423943889</v>
      </c>
      <c r="G154" s="252"/>
      <c r="H154" s="191"/>
    </row>
    <row r="155" spans="1:8" ht="12.75" customHeight="1">
      <c r="A155" s="189">
        <v>8</v>
      </c>
      <c r="B155" s="205" t="s">
        <v>220</v>
      </c>
      <c r="C155" s="280">
        <v>45607</v>
      </c>
      <c r="D155" s="218">
        <v>41356</v>
      </c>
      <c r="E155" s="218">
        <f t="shared" si="6"/>
        <v>-4251</v>
      </c>
      <c r="F155" s="208">
        <f t="shared" si="5"/>
        <v>-0.09320937575372201</v>
      </c>
      <c r="G155" s="252"/>
      <c r="H155" s="191"/>
    </row>
    <row r="156" spans="1:8" ht="12.75" customHeight="1">
      <c r="A156" s="189">
        <v>9</v>
      </c>
      <c r="B156" s="205" t="s">
        <v>221</v>
      </c>
      <c r="C156" s="280">
        <v>19924</v>
      </c>
      <c r="D156" s="218">
        <v>17942</v>
      </c>
      <c r="E156" s="218">
        <f t="shared" si="6"/>
        <v>-1982</v>
      </c>
      <c r="F156" s="208">
        <f t="shared" si="5"/>
        <v>-0.09947801646255772</v>
      </c>
      <c r="G156" s="252"/>
      <c r="H156" s="191"/>
    </row>
    <row r="157" spans="1:8" ht="12.75" customHeight="1">
      <c r="A157" s="189">
        <v>10</v>
      </c>
      <c r="B157" s="205" t="s">
        <v>222</v>
      </c>
      <c r="C157" s="280">
        <v>47025</v>
      </c>
      <c r="D157" s="218">
        <v>42390</v>
      </c>
      <c r="E157" s="218">
        <f t="shared" si="6"/>
        <v>-4635</v>
      </c>
      <c r="F157" s="208">
        <f t="shared" si="5"/>
        <v>-0.09856459330143541</v>
      </c>
      <c r="G157" s="252"/>
      <c r="H157" s="191"/>
    </row>
    <row r="158" spans="1:8" ht="12.75" customHeight="1">
      <c r="A158" s="189">
        <v>11</v>
      </c>
      <c r="B158" s="205" t="s">
        <v>223</v>
      </c>
      <c r="C158" s="280">
        <v>31935</v>
      </c>
      <c r="D158" s="218">
        <v>28436</v>
      </c>
      <c r="E158" s="218">
        <f t="shared" si="6"/>
        <v>-3499</v>
      </c>
      <c r="F158" s="208">
        <f t="shared" si="5"/>
        <v>-0.1095663065602004</v>
      </c>
      <c r="G158" s="252"/>
      <c r="H158" s="191"/>
    </row>
    <row r="159" spans="1:8" ht="12.75" customHeight="1">
      <c r="A159" s="189">
        <v>12</v>
      </c>
      <c r="B159" s="205" t="s">
        <v>224</v>
      </c>
      <c r="C159" s="280">
        <v>29521</v>
      </c>
      <c r="D159" s="218">
        <v>25488</v>
      </c>
      <c r="E159" s="218">
        <f t="shared" si="6"/>
        <v>-4033</v>
      </c>
      <c r="F159" s="208">
        <f t="shared" si="5"/>
        <v>-0.13661461332610683</v>
      </c>
      <c r="G159" s="252"/>
      <c r="H159" s="191"/>
    </row>
    <row r="160" spans="1:8" ht="12.75" customHeight="1">
      <c r="A160" s="189">
        <v>13</v>
      </c>
      <c r="B160" s="205" t="s">
        <v>225</v>
      </c>
      <c r="C160" s="280">
        <v>77743</v>
      </c>
      <c r="D160" s="218">
        <v>70713</v>
      </c>
      <c r="E160" s="218">
        <f t="shared" si="6"/>
        <v>-7030</v>
      </c>
      <c r="F160" s="208">
        <f t="shared" si="5"/>
        <v>-0.0904261476917536</v>
      </c>
      <c r="G160" s="252"/>
      <c r="H160" s="191"/>
    </row>
    <row r="161" spans="1:8" ht="12.75" customHeight="1">
      <c r="A161" s="189">
        <v>14</v>
      </c>
      <c r="B161" s="205" t="s">
        <v>226</v>
      </c>
      <c r="C161" s="280">
        <v>23157</v>
      </c>
      <c r="D161" s="218">
        <v>20539</v>
      </c>
      <c r="E161" s="218">
        <f t="shared" si="6"/>
        <v>-2618</v>
      </c>
      <c r="F161" s="208">
        <f t="shared" si="5"/>
        <v>-0.1130543680096731</v>
      </c>
      <c r="G161" s="252"/>
      <c r="H161" s="191"/>
    </row>
    <row r="162" spans="1:8" ht="12.75" customHeight="1">
      <c r="A162" s="189">
        <v>15</v>
      </c>
      <c r="B162" s="205" t="s">
        <v>227</v>
      </c>
      <c r="C162" s="280">
        <v>41683</v>
      </c>
      <c r="D162" s="218">
        <v>36724</v>
      </c>
      <c r="E162" s="218">
        <f t="shared" si="6"/>
        <v>-4959</v>
      </c>
      <c r="F162" s="208">
        <f t="shared" si="5"/>
        <v>-0.11896936400930835</v>
      </c>
      <c r="G162" s="252"/>
      <c r="H162" s="191"/>
    </row>
    <row r="163" spans="1:8" ht="12.75" customHeight="1">
      <c r="A163" s="189">
        <v>16</v>
      </c>
      <c r="B163" s="205" t="s">
        <v>228</v>
      </c>
      <c r="C163" s="280">
        <v>42857</v>
      </c>
      <c r="D163" s="218">
        <v>37203</v>
      </c>
      <c r="E163" s="218">
        <f t="shared" si="6"/>
        <v>-5654</v>
      </c>
      <c r="F163" s="208">
        <f t="shared" si="5"/>
        <v>-0.13192710642368807</v>
      </c>
      <c r="G163" s="252"/>
      <c r="H163" s="191"/>
    </row>
    <row r="164" spans="1:8" ht="12.75" customHeight="1">
      <c r="A164" s="189">
        <v>17</v>
      </c>
      <c r="B164" s="205" t="s">
        <v>229</v>
      </c>
      <c r="C164" s="280">
        <v>35849</v>
      </c>
      <c r="D164" s="218">
        <v>30608</v>
      </c>
      <c r="E164" s="218">
        <f t="shared" si="6"/>
        <v>-5241</v>
      </c>
      <c r="F164" s="208">
        <f t="shared" si="5"/>
        <v>-0.14619654662612624</v>
      </c>
      <c r="G164" s="252"/>
      <c r="H164" s="191"/>
    </row>
    <row r="165" spans="1:8" ht="12.75" customHeight="1">
      <c r="A165" s="189">
        <v>18</v>
      </c>
      <c r="B165" s="205" t="s">
        <v>230</v>
      </c>
      <c r="C165" s="280">
        <v>54348</v>
      </c>
      <c r="D165" s="218">
        <v>48561</v>
      </c>
      <c r="E165" s="218">
        <f t="shared" si="6"/>
        <v>-5787</v>
      </c>
      <c r="F165" s="208">
        <f t="shared" si="5"/>
        <v>-0.10648045926253036</v>
      </c>
      <c r="G165" s="252"/>
      <c r="H165" s="191"/>
    </row>
    <row r="166" spans="1:8" ht="12.75" customHeight="1">
      <c r="A166" s="189">
        <v>19</v>
      </c>
      <c r="B166" s="205" t="s">
        <v>231</v>
      </c>
      <c r="C166" s="280">
        <v>29038</v>
      </c>
      <c r="D166" s="218">
        <v>25612</v>
      </c>
      <c r="E166" s="218">
        <f t="shared" si="6"/>
        <v>-3426</v>
      </c>
      <c r="F166" s="208">
        <f t="shared" si="5"/>
        <v>-0.11798333218541222</v>
      </c>
      <c r="G166" s="252"/>
      <c r="H166" s="191"/>
    </row>
    <row r="167" spans="1:8" s="221" customFormat="1" ht="12.75" customHeight="1">
      <c r="A167" s="189">
        <v>20</v>
      </c>
      <c r="B167" s="205" t="s">
        <v>232</v>
      </c>
      <c r="C167" s="280">
        <v>55190</v>
      </c>
      <c r="D167" s="218">
        <v>49933</v>
      </c>
      <c r="E167" s="218">
        <f t="shared" si="6"/>
        <v>-5257</v>
      </c>
      <c r="F167" s="208">
        <f t="shared" si="5"/>
        <v>-0.09525276318173583</v>
      </c>
      <c r="G167" s="252"/>
      <c r="H167" s="191"/>
    </row>
    <row r="168" spans="1:8" ht="12.75" customHeight="1">
      <c r="A168" s="189">
        <v>21</v>
      </c>
      <c r="B168" s="205" t="s">
        <v>233</v>
      </c>
      <c r="C168" s="280">
        <v>15603</v>
      </c>
      <c r="D168" s="218">
        <v>13662</v>
      </c>
      <c r="E168" s="218">
        <f t="shared" si="6"/>
        <v>-1941</v>
      </c>
      <c r="F168" s="208">
        <f t="shared" si="5"/>
        <v>-0.12439915400884445</v>
      </c>
      <c r="G168" s="252"/>
      <c r="H168" s="191"/>
    </row>
    <row r="169" spans="1:8" ht="12.75" customHeight="1">
      <c r="A169" s="189">
        <v>22</v>
      </c>
      <c r="B169" s="205" t="s">
        <v>234</v>
      </c>
      <c r="C169" s="280">
        <v>17507</v>
      </c>
      <c r="D169" s="218">
        <v>16084</v>
      </c>
      <c r="E169" s="218">
        <f t="shared" si="6"/>
        <v>-1423</v>
      </c>
      <c r="F169" s="208">
        <f t="shared" si="5"/>
        <v>-0.08128177300508369</v>
      </c>
      <c r="G169" s="252"/>
      <c r="H169" s="191"/>
    </row>
    <row r="170" spans="1:8" ht="12.75" customHeight="1">
      <c r="A170" s="189">
        <v>23</v>
      </c>
      <c r="B170" s="205" t="s">
        <v>235</v>
      </c>
      <c r="C170" s="280">
        <v>77130</v>
      </c>
      <c r="D170" s="218">
        <v>70334</v>
      </c>
      <c r="E170" s="218">
        <f t="shared" si="6"/>
        <v>-6796</v>
      </c>
      <c r="F170" s="208">
        <f t="shared" si="5"/>
        <v>-0.08811098145987294</v>
      </c>
      <c r="G170" s="252"/>
      <c r="H170" s="191"/>
    </row>
    <row r="171" spans="1:8" ht="12.75" customHeight="1">
      <c r="A171" s="189">
        <v>24</v>
      </c>
      <c r="B171" s="205" t="s">
        <v>236</v>
      </c>
      <c r="C171" s="280">
        <v>61266</v>
      </c>
      <c r="D171" s="218">
        <v>54508</v>
      </c>
      <c r="E171" s="218">
        <f t="shared" si="6"/>
        <v>-6758</v>
      </c>
      <c r="F171" s="208">
        <f t="shared" si="5"/>
        <v>-0.11030587928051448</v>
      </c>
      <c r="G171" s="252"/>
      <c r="H171" s="191"/>
    </row>
    <row r="172" spans="1:8" ht="12.75" customHeight="1">
      <c r="A172" s="189">
        <v>25</v>
      </c>
      <c r="B172" s="205" t="s">
        <v>237</v>
      </c>
      <c r="C172" s="280">
        <v>38872</v>
      </c>
      <c r="D172" s="218">
        <v>35509</v>
      </c>
      <c r="E172" s="218">
        <f t="shared" si="6"/>
        <v>-3363</v>
      </c>
      <c r="F172" s="208">
        <f t="shared" si="5"/>
        <v>-0.08651471496192632</v>
      </c>
      <c r="G172" s="252"/>
      <c r="H172" s="191"/>
    </row>
    <row r="173" spans="1:8" ht="12.75" customHeight="1">
      <c r="A173" s="189">
        <v>26</v>
      </c>
      <c r="B173" s="205" t="s">
        <v>238</v>
      </c>
      <c r="C173" s="280">
        <v>33768</v>
      </c>
      <c r="D173" s="218">
        <v>29814</v>
      </c>
      <c r="E173" s="218">
        <f t="shared" si="6"/>
        <v>-3954</v>
      </c>
      <c r="F173" s="208">
        <f t="shared" si="5"/>
        <v>-0.11709310589907605</v>
      </c>
      <c r="G173" s="252"/>
      <c r="H173" s="191"/>
    </row>
    <row r="174" spans="1:8" ht="12.75" customHeight="1">
      <c r="A174" s="189">
        <v>27</v>
      </c>
      <c r="B174" s="205" t="s">
        <v>239</v>
      </c>
      <c r="C174" s="280">
        <v>50413</v>
      </c>
      <c r="D174" s="218">
        <v>44846</v>
      </c>
      <c r="E174" s="218">
        <f t="shared" si="6"/>
        <v>-5567</v>
      </c>
      <c r="F174" s="208">
        <f t="shared" si="5"/>
        <v>-0.11042786582825859</v>
      </c>
      <c r="G174" s="252"/>
      <c r="H174" s="191"/>
    </row>
    <row r="175" spans="1:8" ht="12.75" customHeight="1">
      <c r="A175" s="189">
        <v>28</v>
      </c>
      <c r="B175" s="205" t="s">
        <v>240</v>
      </c>
      <c r="C175" s="280">
        <v>24643</v>
      </c>
      <c r="D175" s="218">
        <v>22851</v>
      </c>
      <c r="E175" s="218">
        <f t="shared" si="6"/>
        <v>-1792</v>
      </c>
      <c r="F175" s="208">
        <f t="shared" si="5"/>
        <v>-0.07271841902365783</v>
      </c>
      <c r="G175" s="252"/>
      <c r="H175" s="191"/>
    </row>
    <row r="176" spans="1:8" ht="12.75" customHeight="1">
      <c r="A176" s="189">
        <v>29</v>
      </c>
      <c r="B176" s="205" t="s">
        <v>241</v>
      </c>
      <c r="C176" s="280">
        <v>19510</v>
      </c>
      <c r="D176" s="218">
        <v>17618</v>
      </c>
      <c r="E176" s="218">
        <f t="shared" si="6"/>
        <v>-1892</v>
      </c>
      <c r="F176" s="208">
        <f t="shared" si="5"/>
        <v>-0.09697590978985136</v>
      </c>
      <c r="G176" s="252"/>
      <c r="H176" s="191"/>
    </row>
    <row r="177" spans="1:8" ht="12.75" customHeight="1">
      <c r="A177" s="189">
        <v>30</v>
      </c>
      <c r="B177" s="205" t="s">
        <v>242</v>
      </c>
      <c r="C177" s="280">
        <v>23230</v>
      </c>
      <c r="D177" s="218">
        <v>21065</v>
      </c>
      <c r="E177" s="218">
        <f t="shared" si="6"/>
        <v>-2165</v>
      </c>
      <c r="F177" s="208">
        <f t="shared" si="5"/>
        <v>-0.0931984502798106</v>
      </c>
      <c r="G177" s="252"/>
      <c r="H177" s="191" t="s">
        <v>12</v>
      </c>
    </row>
    <row r="178" spans="1:8" ht="12.75" customHeight="1">
      <c r="A178" s="189">
        <v>31</v>
      </c>
      <c r="B178" s="205" t="s">
        <v>243</v>
      </c>
      <c r="C178" s="280">
        <v>20793</v>
      </c>
      <c r="D178" s="218">
        <v>18726</v>
      </c>
      <c r="E178" s="218">
        <f t="shared" si="6"/>
        <v>-2067</v>
      </c>
      <c r="F178" s="208">
        <f t="shared" si="5"/>
        <v>-0.09940845476843169</v>
      </c>
      <c r="G178" s="252"/>
      <c r="H178" s="191"/>
    </row>
    <row r="179" spans="1:8" ht="12.75" customHeight="1">
      <c r="A179" s="34"/>
      <c r="B179" s="1" t="s">
        <v>27</v>
      </c>
      <c r="C179" s="220">
        <v>1193149</v>
      </c>
      <c r="D179" s="219">
        <v>1065382</v>
      </c>
      <c r="E179" s="281">
        <f t="shared" si="6"/>
        <v>-127767</v>
      </c>
      <c r="F179" s="143">
        <f t="shared" si="5"/>
        <v>-0.10708385960177648</v>
      </c>
      <c r="G179" s="31"/>
      <c r="H179" s="10" t="s">
        <v>12</v>
      </c>
    </row>
    <row r="180" spans="1:7" ht="12.75" customHeight="1">
      <c r="A180" s="25"/>
      <c r="B180" s="36"/>
      <c r="C180" s="37"/>
      <c r="D180" s="37"/>
      <c r="E180" s="37"/>
      <c r="F180" s="38"/>
      <c r="G180" s="31"/>
    </row>
    <row r="181" spans="1:7" ht="33" customHeight="1">
      <c r="A181" s="314" t="s">
        <v>161</v>
      </c>
      <c r="B181" s="314"/>
      <c r="C181" s="314"/>
      <c r="D181" s="314"/>
      <c r="E181" s="314"/>
      <c r="F181" s="314"/>
      <c r="G181" s="31"/>
    </row>
    <row r="182" spans="1:7" ht="75.75" customHeight="1">
      <c r="A182" s="16" t="s">
        <v>20</v>
      </c>
      <c r="B182" s="16" t="s">
        <v>21</v>
      </c>
      <c r="C182" s="217" t="s">
        <v>211</v>
      </c>
      <c r="D182" s="16" t="s">
        <v>99</v>
      </c>
      <c r="E182" s="29" t="s">
        <v>6</v>
      </c>
      <c r="F182" s="16" t="s">
        <v>28</v>
      </c>
      <c r="G182" s="31"/>
    </row>
    <row r="183" spans="1:7" ht="12.75" customHeight="1">
      <c r="A183" s="16">
        <v>1</v>
      </c>
      <c r="B183" s="16">
        <v>2</v>
      </c>
      <c r="C183" s="16">
        <v>3</v>
      </c>
      <c r="D183" s="16">
        <v>4</v>
      </c>
      <c r="E183" s="16" t="s">
        <v>29</v>
      </c>
      <c r="F183" s="16">
        <v>6</v>
      </c>
      <c r="G183" s="31"/>
    </row>
    <row r="184" spans="1:7" ht="12.75" customHeight="1">
      <c r="A184" s="189">
        <v>1</v>
      </c>
      <c r="B184" s="205" t="s">
        <v>213</v>
      </c>
      <c r="C184" s="280">
        <v>17090</v>
      </c>
      <c r="D184" s="218">
        <v>15492</v>
      </c>
      <c r="E184" s="218">
        <f>D184-C184</f>
        <v>-1598</v>
      </c>
      <c r="F184" s="208">
        <f aca="true" t="shared" si="7" ref="F184:F215">E184/C184</f>
        <v>-0.09350497366881218</v>
      </c>
      <c r="G184" s="31"/>
    </row>
    <row r="185" spans="1:7" ht="12.75" customHeight="1">
      <c r="A185" s="189">
        <v>2</v>
      </c>
      <c r="B185" s="205" t="s">
        <v>214</v>
      </c>
      <c r="C185" s="280">
        <v>19910</v>
      </c>
      <c r="D185" s="218">
        <v>17223</v>
      </c>
      <c r="E185" s="218">
        <f aca="true" t="shared" si="8" ref="E185:E215">D185-C185</f>
        <v>-2687</v>
      </c>
      <c r="F185" s="208">
        <f t="shared" si="7"/>
        <v>-0.13495730788548468</v>
      </c>
      <c r="G185" s="31"/>
    </row>
    <row r="186" spans="1:7" ht="12.75" customHeight="1">
      <c r="A186" s="189">
        <v>3</v>
      </c>
      <c r="B186" s="205" t="s">
        <v>215</v>
      </c>
      <c r="C186" s="280">
        <v>45004</v>
      </c>
      <c r="D186" s="218">
        <v>38751</v>
      </c>
      <c r="E186" s="218">
        <f t="shared" si="8"/>
        <v>-6253</v>
      </c>
      <c r="F186" s="208">
        <f t="shared" si="7"/>
        <v>-0.13894320504844013</v>
      </c>
      <c r="G186" s="31"/>
    </row>
    <row r="187" spans="1:7" ht="12.75" customHeight="1">
      <c r="A187" s="189">
        <v>4</v>
      </c>
      <c r="B187" s="205" t="s">
        <v>216</v>
      </c>
      <c r="C187" s="280">
        <v>20519</v>
      </c>
      <c r="D187" s="218">
        <v>18573</v>
      </c>
      <c r="E187" s="218">
        <f t="shared" si="8"/>
        <v>-1946</v>
      </c>
      <c r="F187" s="208">
        <f t="shared" si="7"/>
        <v>-0.09483892977240606</v>
      </c>
      <c r="G187" s="31"/>
    </row>
    <row r="188" spans="1:7" ht="12.75" customHeight="1">
      <c r="A188" s="189">
        <v>5</v>
      </c>
      <c r="B188" s="205" t="s">
        <v>217</v>
      </c>
      <c r="C188" s="280">
        <v>13861</v>
      </c>
      <c r="D188" s="218">
        <v>11633</v>
      </c>
      <c r="E188" s="218">
        <f t="shared" si="8"/>
        <v>-2228</v>
      </c>
      <c r="F188" s="208">
        <f t="shared" si="7"/>
        <v>-0.16073876343698146</v>
      </c>
      <c r="G188" s="31"/>
    </row>
    <row r="189" spans="1:7" s="221" customFormat="1" ht="12.75" customHeight="1">
      <c r="A189" s="282">
        <v>6</v>
      </c>
      <c r="B189" s="205" t="s">
        <v>218</v>
      </c>
      <c r="C189" s="283">
        <v>11932</v>
      </c>
      <c r="D189" s="284">
        <v>10741</v>
      </c>
      <c r="E189" s="284">
        <f t="shared" si="8"/>
        <v>-1191</v>
      </c>
      <c r="F189" s="285">
        <f t="shared" si="7"/>
        <v>-0.09981562185719074</v>
      </c>
      <c r="G189" s="286"/>
    </row>
    <row r="190" spans="1:7" ht="12.75" customHeight="1">
      <c r="A190" s="189">
        <v>7</v>
      </c>
      <c r="B190" s="205" t="s">
        <v>219</v>
      </c>
      <c r="C190" s="280">
        <v>19088</v>
      </c>
      <c r="D190" s="218">
        <v>17159</v>
      </c>
      <c r="E190" s="218">
        <f t="shared" si="8"/>
        <v>-1929</v>
      </c>
      <c r="F190" s="208">
        <f t="shared" si="7"/>
        <v>-0.101058256496228</v>
      </c>
      <c r="G190" s="31"/>
    </row>
    <row r="191" spans="1:7" ht="12.75" customHeight="1">
      <c r="A191" s="189">
        <v>8</v>
      </c>
      <c r="B191" s="205" t="s">
        <v>220</v>
      </c>
      <c r="C191" s="280">
        <v>26739</v>
      </c>
      <c r="D191" s="218">
        <v>22811</v>
      </c>
      <c r="E191" s="218">
        <f t="shared" si="8"/>
        <v>-3928</v>
      </c>
      <c r="F191" s="208">
        <f t="shared" si="7"/>
        <v>-0.1469015296009574</v>
      </c>
      <c r="G191" s="31"/>
    </row>
    <row r="192" spans="1:7" ht="12.75" customHeight="1">
      <c r="A192" s="189">
        <v>9</v>
      </c>
      <c r="B192" s="205" t="s">
        <v>221</v>
      </c>
      <c r="C192" s="280">
        <v>16266</v>
      </c>
      <c r="D192" s="218">
        <v>14285</v>
      </c>
      <c r="E192" s="218">
        <f t="shared" si="8"/>
        <v>-1981</v>
      </c>
      <c r="F192" s="208">
        <f t="shared" si="7"/>
        <v>-0.12178777818763065</v>
      </c>
      <c r="G192" s="31"/>
    </row>
    <row r="193" spans="1:9" ht="12.75" customHeight="1">
      <c r="A193" s="189">
        <v>10</v>
      </c>
      <c r="B193" s="205" t="s">
        <v>222</v>
      </c>
      <c r="C193" s="280">
        <v>28105</v>
      </c>
      <c r="D193" s="218">
        <v>24897</v>
      </c>
      <c r="E193" s="218">
        <f t="shared" si="8"/>
        <v>-3208</v>
      </c>
      <c r="F193" s="208">
        <f t="shared" si="7"/>
        <v>-0.11414339085571962</v>
      </c>
      <c r="G193" s="31"/>
      <c r="I193" s="10" t="s">
        <v>12</v>
      </c>
    </row>
    <row r="194" spans="1:7" ht="12.75" customHeight="1">
      <c r="A194" s="189">
        <v>11</v>
      </c>
      <c r="B194" s="205" t="s">
        <v>223</v>
      </c>
      <c r="C194" s="280">
        <v>12059</v>
      </c>
      <c r="D194" s="218">
        <v>10364</v>
      </c>
      <c r="E194" s="218">
        <f t="shared" si="8"/>
        <v>-1695</v>
      </c>
      <c r="F194" s="208">
        <f t="shared" si="7"/>
        <v>-0.14055891864997097</v>
      </c>
      <c r="G194" s="31"/>
    </row>
    <row r="195" spans="1:7" s="221" customFormat="1" ht="12.75" customHeight="1">
      <c r="A195" s="282">
        <v>12</v>
      </c>
      <c r="B195" s="205" t="s">
        <v>224</v>
      </c>
      <c r="C195" s="283">
        <v>15712</v>
      </c>
      <c r="D195" s="284">
        <v>13422</v>
      </c>
      <c r="E195" s="284">
        <f t="shared" si="8"/>
        <v>-2290</v>
      </c>
      <c r="F195" s="285">
        <f t="shared" si="7"/>
        <v>-0.14574847250509165</v>
      </c>
      <c r="G195" s="286"/>
    </row>
    <row r="196" spans="1:7" ht="12.75" customHeight="1">
      <c r="A196" s="189">
        <v>13</v>
      </c>
      <c r="B196" s="205" t="s">
        <v>225</v>
      </c>
      <c r="C196" s="280">
        <v>46034</v>
      </c>
      <c r="D196" s="218">
        <v>40396</v>
      </c>
      <c r="E196" s="218">
        <f t="shared" si="8"/>
        <v>-5638</v>
      </c>
      <c r="F196" s="208">
        <f t="shared" si="7"/>
        <v>-0.12247469261849937</v>
      </c>
      <c r="G196" s="31"/>
    </row>
    <row r="197" spans="1:7" ht="12.75" customHeight="1">
      <c r="A197" s="189">
        <v>14</v>
      </c>
      <c r="B197" s="205" t="s">
        <v>226</v>
      </c>
      <c r="C197" s="280">
        <v>17485</v>
      </c>
      <c r="D197" s="218">
        <v>15048</v>
      </c>
      <c r="E197" s="218">
        <f t="shared" si="8"/>
        <v>-2437</v>
      </c>
      <c r="F197" s="208">
        <f t="shared" si="7"/>
        <v>-0.13937660852158992</v>
      </c>
      <c r="G197" s="31"/>
    </row>
    <row r="198" spans="1:7" ht="12.75" customHeight="1">
      <c r="A198" s="189">
        <v>15</v>
      </c>
      <c r="B198" s="205" t="s">
        <v>227</v>
      </c>
      <c r="C198" s="280">
        <v>26309</v>
      </c>
      <c r="D198" s="218">
        <v>23403</v>
      </c>
      <c r="E198" s="218">
        <f t="shared" si="8"/>
        <v>-2906</v>
      </c>
      <c r="F198" s="208">
        <f t="shared" si="7"/>
        <v>-0.11045649777642631</v>
      </c>
      <c r="G198" s="31"/>
    </row>
    <row r="199" spans="1:7" ht="12.75" customHeight="1">
      <c r="A199" s="189">
        <v>16</v>
      </c>
      <c r="B199" s="205" t="s">
        <v>228</v>
      </c>
      <c r="C199" s="280">
        <v>27632</v>
      </c>
      <c r="D199" s="218">
        <v>24841</v>
      </c>
      <c r="E199" s="218">
        <f t="shared" si="8"/>
        <v>-2791</v>
      </c>
      <c r="F199" s="208">
        <f t="shared" si="7"/>
        <v>-0.10100607990735379</v>
      </c>
      <c r="G199" s="31"/>
    </row>
    <row r="200" spans="1:7" ht="12.75" customHeight="1">
      <c r="A200" s="189">
        <v>17</v>
      </c>
      <c r="B200" s="205" t="s">
        <v>229</v>
      </c>
      <c r="C200" s="280">
        <v>21861</v>
      </c>
      <c r="D200" s="218">
        <v>19249</v>
      </c>
      <c r="E200" s="218">
        <f t="shared" si="8"/>
        <v>-2612</v>
      </c>
      <c r="F200" s="208">
        <f t="shared" si="7"/>
        <v>-0.11948218288275925</v>
      </c>
      <c r="G200" s="31"/>
    </row>
    <row r="201" spans="1:7" ht="12.75" customHeight="1">
      <c r="A201" s="189">
        <v>18</v>
      </c>
      <c r="B201" s="205" t="s">
        <v>230</v>
      </c>
      <c r="C201" s="280">
        <v>34825</v>
      </c>
      <c r="D201" s="218">
        <v>31342</v>
      </c>
      <c r="E201" s="218">
        <f t="shared" si="8"/>
        <v>-3483</v>
      </c>
      <c r="F201" s="208">
        <f t="shared" si="7"/>
        <v>-0.10001435750179469</v>
      </c>
      <c r="G201" s="31"/>
    </row>
    <row r="202" spans="1:7" ht="12.75" customHeight="1">
      <c r="A202" s="189">
        <v>19</v>
      </c>
      <c r="B202" s="205" t="s">
        <v>231</v>
      </c>
      <c r="C202" s="280">
        <v>16184</v>
      </c>
      <c r="D202" s="218">
        <v>14118</v>
      </c>
      <c r="E202" s="218">
        <f t="shared" si="8"/>
        <v>-2066</v>
      </c>
      <c r="F202" s="208">
        <f t="shared" si="7"/>
        <v>-0.12765694513099357</v>
      </c>
      <c r="G202" s="31"/>
    </row>
    <row r="203" spans="1:7" ht="12.75" customHeight="1">
      <c r="A203" s="189">
        <v>20</v>
      </c>
      <c r="B203" s="205" t="s">
        <v>232</v>
      </c>
      <c r="C203" s="280">
        <v>34847</v>
      </c>
      <c r="D203" s="218">
        <v>30477</v>
      </c>
      <c r="E203" s="218">
        <f t="shared" si="8"/>
        <v>-4370</v>
      </c>
      <c r="F203" s="208">
        <f t="shared" si="7"/>
        <v>-0.1254053433581083</v>
      </c>
      <c r="G203" s="31"/>
    </row>
    <row r="204" spans="1:7" ht="12.75" customHeight="1">
      <c r="A204" s="189">
        <v>21</v>
      </c>
      <c r="B204" s="205" t="s">
        <v>233</v>
      </c>
      <c r="C204" s="280">
        <v>12441</v>
      </c>
      <c r="D204" s="218">
        <v>10506</v>
      </c>
      <c r="E204" s="218">
        <f t="shared" si="8"/>
        <v>-1935</v>
      </c>
      <c r="F204" s="208">
        <f t="shared" si="7"/>
        <v>-0.15553412105136244</v>
      </c>
      <c r="G204" s="31"/>
    </row>
    <row r="205" spans="1:7" ht="12.75" customHeight="1">
      <c r="A205" s="189">
        <v>22</v>
      </c>
      <c r="B205" s="205" t="s">
        <v>234</v>
      </c>
      <c r="C205" s="280">
        <v>11020</v>
      </c>
      <c r="D205" s="218">
        <v>9658</v>
      </c>
      <c r="E205" s="218">
        <f t="shared" si="8"/>
        <v>-1362</v>
      </c>
      <c r="F205" s="208">
        <f t="shared" si="7"/>
        <v>-0.1235934664246824</v>
      </c>
      <c r="G205" s="31"/>
    </row>
    <row r="206" spans="1:7" ht="12.75" customHeight="1">
      <c r="A206" s="189">
        <v>23</v>
      </c>
      <c r="B206" s="205" t="s">
        <v>235</v>
      </c>
      <c r="C206" s="280">
        <v>49758</v>
      </c>
      <c r="D206" s="218">
        <v>44960</v>
      </c>
      <c r="E206" s="218">
        <f t="shared" si="8"/>
        <v>-4798</v>
      </c>
      <c r="F206" s="208">
        <f t="shared" si="7"/>
        <v>-0.09642670525342659</v>
      </c>
      <c r="G206" s="31"/>
    </row>
    <row r="207" spans="1:7" ht="12.75" customHeight="1">
      <c r="A207" s="189">
        <v>24</v>
      </c>
      <c r="B207" s="205" t="s">
        <v>236</v>
      </c>
      <c r="C207" s="280">
        <v>37488</v>
      </c>
      <c r="D207" s="218">
        <v>33049</v>
      </c>
      <c r="E207" s="218">
        <f t="shared" si="8"/>
        <v>-4439</v>
      </c>
      <c r="F207" s="208">
        <f t="shared" si="7"/>
        <v>-0.11841122492530944</v>
      </c>
      <c r="G207" s="31"/>
    </row>
    <row r="208" spans="1:7" ht="12.75" customHeight="1">
      <c r="A208" s="189">
        <v>25</v>
      </c>
      <c r="B208" s="205" t="s">
        <v>237</v>
      </c>
      <c r="C208" s="280">
        <v>28564</v>
      </c>
      <c r="D208" s="218">
        <v>25091</v>
      </c>
      <c r="E208" s="218">
        <f t="shared" si="8"/>
        <v>-3473</v>
      </c>
      <c r="F208" s="208">
        <f t="shared" si="7"/>
        <v>-0.12158661251925501</v>
      </c>
      <c r="G208" s="31"/>
    </row>
    <row r="209" spans="1:7" ht="12.75" customHeight="1">
      <c r="A209" s="189">
        <v>26</v>
      </c>
      <c r="B209" s="205" t="s">
        <v>238</v>
      </c>
      <c r="C209" s="280">
        <v>20550</v>
      </c>
      <c r="D209" s="218">
        <v>18837</v>
      </c>
      <c r="E209" s="218">
        <f t="shared" si="8"/>
        <v>-1713</v>
      </c>
      <c r="F209" s="208">
        <f t="shared" si="7"/>
        <v>-0.08335766423357664</v>
      </c>
      <c r="G209" s="31"/>
    </row>
    <row r="210" spans="1:7" ht="12.75" customHeight="1">
      <c r="A210" s="189">
        <v>27</v>
      </c>
      <c r="B210" s="205" t="s">
        <v>239</v>
      </c>
      <c r="C210" s="280">
        <v>30948</v>
      </c>
      <c r="D210" s="218">
        <v>27961</v>
      </c>
      <c r="E210" s="218">
        <f t="shared" si="8"/>
        <v>-2987</v>
      </c>
      <c r="F210" s="208">
        <f t="shared" si="7"/>
        <v>-0.09651673775365129</v>
      </c>
      <c r="G210" s="31"/>
    </row>
    <row r="211" spans="1:7" ht="12.75" customHeight="1">
      <c r="A211" s="189">
        <v>28</v>
      </c>
      <c r="B211" s="205" t="s">
        <v>240</v>
      </c>
      <c r="C211" s="280">
        <v>15087</v>
      </c>
      <c r="D211" s="218">
        <v>12951</v>
      </c>
      <c r="E211" s="218">
        <f t="shared" si="8"/>
        <v>-2136</v>
      </c>
      <c r="F211" s="208">
        <f t="shared" si="7"/>
        <v>-0.14157884271226884</v>
      </c>
      <c r="G211" s="31"/>
    </row>
    <row r="212" spans="1:7" ht="12.75" customHeight="1">
      <c r="A212" s="189">
        <v>29</v>
      </c>
      <c r="B212" s="205" t="s">
        <v>241</v>
      </c>
      <c r="C212" s="280">
        <v>11341</v>
      </c>
      <c r="D212" s="218">
        <v>10056</v>
      </c>
      <c r="E212" s="218">
        <f t="shared" si="8"/>
        <v>-1285</v>
      </c>
      <c r="F212" s="208">
        <f t="shared" si="7"/>
        <v>-0.11330570496428886</v>
      </c>
      <c r="G212" s="31"/>
    </row>
    <row r="213" spans="1:7" ht="12.75" customHeight="1">
      <c r="A213" s="189">
        <v>30</v>
      </c>
      <c r="B213" s="205" t="s">
        <v>242</v>
      </c>
      <c r="C213" s="280">
        <v>14860</v>
      </c>
      <c r="D213" s="218">
        <v>13317</v>
      </c>
      <c r="E213" s="218">
        <f t="shared" si="8"/>
        <v>-1543</v>
      </c>
      <c r="F213" s="208">
        <f t="shared" si="7"/>
        <v>-0.10383580080753702</v>
      </c>
      <c r="G213" s="31"/>
    </row>
    <row r="214" spans="1:8" ht="12.75" customHeight="1">
      <c r="A214" s="189">
        <v>31</v>
      </c>
      <c r="B214" s="205" t="s">
        <v>243</v>
      </c>
      <c r="C214" s="280">
        <v>17200</v>
      </c>
      <c r="D214" s="218">
        <v>14740</v>
      </c>
      <c r="E214" s="218">
        <f t="shared" si="8"/>
        <v>-2460</v>
      </c>
      <c r="F214" s="208">
        <f t="shared" si="7"/>
        <v>-0.14302325581395348</v>
      </c>
      <c r="G214" s="31" t="s">
        <v>12</v>
      </c>
      <c r="H214" s="10" t="s">
        <v>12</v>
      </c>
    </row>
    <row r="215" spans="1:7" ht="12.75" customHeight="1">
      <c r="A215" s="34"/>
      <c r="B215" s="1" t="s">
        <v>27</v>
      </c>
      <c r="C215" s="220">
        <v>720719</v>
      </c>
      <c r="D215" s="219">
        <v>635351</v>
      </c>
      <c r="E215" s="281">
        <f t="shared" si="8"/>
        <v>-85368</v>
      </c>
      <c r="F215" s="143">
        <f t="shared" si="7"/>
        <v>-0.11844838279551392</v>
      </c>
      <c r="G215" s="31"/>
    </row>
    <row r="216" spans="1:7" ht="12.75" customHeight="1">
      <c r="A216" s="40"/>
      <c r="B216" s="2"/>
      <c r="C216" s="44"/>
      <c r="D216" s="45"/>
      <c r="E216" s="46"/>
      <c r="F216" s="38"/>
      <c r="G216" s="31"/>
    </row>
    <row r="217" spans="1:7" ht="12.75" customHeight="1">
      <c r="A217" s="25"/>
      <c r="B217" s="32"/>
      <c r="C217" s="32"/>
      <c r="D217" s="32"/>
      <c r="E217" s="32"/>
      <c r="G217" s="31"/>
    </row>
    <row r="218" spans="1:7" ht="12.75" customHeight="1">
      <c r="A218" s="314" t="s">
        <v>162</v>
      </c>
      <c r="B218" s="314"/>
      <c r="C218" s="314"/>
      <c r="D218" s="314"/>
      <c r="E218" s="314"/>
      <c r="F218" s="314"/>
      <c r="G218" s="314"/>
    </row>
    <row r="219" spans="1:7" ht="69.75" customHeight="1">
      <c r="A219" s="16" t="s">
        <v>20</v>
      </c>
      <c r="B219" s="16" t="s">
        <v>21</v>
      </c>
      <c r="C219" s="16" t="s">
        <v>178</v>
      </c>
      <c r="D219" s="16" t="s">
        <v>99</v>
      </c>
      <c r="E219" s="29" t="s">
        <v>6</v>
      </c>
      <c r="F219" s="16" t="s">
        <v>28</v>
      </c>
      <c r="G219" s="31"/>
    </row>
    <row r="220" spans="1:7" ht="12.75" customHeight="1">
      <c r="A220" s="16">
        <v>1</v>
      </c>
      <c r="B220" s="16">
        <v>2</v>
      </c>
      <c r="C220" s="16">
        <v>3</v>
      </c>
      <c r="D220" s="16">
        <v>4</v>
      </c>
      <c r="E220" s="16" t="s">
        <v>29</v>
      </c>
      <c r="F220" s="16">
        <v>6</v>
      </c>
      <c r="G220" s="31"/>
    </row>
    <row r="221" spans="1:7" ht="12.75" customHeight="1">
      <c r="A221" s="18">
        <v>1</v>
      </c>
      <c r="B221" s="205" t="s">
        <v>213</v>
      </c>
      <c r="C221" s="222">
        <v>37450</v>
      </c>
      <c r="D221" s="218">
        <v>36914</v>
      </c>
      <c r="E221" s="222">
        <f>D221-C221</f>
        <v>-536</v>
      </c>
      <c r="F221" s="144">
        <f>E221/C221</f>
        <v>-0.01431241655540721</v>
      </c>
      <c r="G221" s="31"/>
    </row>
    <row r="222" spans="1:7" ht="12.75" customHeight="1">
      <c r="A222" s="18">
        <v>2</v>
      </c>
      <c r="B222" s="205" t="s">
        <v>214</v>
      </c>
      <c r="C222" s="222">
        <v>39226</v>
      </c>
      <c r="D222" s="218">
        <v>38828</v>
      </c>
      <c r="E222" s="222">
        <f aca="true" t="shared" si="9" ref="E222:E252">D222-C222</f>
        <v>-398</v>
      </c>
      <c r="F222" s="144">
        <f aca="true" t="shared" si="10" ref="F222:F251">E222/C222</f>
        <v>-0.010146331514811605</v>
      </c>
      <c r="G222" s="31"/>
    </row>
    <row r="223" spans="1:7" ht="12.75" customHeight="1">
      <c r="A223" s="18">
        <v>3</v>
      </c>
      <c r="B223" s="205" t="s">
        <v>215</v>
      </c>
      <c r="C223" s="222">
        <v>78012</v>
      </c>
      <c r="D223" s="218">
        <v>72931</v>
      </c>
      <c r="E223" s="222">
        <f t="shared" si="9"/>
        <v>-5081</v>
      </c>
      <c r="F223" s="144">
        <f t="shared" si="10"/>
        <v>-0.06513100548633544</v>
      </c>
      <c r="G223" s="31"/>
    </row>
    <row r="224" spans="1:7" ht="12.75" customHeight="1">
      <c r="A224" s="18">
        <v>4</v>
      </c>
      <c r="B224" s="205" t="s">
        <v>216</v>
      </c>
      <c r="C224" s="222">
        <v>26007</v>
      </c>
      <c r="D224" s="218">
        <v>25269</v>
      </c>
      <c r="E224" s="222">
        <f t="shared" si="9"/>
        <v>-738</v>
      </c>
      <c r="F224" s="144">
        <f t="shared" si="10"/>
        <v>-0.028376975429692006</v>
      </c>
      <c r="G224" s="31"/>
    </row>
    <row r="225" spans="1:7" ht="12.75" customHeight="1">
      <c r="A225" s="18">
        <v>5</v>
      </c>
      <c r="B225" s="205" t="s">
        <v>217</v>
      </c>
      <c r="C225" s="222">
        <v>16183</v>
      </c>
      <c r="D225" s="218">
        <v>15925</v>
      </c>
      <c r="E225" s="222">
        <f t="shared" si="9"/>
        <v>-258</v>
      </c>
      <c r="F225" s="144">
        <f t="shared" si="10"/>
        <v>-0.015942655873447446</v>
      </c>
      <c r="G225" s="31"/>
    </row>
    <row r="226" spans="1:7" ht="12.75" customHeight="1">
      <c r="A226" s="18">
        <v>6</v>
      </c>
      <c r="B226" s="205" t="s">
        <v>218</v>
      </c>
      <c r="C226" s="222">
        <v>21834</v>
      </c>
      <c r="D226" s="218">
        <v>22014</v>
      </c>
      <c r="E226" s="222">
        <f t="shared" si="9"/>
        <v>180</v>
      </c>
      <c r="F226" s="144">
        <f t="shared" si="10"/>
        <v>0.008244023083264633</v>
      </c>
      <c r="G226" s="31"/>
    </row>
    <row r="227" spans="1:7" ht="12.75" customHeight="1">
      <c r="A227" s="18">
        <v>7</v>
      </c>
      <c r="B227" s="205" t="s">
        <v>219</v>
      </c>
      <c r="C227" s="222">
        <v>34155</v>
      </c>
      <c r="D227" s="218">
        <v>32979</v>
      </c>
      <c r="E227" s="222">
        <f t="shared" si="9"/>
        <v>-1176</v>
      </c>
      <c r="F227" s="144">
        <f t="shared" si="10"/>
        <v>-0.03443126921387791</v>
      </c>
      <c r="G227" s="31"/>
    </row>
    <row r="228" spans="1:7" ht="12.75" customHeight="1">
      <c r="A228" s="18">
        <v>8</v>
      </c>
      <c r="B228" s="205" t="s">
        <v>220</v>
      </c>
      <c r="C228" s="222">
        <v>41701</v>
      </c>
      <c r="D228" s="218">
        <v>41356</v>
      </c>
      <c r="E228" s="222">
        <f t="shared" si="9"/>
        <v>-345</v>
      </c>
      <c r="F228" s="144">
        <f t="shared" si="10"/>
        <v>-0.008273182897292631</v>
      </c>
      <c r="G228" s="31"/>
    </row>
    <row r="229" spans="1:7" ht="12.75" customHeight="1">
      <c r="A229" s="18">
        <v>9</v>
      </c>
      <c r="B229" s="205" t="s">
        <v>221</v>
      </c>
      <c r="C229" s="222">
        <v>18219</v>
      </c>
      <c r="D229" s="218">
        <v>17942</v>
      </c>
      <c r="E229" s="222">
        <f t="shared" si="9"/>
        <v>-277</v>
      </c>
      <c r="F229" s="144">
        <f t="shared" si="10"/>
        <v>-0.015203908008123388</v>
      </c>
      <c r="G229" s="31"/>
    </row>
    <row r="230" spans="1:7" ht="12.75" customHeight="1">
      <c r="A230" s="18">
        <v>10</v>
      </c>
      <c r="B230" s="205" t="s">
        <v>222</v>
      </c>
      <c r="C230" s="222">
        <v>42999</v>
      </c>
      <c r="D230" s="218">
        <v>42390</v>
      </c>
      <c r="E230" s="222">
        <f t="shared" si="9"/>
        <v>-609</v>
      </c>
      <c r="F230" s="144">
        <f t="shared" si="10"/>
        <v>-0.014163120072559827</v>
      </c>
      <c r="G230" s="31"/>
    </row>
    <row r="231" spans="1:7" ht="12.75" customHeight="1">
      <c r="A231" s="18">
        <v>11</v>
      </c>
      <c r="B231" s="205" t="s">
        <v>223</v>
      </c>
      <c r="C231" s="222">
        <v>29201</v>
      </c>
      <c r="D231" s="218">
        <v>28436</v>
      </c>
      <c r="E231" s="222">
        <f t="shared" si="9"/>
        <v>-765</v>
      </c>
      <c r="F231" s="144">
        <f t="shared" si="10"/>
        <v>-0.026197732954350877</v>
      </c>
      <c r="G231" s="31"/>
    </row>
    <row r="232" spans="1:7" ht="12.75" customHeight="1">
      <c r="A232" s="18">
        <v>12</v>
      </c>
      <c r="B232" s="205" t="s">
        <v>224</v>
      </c>
      <c r="C232" s="222">
        <v>26993</v>
      </c>
      <c r="D232" s="218">
        <v>25488</v>
      </c>
      <c r="E232" s="222">
        <f t="shared" si="9"/>
        <v>-1505</v>
      </c>
      <c r="F232" s="144">
        <f t="shared" si="10"/>
        <v>-0.055755195791501504</v>
      </c>
      <c r="G232" s="31"/>
    </row>
    <row r="233" spans="1:7" ht="12.75" customHeight="1">
      <c r="A233" s="18">
        <v>13</v>
      </c>
      <c r="B233" s="205" t="s">
        <v>225</v>
      </c>
      <c r="C233" s="222">
        <v>71087</v>
      </c>
      <c r="D233" s="218">
        <v>70713</v>
      </c>
      <c r="E233" s="222">
        <f t="shared" si="9"/>
        <v>-374</v>
      </c>
      <c r="F233" s="144">
        <f t="shared" si="10"/>
        <v>-0.005261158861676538</v>
      </c>
      <c r="G233" s="31"/>
    </row>
    <row r="234" spans="1:7" ht="12.75" customHeight="1">
      <c r="A234" s="18">
        <v>14</v>
      </c>
      <c r="B234" s="205" t="s">
        <v>226</v>
      </c>
      <c r="C234" s="222">
        <v>21174</v>
      </c>
      <c r="D234" s="218">
        <v>20539</v>
      </c>
      <c r="E234" s="222">
        <f t="shared" si="9"/>
        <v>-635</v>
      </c>
      <c r="F234" s="144">
        <f t="shared" si="10"/>
        <v>-0.029989609898932654</v>
      </c>
      <c r="G234" s="31"/>
    </row>
    <row r="235" spans="1:7" ht="12.75" customHeight="1">
      <c r="A235" s="18">
        <v>15</v>
      </c>
      <c r="B235" s="205" t="s">
        <v>227</v>
      </c>
      <c r="C235" s="222">
        <v>38113</v>
      </c>
      <c r="D235" s="218">
        <v>36724</v>
      </c>
      <c r="E235" s="222">
        <f t="shared" si="9"/>
        <v>-1389</v>
      </c>
      <c r="F235" s="144">
        <f t="shared" si="10"/>
        <v>-0.03644425786477055</v>
      </c>
      <c r="G235" s="31"/>
    </row>
    <row r="236" spans="1:7" ht="12.75" customHeight="1">
      <c r="A236" s="18">
        <v>16</v>
      </c>
      <c r="B236" s="205" t="s">
        <v>228</v>
      </c>
      <c r="C236" s="222">
        <v>39188</v>
      </c>
      <c r="D236" s="218">
        <v>37203</v>
      </c>
      <c r="E236" s="222">
        <f t="shared" si="9"/>
        <v>-1985</v>
      </c>
      <c r="F236" s="144">
        <f t="shared" si="10"/>
        <v>-0.0506532612024089</v>
      </c>
      <c r="G236" s="31"/>
    </row>
    <row r="237" spans="1:7" ht="12.75" customHeight="1">
      <c r="A237" s="18">
        <v>17</v>
      </c>
      <c r="B237" s="205" t="s">
        <v>229</v>
      </c>
      <c r="C237" s="222">
        <v>32780</v>
      </c>
      <c r="D237" s="218">
        <v>30608</v>
      </c>
      <c r="E237" s="222">
        <f t="shared" si="9"/>
        <v>-2172</v>
      </c>
      <c r="F237" s="144">
        <f t="shared" si="10"/>
        <v>-0.06625991458206223</v>
      </c>
      <c r="G237" s="31"/>
    </row>
    <row r="238" spans="1:7" ht="12.75" customHeight="1">
      <c r="A238" s="18">
        <v>18</v>
      </c>
      <c r="B238" s="205" t="s">
        <v>230</v>
      </c>
      <c r="C238" s="222">
        <v>49696</v>
      </c>
      <c r="D238" s="218">
        <v>48561</v>
      </c>
      <c r="E238" s="222">
        <f t="shared" si="9"/>
        <v>-1135</v>
      </c>
      <c r="F238" s="144">
        <f t="shared" si="10"/>
        <v>-0.0228388602704443</v>
      </c>
      <c r="G238" s="31"/>
    </row>
    <row r="239" spans="1:7" ht="12.75" customHeight="1">
      <c r="A239" s="18">
        <v>19</v>
      </c>
      <c r="B239" s="205" t="s">
        <v>231</v>
      </c>
      <c r="C239" s="222">
        <v>26552</v>
      </c>
      <c r="D239" s="218">
        <v>25612</v>
      </c>
      <c r="E239" s="222">
        <f t="shared" si="9"/>
        <v>-940</v>
      </c>
      <c r="F239" s="144">
        <f t="shared" si="10"/>
        <v>-0.03540222958722507</v>
      </c>
      <c r="G239" s="31"/>
    </row>
    <row r="240" spans="1:7" ht="12.75" customHeight="1">
      <c r="A240" s="18">
        <v>20</v>
      </c>
      <c r="B240" s="205" t="s">
        <v>232</v>
      </c>
      <c r="C240" s="222">
        <v>50467</v>
      </c>
      <c r="D240" s="218">
        <v>49933</v>
      </c>
      <c r="E240" s="222">
        <f t="shared" si="9"/>
        <v>-534</v>
      </c>
      <c r="F240" s="144">
        <f t="shared" si="10"/>
        <v>-0.010581171854875462</v>
      </c>
      <c r="G240" s="31"/>
    </row>
    <row r="241" spans="1:7" ht="12.75" customHeight="1">
      <c r="A241" s="18">
        <v>21</v>
      </c>
      <c r="B241" s="205" t="s">
        <v>233</v>
      </c>
      <c r="C241" s="222">
        <v>14266</v>
      </c>
      <c r="D241" s="218">
        <v>13662</v>
      </c>
      <c r="E241" s="222">
        <f t="shared" si="9"/>
        <v>-604</v>
      </c>
      <c r="F241" s="144">
        <f t="shared" si="10"/>
        <v>-0.042338427029300435</v>
      </c>
      <c r="G241" s="31"/>
    </row>
    <row r="242" spans="1:7" ht="12.75" customHeight="1">
      <c r="A242" s="18">
        <v>22</v>
      </c>
      <c r="B242" s="205" t="s">
        <v>234</v>
      </c>
      <c r="C242" s="222">
        <v>16008</v>
      </c>
      <c r="D242" s="218">
        <v>16084</v>
      </c>
      <c r="E242" s="222">
        <f t="shared" si="9"/>
        <v>76</v>
      </c>
      <c r="F242" s="144">
        <f t="shared" si="10"/>
        <v>0.004747626186906547</v>
      </c>
      <c r="G242" s="31"/>
    </row>
    <row r="243" spans="1:7" ht="12.75" customHeight="1">
      <c r="A243" s="18">
        <v>23</v>
      </c>
      <c r="B243" s="205" t="s">
        <v>235</v>
      </c>
      <c r="C243" s="222">
        <v>70527</v>
      </c>
      <c r="D243" s="218">
        <v>70334</v>
      </c>
      <c r="E243" s="222">
        <f t="shared" si="9"/>
        <v>-193</v>
      </c>
      <c r="F243" s="144">
        <f t="shared" si="10"/>
        <v>-0.0027365406156507435</v>
      </c>
      <c r="G243" s="31"/>
    </row>
    <row r="244" spans="1:7" ht="12.75" customHeight="1">
      <c r="A244" s="18">
        <v>24</v>
      </c>
      <c r="B244" s="205" t="s">
        <v>236</v>
      </c>
      <c r="C244" s="222">
        <v>56020</v>
      </c>
      <c r="D244" s="218">
        <v>54508</v>
      </c>
      <c r="E244" s="222">
        <f t="shared" si="9"/>
        <v>-1512</v>
      </c>
      <c r="F244" s="144">
        <f t="shared" si="10"/>
        <v>-0.026990360585505177</v>
      </c>
      <c r="G244" s="31"/>
    </row>
    <row r="245" spans="1:7" ht="12.75" customHeight="1">
      <c r="A245" s="18">
        <v>25</v>
      </c>
      <c r="B245" s="205" t="s">
        <v>237</v>
      </c>
      <c r="C245" s="222">
        <v>35543</v>
      </c>
      <c r="D245" s="218">
        <v>35509</v>
      </c>
      <c r="E245" s="222">
        <f t="shared" si="9"/>
        <v>-34</v>
      </c>
      <c r="F245" s="144">
        <f t="shared" si="10"/>
        <v>-0.0009565877950651324</v>
      </c>
      <c r="G245" s="31"/>
    </row>
    <row r="246" spans="1:7" ht="12.75" customHeight="1">
      <c r="A246" s="18">
        <v>26</v>
      </c>
      <c r="B246" s="205" t="s">
        <v>238</v>
      </c>
      <c r="C246" s="222">
        <v>30876</v>
      </c>
      <c r="D246" s="218">
        <v>29814</v>
      </c>
      <c r="E246" s="222">
        <f t="shared" si="9"/>
        <v>-1062</v>
      </c>
      <c r="F246" s="144">
        <f t="shared" si="10"/>
        <v>-0.03439564710454722</v>
      </c>
      <c r="G246" s="31"/>
    </row>
    <row r="247" spans="1:7" ht="12.75" customHeight="1">
      <c r="A247" s="18">
        <v>27</v>
      </c>
      <c r="B247" s="205" t="s">
        <v>239</v>
      </c>
      <c r="C247" s="222">
        <v>46097</v>
      </c>
      <c r="D247" s="218">
        <v>44846</v>
      </c>
      <c r="E247" s="222">
        <f t="shared" si="9"/>
        <v>-1251</v>
      </c>
      <c r="F247" s="144">
        <f t="shared" si="10"/>
        <v>-0.027138425494066858</v>
      </c>
      <c r="G247" s="31"/>
    </row>
    <row r="248" spans="1:7" ht="12.75" customHeight="1">
      <c r="A248" s="18">
        <v>28</v>
      </c>
      <c r="B248" s="205" t="s">
        <v>240</v>
      </c>
      <c r="C248" s="222">
        <v>22533</v>
      </c>
      <c r="D248" s="218">
        <v>22851</v>
      </c>
      <c r="E248" s="222">
        <f t="shared" si="9"/>
        <v>318</v>
      </c>
      <c r="F248" s="144">
        <f t="shared" si="10"/>
        <v>0.014112634802289975</v>
      </c>
      <c r="G248" s="31"/>
    </row>
    <row r="249" spans="1:7" ht="12.75" customHeight="1">
      <c r="A249" s="18">
        <v>29</v>
      </c>
      <c r="B249" s="205" t="s">
        <v>241</v>
      </c>
      <c r="C249" s="222">
        <v>17839</v>
      </c>
      <c r="D249" s="218">
        <v>17618</v>
      </c>
      <c r="E249" s="222">
        <f t="shared" si="9"/>
        <v>-221</v>
      </c>
      <c r="F249" s="144">
        <f t="shared" si="10"/>
        <v>-0.01238858680419306</v>
      </c>
      <c r="G249" s="31"/>
    </row>
    <row r="250" spans="1:7" ht="12.75" customHeight="1">
      <c r="A250" s="18">
        <v>30</v>
      </c>
      <c r="B250" s="205" t="s">
        <v>242</v>
      </c>
      <c r="C250" s="222">
        <v>21242</v>
      </c>
      <c r="D250" s="218">
        <v>21065</v>
      </c>
      <c r="E250" s="222">
        <f t="shared" si="9"/>
        <v>-177</v>
      </c>
      <c r="F250" s="144">
        <f t="shared" si="10"/>
        <v>-0.008332548724225591</v>
      </c>
      <c r="G250" s="31"/>
    </row>
    <row r="251" spans="1:7" ht="12.75" customHeight="1">
      <c r="A251" s="18">
        <v>31</v>
      </c>
      <c r="B251" s="205" t="s">
        <v>243</v>
      </c>
      <c r="C251" s="222">
        <v>19012</v>
      </c>
      <c r="D251" s="218">
        <v>18726</v>
      </c>
      <c r="E251" s="222">
        <f t="shared" si="9"/>
        <v>-286</v>
      </c>
      <c r="F251" s="144">
        <f t="shared" si="10"/>
        <v>-0.015043130654323585</v>
      </c>
      <c r="G251" s="31"/>
    </row>
    <row r="252" spans="1:7" ht="12.75" customHeight="1">
      <c r="A252" s="34"/>
      <c r="B252" s="1" t="s">
        <v>27</v>
      </c>
      <c r="C252" s="219">
        <v>1091000</v>
      </c>
      <c r="D252" s="219">
        <v>1065382</v>
      </c>
      <c r="E252" s="222">
        <f t="shared" si="9"/>
        <v>-25618</v>
      </c>
      <c r="F252" s="143">
        <f>E252/C252</f>
        <v>-0.023481209899175067</v>
      </c>
      <c r="G252" s="31"/>
    </row>
    <row r="253" spans="1:7" ht="12.75" customHeight="1">
      <c r="A253" s="25"/>
      <c r="B253" s="36"/>
      <c r="C253" s="37"/>
      <c r="D253" s="37"/>
      <c r="E253" s="37"/>
      <c r="F253" s="38"/>
      <c r="G253" s="31"/>
    </row>
    <row r="254" spans="1:7" ht="12.75" customHeight="1">
      <c r="A254" s="314" t="s">
        <v>163</v>
      </c>
      <c r="B254" s="314"/>
      <c r="C254" s="314"/>
      <c r="D254" s="314"/>
      <c r="E254" s="314"/>
      <c r="F254" s="314"/>
      <c r="G254" s="31"/>
    </row>
    <row r="255" spans="1:7" ht="70.5" customHeight="1">
      <c r="A255" s="16" t="s">
        <v>20</v>
      </c>
      <c r="B255" s="16" t="s">
        <v>21</v>
      </c>
      <c r="C255" s="16" t="s">
        <v>178</v>
      </c>
      <c r="D255" s="16" t="s">
        <v>99</v>
      </c>
      <c r="E255" s="29" t="s">
        <v>6</v>
      </c>
      <c r="F255" s="16" t="s">
        <v>28</v>
      </c>
      <c r="G255" s="31"/>
    </row>
    <row r="256" spans="1:7" ht="12.75" customHeight="1">
      <c r="A256" s="16">
        <v>1</v>
      </c>
      <c r="B256" s="16">
        <v>2</v>
      </c>
      <c r="C256" s="16">
        <v>3</v>
      </c>
      <c r="D256" s="16">
        <v>4</v>
      </c>
      <c r="E256" s="16" t="s">
        <v>29</v>
      </c>
      <c r="F256" s="16">
        <v>6</v>
      </c>
      <c r="G256" s="31"/>
    </row>
    <row r="257" spans="1:7" ht="12.75" customHeight="1">
      <c r="A257" s="189">
        <v>1</v>
      </c>
      <c r="B257" s="205" t="s">
        <v>213</v>
      </c>
      <c r="C257" s="280">
        <v>15987</v>
      </c>
      <c r="D257" s="218">
        <v>15492</v>
      </c>
      <c r="E257" s="218">
        <f>D257-C257</f>
        <v>-495</v>
      </c>
      <c r="F257" s="208">
        <f aca="true" t="shared" si="11" ref="F257:F287">E257/C257</f>
        <v>-0.03096265715894164</v>
      </c>
      <c r="G257" s="31"/>
    </row>
    <row r="258" spans="1:7" ht="12.75" customHeight="1">
      <c r="A258" s="189">
        <v>2</v>
      </c>
      <c r="B258" s="205" t="s">
        <v>214</v>
      </c>
      <c r="C258" s="280">
        <v>18252</v>
      </c>
      <c r="D258" s="218">
        <v>17223</v>
      </c>
      <c r="E258" s="218">
        <f aca="true" t="shared" si="12" ref="E258:E288">D258-C258</f>
        <v>-1029</v>
      </c>
      <c r="F258" s="208">
        <f t="shared" si="11"/>
        <v>-0.05637738330046022</v>
      </c>
      <c r="G258" s="31"/>
    </row>
    <row r="259" spans="1:7" ht="12.75" customHeight="1">
      <c r="A259" s="189">
        <v>3</v>
      </c>
      <c r="B259" s="205" t="s">
        <v>215</v>
      </c>
      <c r="C259" s="280">
        <v>42098</v>
      </c>
      <c r="D259" s="218">
        <v>38751</v>
      </c>
      <c r="E259" s="218">
        <f t="shared" si="12"/>
        <v>-3347</v>
      </c>
      <c r="F259" s="208">
        <f t="shared" si="11"/>
        <v>-0.0795049646063946</v>
      </c>
      <c r="G259" s="31"/>
    </row>
    <row r="260" spans="1:7" ht="12.75" customHeight="1">
      <c r="A260" s="189">
        <v>4</v>
      </c>
      <c r="B260" s="205" t="s">
        <v>216</v>
      </c>
      <c r="C260" s="280">
        <v>19195</v>
      </c>
      <c r="D260" s="218">
        <v>18573</v>
      </c>
      <c r="E260" s="218">
        <f t="shared" si="12"/>
        <v>-622</v>
      </c>
      <c r="F260" s="208">
        <f t="shared" si="11"/>
        <v>-0.03240427194581923</v>
      </c>
      <c r="G260" s="31"/>
    </row>
    <row r="261" spans="1:7" ht="12.75" customHeight="1">
      <c r="A261" s="189">
        <v>5</v>
      </c>
      <c r="B261" s="205" t="s">
        <v>217</v>
      </c>
      <c r="C261" s="280">
        <v>12966</v>
      </c>
      <c r="D261" s="218">
        <v>11633</v>
      </c>
      <c r="E261" s="218">
        <f t="shared" si="12"/>
        <v>-1333</v>
      </c>
      <c r="F261" s="208">
        <f t="shared" si="11"/>
        <v>-0.10280734227980873</v>
      </c>
      <c r="G261" s="31"/>
    </row>
    <row r="262" spans="1:7" ht="12.75" customHeight="1">
      <c r="A262" s="189">
        <v>6</v>
      </c>
      <c r="B262" s="205" t="s">
        <v>218</v>
      </c>
      <c r="C262" s="280">
        <v>11126</v>
      </c>
      <c r="D262" s="218">
        <v>10741</v>
      </c>
      <c r="E262" s="218">
        <f t="shared" si="12"/>
        <v>-385</v>
      </c>
      <c r="F262" s="208">
        <f t="shared" si="11"/>
        <v>-0.03460363113428006</v>
      </c>
      <c r="G262" s="31"/>
    </row>
    <row r="263" spans="1:7" ht="12.75" customHeight="1">
      <c r="A263" s="189">
        <v>7</v>
      </c>
      <c r="B263" s="205" t="s">
        <v>219</v>
      </c>
      <c r="C263" s="280">
        <v>17856</v>
      </c>
      <c r="D263" s="218">
        <v>17159</v>
      </c>
      <c r="E263" s="218">
        <f t="shared" si="12"/>
        <v>-697</v>
      </c>
      <c r="F263" s="208">
        <f t="shared" si="11"/>
        <v>-0.03903449820788531</v>
      </c>
      <c r="G263" s="31"/>
    </row>
    <row r="264" spans="1:7" ht="12.75" customHeight="1">
      <c r="A264" s="189">
        <v>8</v>
      </c>
      <c r="B264" s="205" t="s">
        <v>220</v>
      </c>
      <c r="C264" s="280">
        <v>24817</v>
      </c>
      <c r="D264" s="218">
        <v>22811</v>
      </c>
      <c r="E264" s="218">
        <f t="shared" si="12"/>
        <v>-2006</v>
      </c>
      <c r="F264" s="208">
        <f t="shared" si="11"/>
        <v>-0.08083168795583673</v>
      </c>
      <c r="G264" s="31"/>
    </row>
    <row r="265" spans="1:7" ht="12.75" customHeight="1">
      <c r="A265" s="189">
        <v>9</v>
      </c>
      <c r="B265" s="205" t="s">
        <v>221</v>
      </c>
      <c r="C265" s="280">
        <v>15215</v>
      </c>
      <c r="D265" s="218">
        <v>14285</v>
      </c>
      <c r="E265" s="218">
        <f t="shared" si="12"/>
        <v>-930</v>
      </c>
      <c r="F265" s="208">
        <f t="shared" si="11"/>
        <v>-0.06112389089714098</v>
      </c>
      <c r="G265" s="31"/>
    </row>
    <row r="266" spans="1:7" ht="12.75" customHeight="1">
      <c r="A266" s="189">
        <v>10</v>
      </c>
      <c r="B266" s="205" t="s">
        <v>222</v>
      </c>
      <c r="C266" s="280">
        <v>26098</v>
      </c>
      <c r="D266" s="218">
        <v>24897</v>
      </c>
      <c r="E266" s="218">
        <f t="shared" si="12"/>
        <v>-1201</v>
      </c>
      <c r="F266" s="208">
        <f t="shared" si="11"/>
        <v>-0.04601885201931182</v>
      </c>
      <c r="G266" s="31"/>
    </row>
    <row r="267" spans="1:7" ht="12.75" customHeight="1">
      <c r="A267" s="189">
        <v>11</v>
      </c>
      <c r="B267" s="205" t="s">
        <v>223</v>
      </c>
      <c r="C267" s="280">
        <v>11280</v>
      </c>
      <c r="D267" s="218">
        <v>10364</v>
      </c>
      <c r="E267" s="218">
        <f t="shared" si="12"/>
        <v>-916</v>
      </c>
      <c r="F267" s="208">
        <f t="shared" si="11"/>
        <v>-0.08120567375886525</v>
      </c>
      <c r="G267" s="31"/>
    </row>
    <row r="268" spans="1:7" ht="12.75" customHeight="1">
      <c r="A268" s="189">
        <v>12</v>
      </c>
      <c r="B268" s="205" t="s">
        <v>224</v>
      </c>
      <c r="C268" s="280">
        <v>14524</v>
      </c>
      <c r="D268" s="218">
        <v>13422</v>
      </c>
      <c r="E268" s="218">
        <f t="shared" si="12"/>
        <v>-1102</v>
      </c>
      <c r="F268" s="208">
        <f t="shared" si="11"/>
        <v>-0.07587441476177362</v>
      </c>
      <c r="G268" s="31"/>
    </row>
    <row r="269" spans="1:7" ht="12.75" customHeight="1">
      <c r="A269" s="189">
        <v>13</v>
      </c>
      <c r="B269" s="205" t="s">
        <v>225</v>
      </c>
      <c r="C269" s="280">
        <v>42196</v>
      </c>
      <c r="D269" s="218">
        <v>40396</v>
      </c>
      <c r="E269" s="218">
        <f t="shared" si="12"/>
        <v>-1800</v>
      </c>
      <c r="F269" s="208">
        <f t="shared" si="11"/>
        <v>-0.04265807185515215</v>
      </c>
      <c r="G269" s="31"/>
    </row>
    <row r="270" spans="1:7" ht="12.75" customHeight="1">
      <c r="A270" s="189">
        <v>14</v>
      </c>
      <c r="B270" s="205" t="s">
        <v>226</v>
      </c>
      <c r="C270" s="280">
        <v>16356</v>
      </c>
      <c r="D270" s="218">
        <v>15048</v>
      </c>
      <c r="E270" s="218">
        <f t="shared" si="12"/>
        <v>-1308</v>
      </c>
      <c r="F270" s="208">
        <f t="shared" si="11"/>
        <v>-0.07997065297138664</v>
      </c>
      <c r="G270" s="31"/>
    </row>
    <row r="271" spans="1:7" ht="12.75" customHeight="1">
      <c r="A271" s="189">
        <v>15</v>
      </c>
      <c r="B271" s="205" t="s">
        <v>227</v>
      </c>
      <c r="C271" s="280">
        <v>24610</v>
      </c>
      <c r="D271" s="218">
        <v>23403</v>
      </c>
      <c r="E271" s="218">
        <f t="shared" si="12"/>
        <v>-1207</v>
      </c>
      <c r="F271" s="208">
        <f t="shared" si="11"/>
        <v>-0.04904510361641609</v>
      </c>
      <c r="G271" s="31"/>
    </row>
    <row r="272" spans="1:7" ht="12.75" customHeight="1">
      <c r="A272" s="189">
        <v>16</v>
      </c>
      <c r="B272" s="205" t="s">
        <v>228</v>
      </c>
      <c r="C272" s="280">
        <v>25847</v>
      </c>
      <c r="D272" s="218">
        <v>24841</v>
      </c>
      <c r="E272" s="218">
        <f t="shared" si="12"/>
        <v>-1006</v>
      </c>
      <c r="F272" s="208">
        <f t="shared" si="11"/>
        <v>-0.038921344836924984</v>
      </c>
      <c r="G272" s="31"/>
    </row>
    <row r="273" spans="1:7" ht="12.75" customHeight="1">
      <c r="A273" s="189">
        <v>17</v>
      </c>
      <c r="B273" s="205" t="s">
        <v>229</v>
      </c>
      <c r="C273" s="280">
        <v>20426</v>
      </c>
      <c r="D273" s="218">
        <v>19249</v>
      </c>
      <c r="E273" s="218">
        <f t="shared" si="12"/>
        <v>-1177</v>
      </c>
      <c r="F273" s="208">
        <f t="shared" si="11"/>
        <v>-0.057622637814550084</v>
      </c>
      <c r="G273" s="31"/>
    </row>
    <row r="274" spans="1:7" ht="12.75" customHeight="1">
      <c r="A274" s="189">
        <v>18</v>
      </c>
      <c r="B274" s="205" t="s">
        <v>230</v>
      </c>
      <c r="C274" s="280">
        <v>32577</v>
      </c>
      <c r="D274" s="218">
        <v>31342</v>
      </c>
      <c r="E274" s="218">
        <f t="shared" si="12"/>
        <v>-1235</v>
      </c>
      <c r="F274" s="208">
        <f t="shared" si="11"/>
        <v>-0.037910182030266755</v>
      </c>
      <c r="G274" s="31"/>
    </row>
    <row r="275" spans="1:7" ht="12.75" customHeight="1">
      <c r="A275" s="189">
        <v>19</v>
      </c>
      <c r="B275" s="205" t="s">
        <v>231</v>
      </c>
      <c r="C275" s="280">
        <v>15139</v>
      </c>
      <c r="D275" s="218">
        <v>14118</v>
      </c>
      <c r="E275" s="218">
        <f t="shared" si="12"/>
        <v>-1021</v>
      </c>
      <c r="F275" s="208">
        <f t="shared" si="11"/>
        <v>-0.06744170684985798</v>
      </c>
      <c r="G275" s="31"/>
    </row>
    <row r="276" spans="1:8" ht="12.75" customHeight="1">
      <c r="A276" s="189">
        <v>20</v>
      </c>
      <c r="B276" s="205" t="s">
        <v>232</v>
      </c>
      <c r="C276" s="280">
        <v>32271</v>
      </c>
      <c r="D276" s="218">
        <v>30477</v>
      </c>
      <c r="E276" s="218">
        <f t="shared" si="12"/>
        <v>-1794</v>
      </c>
      <c r="F276" s="208">
        <f t="shared" si="11"/>
        <v>-0.055591707725202194</v>
      </c>
      <c r="G276" s="31"/>
      <c r="H276" s="10" t="s">
        <v>12</v>
      </c>
    </row>
    <row r="277" spans="1:7" ht="12.75" customHeight="1">
      <c r="A277" s="189">
        <v>21</v>
      </c>
      <c r="B277" s="205" t="s">
        <v>233</v>
      </c>
      <c r="C277" s="280">
        <v>11637</v>
      </c>
      <c r="D277" s="218">
        <v>10506</v>
      </c>
      <c r="E277" s="218">
        <f t="shared" si="12"/>
        <v>-1131</v>
      </c>
      <c r="F277" s="208">
        <f t="shared" si="11"/>
        <v>-0.09718999742201598</v>
      </c>
      <c r="G277" s="31"/>
    </row>
    <row r="278" spans="1:7" ht="12.75" customHeight="1">
      <c r="A278" s="189">
        <v>22</v>
      </c>
      <c r="B278" s="205" t="s">
        <v>234</v>
      </c>
      <c r="C278" s="280">
        <v>10308</v>
      </c>
      <c r="D278" s="218">
        <v>9658</v>
      </c>
      <c r="E278" s="218">
        <f t="shared" si="12"/>
        <v>-650</v>
      </c>
      <c r="F278" s="208">
        <f t="shared" si="11"/>
        <v>-0.06305781916957703</v>
      </c>
      <c r="G278" s="31"/>
    </row>
    <row r="279" spans="1:7" ht="12.75" customHeight="1">
      <c r="A279" s="189">
        <v>23</v>
      </c>
      <c r="B279" s="205" t="s">
        <v>235</v>
      </c>
      <c r="C279" s="280">
        <v>46546</v>
      </c>
      <c r="D279" s="218">
        <v>44960</v>
      </c>
      <c r="E279" s="218">
        <f t="shared" si="12"/>
        <v>-1586</v>
      </c>
      <c r="F279" s="208">
        <f t="shared" si="11"/>
        <v>-0.03407381944742835</v>
      </c>
      <c r="G279" s="31"/>
    </row>
    <row r="280" spans="1:7" ht="12.75" customHeight="1">
      <c r="A280" s="189">
        <v>24</v>
      </c>
      <c r="B280" s="205" t="s">
        <v>236</v>
      </c>
      <c r="C280" s="280">
        <v>35067</v>
      </c>
      <c r="D280" s="218">
        <v>33049</v>
      </c>
      <c r="E280" s="218">
        <f t="shared" si="12"/>
        <v>-2018</v>
      </c>
      <c r="F280" s="208">
        <f t="shared" si="11"/>
        <v>-0.05754698149257136</v>
      </c>
      <c r="G280" s="31"/>
    </row>
    <row r="281" spans="1:7" ht="12.75" customHeight="1">
      <c r="A281" s="189">
        <v>25</v>
      </c>
      <c r="B281" s="205" t="s">
        <v>237</v>
      </c>
      <c r="C281" s="280">
        <v>26720</v>
      </c>
      <c r="D281" s="218">
        <v>25091</v>
      </c>
      <c r="E281" s="218">
        <f t="shared" si="12"/>
        <v>-1629</v>
      </c>
      <c r="F281" s="208">
        <f t="shared" si="11"/>
        <v>-0.06096556886227545</v>
      </c>
      <c r="G281" s="31"/>
    </row>
    <row r="282" spans="1:7" ht="12.75" customHeight="1">
      <c r="A282" s="189">
        <v>26</v>
      </c>
      <c r="B282" s="205" t="s">
        <v>238</v>
      </c>
      <c r="C282" s="280">
        <v>19224</v>
      </c>
      <c r="D282" s="218">
        <v>18837</v>
      </c>
      <c r="E282" s="218">
        <f t="shared" si="12"/>
        <v>-387</v>
      </c>
      <c r="F282" s="208">
        <f t="shared" si="11"/>
        <v>-0.020131086142322098</v>
      </c>
      <c r="G282" s="31"/>
    </row>
    <row r="283" spans="1:8" ht="12.75" customHeight="1">
      <c r="A283" s="189">
        <v>27</v>
      </c>
      <c r="B283" s="205" t="s">
        <v>239</v>
      </c>
      <c r="C283" s="280">
        <v>28950</v>
      </c>
      <c r="D283" s="218">
        <v>27961</v>
      </c>
      <c r="E283" s="218">
        <f t="shared" si="12"/>
        <v>-989</v>
      </c>
      <c r="F283" s="208">
        <f t="shared" si="11"/>
        <v>-0.034162348877374786</v>
      </c>
      <c r="G283" s="31"/>
      <c r="H283" s="10" t="s">
        <v>12</v>
      </c>
    </row>
    <row r="284" spans="1:7" ht="12.75" customHeight="1">
      <c r="A284" s="189">
        <v>28</v>
      </c>
      <c r="B284" s="205" t="s">
        <v>240</v>
      </c>
      <c r="C284" s="280">
        <v>14113</v>
      </c>
      <c r="D284" s="218">
        <v>12951</v>
      </c>
      <c r="E284" s="218">
        <f t="shared" si="12"/>
        <v>-1162</v>
      </c>
      <c r="F284" s="208">
        <f t="shared" si="11"/>
        <v>-0.08233543541415717</v>
      </c>
      <c r="G284" s="31"/>
    </row>
    <row r="285" spans="1:7" ht="12.75" customHeight="1">
      <c r="A285" s="189">
        <v>29</v>
      </c>
      <c r="B285" s="205" t="s">
        <v>241</v>
      </c>
      <c r="C285" s="280">
        <v>10609</v>
      </c>
      <c r="D285" s="218">
        <v>10056</v>
      </c>
      <c r="E285" s="218">
        <f t="shared" si="12"/>
        <v>-553</v>
      </c>
      <c r="F285" s="208">
        <f t="shared" si="11"/>
        <v>-0.05212555377509662</v>
      </c>
      <c r="G285" s="31"/>
    </row>
    <row r="286" spans="1:7" ht="12.75" customHeight="1">
      <c r="A286" s="189">
        <v>30</v>
      </c>
      <c r="B286" s="205" t="s">
        <v>242</v>
      </c>
      <c r="C286" s="280">
        <v>13901</v>
      </c>
      <c r="D286" s="218">
        <v>13317</v>
      </c>
      <c r="E286" s="218">
        <f t="shared" si="12"/>
        <v>-584</v>
      </c>
      <c r="F286" s="208">
        <f t="shared" si="11"/>
        <v>-0.04201136608877059</v>
      </c>
      <c r="G286" s="31"/>
    </row>
    <row r="287" spans="1:7" ht="12.75" customHeight="1">
      <c r="A287" s="189">
        <v>31</v>
      </c>
      <c r="B287" s="205" t="s">
        <v>243</v>
      </c>
      <c r="C287" s="280">
        <v>16089</v>
      </c>
      <c r="D287" s="218">
        <v>14740</v>
      </c>
      <c r="E287" s="218">
        <f t="shared" si="12"/>
        <v>-1349</v>
      </c>
      <c r="F287" s="208">
        <f t="shared" si="11"/>
        <v>-0.08384610603517932</v>
      </c>
      <c r="G287" s="31"/>
    </row>
    <row r="288" spans="1:7" ht="12.75" customHeight="1">
      <c r="A288" s="189"/>
      <c r="B288" s="1" t="s">
        <v>27</v>
      </c>
      <c r="C288" s="220">
        <v>672000</v>
      </c>
      <c r="D288" s="219">
        <v>635351</v>
      </c>
      <c r="E288" s="281">
        <f t="shared" si="12"/>
        <v>-36649</v>
      </c>
      <c r="F288" s="143">
        <f>E288/C288</f>
        <v>-0.05453720238095238</v>
      </c>
      <c r="G288" s="31"/>
    </row>
    <row r="289" spans="1:7" ht="12.75" customHeight="1">
      <c r="A289" s="40"/>
      <c r="B289" s="2"/>
      <c r="C289" s="145"/>
      <c r="D289" s="185"/>
      <c r="E289" s="185"/>
      <c r="F289" s="146"/>
      <c r="G289" s="31"/>
    </row>
    <row r="290" spans="1:8" ht="14.25">
      <c r="A290" s="47" t="s">
        <v>179</v>
      </c>
      <c r="B290" s="48"/>
      <c r="C290" s="48"/>
      <c r="D290" s="48"/>
      <c r="E290" s="48"/>
      <c r="F290" s="48"/>
      <c r="G290" s="48"/>
      <c r="H290" s="48"/>
    </row>
    <row r="291" spans="1:6" ht="46.5" customHeight="1">
      <c r="A291" s="49" t="s">
        <v>30</v>
      </c>
      <c r="B291" s="49" t="s">
        <v>31</v>
      </c>
      <c r="C291" s="50" t="s">
        <v>180</v>
      </c>
      <c r="D291" s="50" t="s">
        <v>181</v>
      </c>
      <c r="E291" s="49" t="s">
        <v>32</v>
      </c>
      <c r="F291" s="51"/>
    </row>
    <row r="292" spans="1:6" ht="13.5" customHeight="1">
      <c r="A292" s="49">
        <v>1</v>
      </c>
      <c r="B292" s="49">
        <v>2</v>
      </c>
      <c r="C292" s="50">
        <v>3</v>
      </c>
      <c r="D292" s="50">
        <v>4</v>
      </c>
      <c r="E292" s="49">
        <v>5</v>
      </c>
      <c r="F292" s="51"/>
    </row>
    <row r="293" spans="1:7" ht="12.75" customHeight="1">
      <c r="A293" s="18">
        <v>1</v>
      </c>
      <c r="B293" s="205" t="s">
        <v>213</v>
      </c>
      <c r="C293" s="218">
        <v>12023325</v>
      </c>
      <c r="D293" s="218">
        <v>11791350</v>
      </c>
      <c r="E293" s="208">
        <f aca="true" t="shared" si="13" ref="E293:E324">D293/C293</f>
        <v>0.9807062522222431</v>
      </c>
      <c r="F293" s="145"/>
      <c r="G293" s="31"/>
    </row>
    <row r="294" spans="1:7" ht="12.75" customHeight="1">
      <c r="A294" s="18">
        <v>2</v>
      </c>
      <c r="B294" s="205" t="s">
        <v>214</v>
      </c>
      <c r="C294" s="218">
        <v>13050255</v>
      </c>
      <c r="D294" s="218">
        <v>12719150</v>
      </c>
      <c r="E294" s="208">
        <f t="shared" si="13"/>
        <v>0.9746284651142832</v>
      </c>
      <c r="F294" s="145" t="s">
        <v>12</v>
      </c>
      <c r="G294" s="31"/>
    </row>
    <row r="295" spans="1:7" ht="12.75" customHeight="1">
      <c r="A295" s="18">
        <v>3</v>
      </c>
      <c r="B295" s="205" t="s">
        <v>215</v>
      </c>
      <c r="C295" s="218">
        <v>27024750</v>
      </c>
      <c r="D295" s="218">
        <v>25128450</v>
      </c>
      <c r="E295" s="208">
        <f t="shared" si="13"/>
        <v>0.9298309882607609</v>
      </c>
      <c r="F295" s="145"/>
      <c r="G295" s="31"/>
    </row>
    <row r="296" spans="1:7" ht="12.75" customHeight="1">
      <c r="A296" s="18">
        <v>4</v>
      </c>
      <c r="B296" s="205" t="s">
        <v>216</v>
      </c>
      <c r="C296" s="218">
        <v>10170450</v>
      </c>
      <c r="D296" s="218">
        <v>9864450</v>
      </c>
      <c r="E296" s="208">
        <f t="shared" si="13"/>
        <v>0.9699128357152338</v>
      </c>
      <c r="F296" s="145"/>
      <c r="G296" s="31"/>
    </row>
    <row r="297" spans="1:7" ht="12.75" customHeight="1">
      <c r="A297" s="18">
        <v>5</v>
      </c>
      <c r="B297" s="205" t="s">
        <v>217</v>
      </c>
      <c r="C297" s="218">
        <v>6558525</v>
      </c>
      <c r="D297" s="218">
        <v>6200550</v>
      </c>
      <c r="E297" s="208">
        <f t="shared" si="13"/>
        <v>0.945418367697005</v>
      </c>
      <c r="F297" s="145"/>
      <c r="G297" s="31"/>
    </row>
    <row r="298" spans="1:7" ht="12.75" customHeight="1">
      <c r="A298" s="18">
        <v>6</v>
      </c>
      <c r="B298" s="205" t="s">
        <v>218</v>
      </c>
      <c r="C298" s="218">
        <v>7427210</v>
      </c>
      <c r="D298" s="218">
        <v>7381085</v>
      </c>
      <c r="E298" s="208">
        <f t="shared" si="13"/>
        <v>0.9937897272327024</v>
      </c>
      <c r="F298" s="145"/>
      <c r="G298" s="31"/>
    </row>
    <row r="299" spans="1:7" ht="12.75" customHeight="1">
      <c r="A299" s="18">
        <v>7</v>
      </c>
      <c r="B299" s="205" t="s">
        <v>219</v>
      </c>
      <c r="C299" s="218">
        <v>11702475</v>
      </c>
      <c r="D299" s="218">
        <v>11281050</v>
      </c>
      <c r="E299" s="208">
        <f t="shared" si="13"/>
        <v>0.9639883870719655</v>
      </c>
      <c r="F299" s="145"/>
      <c r="G299" s="31"/>
    </row>
    <row r="300" spans="1:7" ht="12.75" customHeight="1">
      <c r="A300" s="18">
        <v>8</v>
      </c>
      <c r="B300" s="205" t="s">
        <v>220</v>
      </c>
      <c r="C300" s="218">
        <v>15025255</v>
      </c>
      <c r="D300" s="218">
        <v>14490675</v>
      </c>
      <c r="E300" s="208">
        <f t="shared" si="13"/>
        <v>0.9644212361121325</v>
      </c>
      <c r="F300" s="145"/>
      <c r="G300" s="31"/>
    </row>
    <row r="301" spans="1:7" ht="12.75" customHeight="1">
      <c r="A301" s="18">
        <v>9</v>
      </c>
      <c r="B301" s="205" t="s">
        <v>221</v>
      </c>
      <c r="C301" s="218">
        <v>7522650</v>
      </c>
      <c r="D301" s="218">
        <v>7251075</v>
      </c>
      <c r="E301" s="208">
        <f t="shared" si="13"/>
        <v>0.9638990249446671</v>
      </c>
      <c r="F301" s="145"/>
      <c r="G301" s="31"/>
    </row>
    <row r="302" spans="1:7" ht="12.75" customHeight="1">
      <c r="A302" s="18">
        <v>10</v>
      </c>
      <c r="B302" s="205" t="s">
        <v>222</v>
      </c>
      <c r="C302" s="218">
        <v>15607300</v>
      </c>
      <c r="D302" s="218">
        <v>15195035</v>
      </c>
      <c r="E302" s="208">
        <f t="shared" si="13"/>
        <v>0.9735851172207877</v>
      </c>
      <c r="F302" s="145"/>
      <c r="G302" s="31"/>
    </row>
    <row r="303" spans="1:7" ht="12.75" customHeight="1">
      <c r="A303" s="18">
        <v>11</v>
      </c>
      <c r="B303" s="205" t="s">
        <v>223</v>
      </c>
      <c r="C303" s="218">
        <v>9108225</v>
      </c>
      <c r="D303" s="218">
        <v>8730000</v>
      </c>
      <c r="E303" s="208">
        <f t="shared" si="13"/>
        <v>0.9584743459894766</v>
      </c>
      <c r="F303" s="145"/>
      <c r="G303" s="31"/>
    </row>
    <row r="304" spans="1:7" ht="12.75" customHeight="1">
      <c r="A304" s="18">
        <v>12</v>
      </c>
      <c r="B304" s="205" t="s">
        <v>224</v>
      </c>
      <c r="C304" s="218">
        <v>9395900</v>
      </c>
      <c r="D304" s="218">
        <v>8805490</v>
      </c>
      <c r="E304" s="208">
        <f t="shared" si="13"/>
        <v>0.937163017912068</v>
      </c>
      <c r="F304" s="145"/>
      <c r="G304" s="31"/>
    </row>
    <row r="305" spans="1:7" ht="12.75" customHeight="1">
      <c r="A305" s="18">
        <v>13</v>
      </c>
      <c r="B305" s="205" t="s">
        <v>225</v>
      </c>
      <c r="C305" s="218">
        <v>25735000</v>
      </c>
      <c r="D305" s="218">
        <v>25267975</v>
      </c>
      <c r="E305" s="208">
        <f t="shared" si="13"/>
        <v>0.9818525354575481</v>
      </c>
      <c r="F305" s="145"/>
      <c r="G305" s="31"/>
    </row>
    <row r="306" spans="1:7" ht="12.75" customHeight="1">
      <c r="A306" s="18">
        <v>14</v>
      </c>
      <c r="B306" s="205" t="s">
        <v>226</v>
      </c>
      <c r="C306" s="218">
        <v>8444250</v>
      </c>
      <c r="D306" s="218">
        <v>8007075</v>
      </c>
      <c r="E306" s="208">
        <f t="shared" si="13"/>
        <v>0.9482280841993073</v>
      </c>
      <c r="F306" s="145"/>
      <c r="G306" s="31"/>
    </row>
    <row r="307" spans="1:7" ht="12.75" customHeight="1">
      <c r="A307" s="18">
        <v>15</v>
      </c>
      <c r="B307" s="205" t="s">
        <v>227</v>
      </c>
      <c r="C307" s="218">
        <v>14112675</v>
      </c>
      <c r="D307" s="218">
        <v>13528575</v>
      </c>
      <c r="E307" s="208">
        <f t="shared" si="13"/>
        <v>0.958611673548778</v>
      </c>
      <c r="F307" s="145"/>
      <c r="G307" s="31"/>
    </row>
    <row r="308" spans="1:7" ht="12.75" customHeight="1">
      <c r="A308" s="18">
        <v>16</v>
      </c>
      <c r="B308" s="205" t="s">
        <v>228</v>
      </c>
      <c r="C308" s="218">
        <v>14632875</v>
      </c>
      <c r="D308" s="218">
        <v>13959900</v>
      </c>
      <c r="E308" s="208">
        <f t="shared" si="13"/>
        <v>0.9540093795648497</v>
      </c>
      <c r="F308" s="145"/>
      <c r="G308" s="31"/>
    </row>
    <row r="309" spans="1:7" ht="12.75" customHeight="1">
      <c r="A309" s="18">
        <v>17</v>
      </c>
      <c r="B309" s="205" t="s">
        <v>229</v>
      </c>
      <c r="C309" s="218">
        <v>11978725</v>
      </c>
      <c r="D309" s="218">
        <v>11225200</v>
      </c>
      <c r="E309" s="208">
        <f t="shared" si="13"/>
        <v>0.9370947241880918</v>
      </c>
      <c r="F309" s="145"/>
      <c r="G309" s="31" t="s">
        <v>12</v>
      </c>
    </row>
    <row r="310" spans="1:7" ht="12.75" customHeight="1">
      <c r="A310" s="18">
        <v>18</v>
      </c>
      <c r="B310" s="205" t="s">
        <v>230</v>
      </c>
      <c r="C310" s="218">
        <v>18511425</v>
      </c>
      <c r="D310" s="218">
        <v>17978175</v>
      </c>
      <c r="E310" s="208">
        <f t="shared" si="13"/>
        <v>0.9711934656570199</v>
      </c>
      <c r="F310" s="145"/>
      <c r="G310" s="31"/>
    </row>
    <row r="311" spans="1:7" ht="12.75" customHeight="1">
      <c r="A311" s="18">
        <v>19</v>
      </c>
      <c r="B311" s="205" t="s">
        <v>231</v>
      </c>
      <c r="C311" s="218">
        <v>9380475</v>
      </c>
      <c r="D311" s="218">
        <v>8939250</v>
      </c>
      <c r="E311" s="208">
        <f t="shared" si="13"/>
        <v>0.952963469333909</v>
      </c>
      <c r="F311" s="145"/>
      <c r="G311" s="31" t="s">
        <v>12</v>
      </c>
    </row>
    <row r="312" spans="1:7" ht="12.75" customHeight="1">
      <c r="A312" s="18">
        <v>20</v>
      </c>
      <c r="B312" s="205" t="s">
        <v>232</v>
      </c>
      <c r="C312" s="218">
        <v>18719005</v>
      </c>
      <c r="D312" s="218">
        <v>18191370</v>
      </c>
      <c r="E312" s="208">
        <f t="shared" si="13"/>
        <v>0.9718128714640548</v>
      </c>
      <c r="F312" s="145"/>
      <c r="G312" s="31"/>
    </row>
    <row r="313" spans="1:7" ht="12.75" customHeight="1">
      <c r="A313" s="18">
        <v>21</v>
      </c>
      <c r="B313" s="205" t="s">
        <v>233</v>
      </c>
      <c r="C313" s="218">
        <v>5828175</v>
      </c>
      <c r="D313" s="218">
        <v>5437800</v>
      </c>
      <c r="E313" s="208">
        <f t="shared" si="13"/>
        <v>0.9330193413890283</v>
      </c>
      <c r="F313" s="145"/>
      <c r="G313" s="31"/>
    </row>
    <row r="314" spans="1:7" ht="12.75" customHeight="1">
      <c r="A314" s="18">
        <v>22</v>
      </c>
      <c r="B314" s="205" t="s">
        <v>234</v>
      </c>
      <c r="C314" s="218">
        <v>5921100</v>
      </c>
      <c r="D314" s="218">
        <v>5791950</v>
      </c>
      <c r="E314" s="208">
        <f t="shared" si="13"/>
        <v>0.978188174494604</v>
      </c>
      <c r="F314" s="145"/>
      <c r="G314" s="31"/>
    </row>
    <row r="315" spans="1:7" ht="12.75" customHeight="1">
      <c r="A315" s="18">
        <v>23</v>
      </c>
      <c r="B315" s="205" t="s">
        <v>235</v>
      </c>
      <c r="C315" s="218">
        <v>26341425</v>
      </c>
      <c r="D315" s="218">
        <v>25941150</v>
      </c>
      <c r="E315" s="208">
        <f t="shared" si="13"/>
        <v>0.9848043528396813</v>
      </c>
      <c r="F315" s="145"/>
      <c r="G315" s="31"/>
    </row>
    <row r="316" spans="1:8" ht="12.75" customHeight="1">
      <c r="A316" s="18">
        <v>24</v>
      </c>
      <c r="B316" s="205" t="s">
        <v>236</v>
      </c>
      <c r="C316" s="218">
        <v>20494575</v>
      </c>
      <c r="D316" s="218">
        <v>19700325</v>
      </c>
      <c r="E316" s="208">
        <f t="shared" si="13"/>
        <v>0.9612458418874263</v>
      </c>
      <c r="F316" s="145"/>
      <c r="G316" s="31"/>
      <c r="H316" s="10" t="s">
        <v>12</v>
      </c>
    </row>
    <row r="317" spans="1:7" ht="12.75" customHeight="1">
      <c r="A317" s="18">
        <v>25</v>
      </c>
      <c r="B317" s="205" t="s">
        <v>237</v>
      </c>
      <c r="C317" s="218">
        <v>14009175</v>
      </c>
      <c r="D317" s="218">
        <v>13635000</v>
      </c>
      <c r="E317" s="208">
        <f t="shared" si="13"/>
        <v>0.9732907184041887</v>
      </c>
      <c r="F317" s="145" t="s">
        <v>12</v>
      </c>
      <c r="G317" s="31"/>
    </row>
    <row r="318" spans="1:7" ht="12.75" customHeight="1">
      <c r="A318" s="18">
        <v>26</v>
      </c>
      <c r="B318" s="205" t="s">
        <v>238</v>
      </c>
      <c r="C318" s="218">
        <v>11272500</v>
      </c>
      <c r="D318" s="218">
        <v>10946475</v>
      </c>
      <c r="E318" s="208">
        <f t="shared" si="13"/>
        <v>0.9710778443113772</v>
      </c>
      <c r="F318" s="145"/>
      <c r="G318" s="31"/>
    </row>
    <row r="319" spans="1:7" ht="12.75" customHeight="1">
      <c r="A319" s="18">
        <v>27</v>
      </c>
      <c r="B319" s="205" t="s">
        <v>239</v>
      </c>
      <c r="C319" s="218">
        <v>16885575</v>
      </c>
      <c r="D319" s="218">
        <v>16381575</v>
      </c>
      <c r="E319" s="208">
        <f t="shared" si="13"/>
        <v>0.9701520380561515</v>
      </c>
      <c r="F319" s="145"/>
      <c r="G319" s="31"/>
    </row>
    <row r="320" spans="1:7" ht="12.75" customHeight="1">
      <c r="A320" s="18">
        <v>28</v>
      </c>
      <c r="B320" s="205" t="s">
        <v>240</v>
      </c>
      <c r="C320" s="218">
        <v>8245350</v>
      </c>
      <c r="D320" s="218">
        <v>8055450</v>
      </c>
      <c r="E320" s="208">
        <f t="shared" si="13"/>
        <v>0.9769688369808438</v>
      </c>
      <c r="F320" s="145"/>
      <c r="G320" s="31"/>
    </row>
    <row r="321" spans="1:7" ht="12.75" customHeight="1">
      <c r="A321" s="18">
        <v>29</v>
      </c>
      <c r="B321" s="205" t="s">
        <v>241</v>
      </c>
      <c r="C321" s="218">
        <v>6400800</v>
      </c>
      <c r="D321" s="218">
        <v>6226650</v>
      </c>
      <c r="E321" s="208">
        <f t="shared" si="13"/>
        <v>0.9727924634420697</v>
      </c>
      <c r="F321" s="145"/>
      <c r="G321" s="31" t="s">
        <v>12</v>
      </c>
    </row>
    <row r="322" spans="1:8" ht="12.75" customHeight="1">
      <c r="A322" s="18">
        <v>30</v>
      </c>
      <c r="B322" s="205" t="s">
        <v>242</v>
      </c>
      <c r="C322" s="218">
        <v>7907175</v>
      </c>
      <c r="D322" s="218">
        <v>7735950</v>
      </c>
      <c r="E322" s="208">
        <f t="shared" si="13"/>
        <v>0.9783456164812339</v>
      </c>
      <c r="F322" s="145"/>
      <c r="G322" s="31"/>
      <c r="H322" s="10" t="s">
        <v>12</v>
      </c>
    </row>
    <row r="323" spans="1:7" ht="12.75" customHeight="1">
      <c r="A323" s="18">
        <v>31</v>
      </c>
      <c r="B323" s="205" t="s">
        <v>243</v>
      </c>
      <c r="C323" s="218">
        <v>7897725</v>
      </c>
      <c r="D323" s="218">
        <v>7529850</v>
      </c>
      <c r="E323" s="208">
        <f t="shared" si="13"/>
        <v>0.9534201304806131</v>
      </c>
      <c r="F323" s="145"/>
      <c r="G323" s="31" t="s">
        <v>12</v>
      </c>
    </row>
    <row r="324" spans="1:7" ht="16.5" customHeight="1">
      <c r="A324" s="34"/>
      <c r="B324" s="1" t="s">
        <v>27</v>
      </c>
      <c r="C324" s="219">
        <v>397334325</v>
      </c>
      <c r="D324" s="220">
        <v>383318055</v>
      </c>
      <c r="E324" s="143">
        <f t="shared" si="13"/>
        <v>0.9647242407259932</v>
      </c>
      <c r="F324" s="42"/>
      <c r="G324" s="31"/>
    </row>
    <row r="325" spans="1:7" ht="16.5" customHeight="1">
      <c r="A325" s="40"/>
      <c r="B325" s="2"/>
      <c r="C325" s="145"/>
      <c r="D325" s="145"/>
      <c r="E325" s="146"/>
      <c r="F325" s="42"/>
      <c r="G325" s="31"/>
    </row>
    <row r="326" ht="15.75" customHeight="1">
      <c r="A326" s="9" t="s">
        <v>97</v>
      </c>
    </row>
    <row r="327" ht="14.25">
      <c r="A327" s="9"/>
    </row>
    <row r="328" ht="14.25">
      <c r="A328" s="9" t="s">
        <v>33</v>
      </c>
    </row>
    <row r="329" spans="1:7" ht="33.75" customHeight="1">
      <c r="A329" s="189" t="s">
        <v>20</v>
      </c>
      <c r="B329" s="189"/>
      <c r="C329" s="190" t="s">
        <v>34</v>
      </c>
      <c r="D329" s="190" t="s">
        <v>35</v>
      </c>
      <c r="E329" s="190" t="s">
        <v>6</v>
      </c>
      <c r="F329" s="190" t="s">
        <v>28</v>
      </c>
      <c r="G329" s="191"/>
    </row>
    <row r="330" spans="1:7" ht="16.5" customHeight="1">
      <c r="A330" s="189">
        <v>1</v>
      </c>
      <c r="B330" s="189">
        <v>2</v>
      </c>
      <c r="C330" s="190">
        <v>3</v>
      </c>
      <c r="D330" s="190">
        <v>4</v>
      </c>
      <c r="E330" s="190" t="s">
        <v>36</v>
      </c>
      <c r="F330" s="190">
        <v>6</v>
      </c>
      <c r="G330" s="191"/>
    </row>
    <row r="331" spans="1:7" ht="27" customHeight="1">
      <c r="A331" s="192">
        <v>1</v>
      </c>
      <c r="B331" s="193" t="s">
        <v>193</v>
      </c>
      <c r="C331" s="171">
        <f>D370</f>
        <v>5990.966999999999</v>
      </c>
      <c r="D331" s="171">
        <f>D370</f>
        <v>5990.966999999999</v>
      </c>
      <c r="E331" s="194">
        <f>D331-C331</f>
        <v>0</v>
      </c>
      <c r="F331" s="195">
        <v>0</v>
      </c>
      <c r="G331" s="191"/>
    </row>
    <row r="332" spans="1:8" ht="28.5">
      <c r="A332" s="192">
        <v>2</v>
      </c>
      <c r="B332" s="193" t="s">
        <v>182</v>
      </c>
      <c r="C332" s="171">
        <f>C370</f>
        <v>47326.4</v>
      </c>
      <c r="D332" s="171">
        <f>C370</f>
        <v>47326.4</v>
      </c>
      <c r="E332" s="194">
        <f>D332-C332</f>
        <v>0</v>
      </c>
      <c r="F332" s="196">
        <v>0</v>
      </c>
      <c r="G332" s="191"/>
      <c r="H332" s="10" t="s">
        <v>12</v>
      </c>
    </row>
    <row r="333" ht="14.25">
      <c r="A333" s="54"/>
    </row>
    <row r="334" spans="1:7" ht="14.25">
      <c r="A334" s="9" t="s">
        <v>164</v>
      </c>
      <c r="B334" s="48"/>
      <c r="C334" s="58"/>
      <c r="D334" s="48"/>
      <c r="E334" s="48"/>
      <c r="F334" s="48"/>
      <c r="G334" s="48" t="s">
        <v>12</v>
      </c>
    </row>
    <row r="335" spans="1:8" ht="6" customHeight="1">
      <c r="A335" s="9"/>
      <c r="B335" s="48"/>
      <c r="C335" s="58"/>
      <c r="D335" s="48"/>
      <c r="E335" s="48"/>
      <c r="F335" s="48"/>
      <c r="G335" s="48"/>
      <c r="H335" s="10" t="s">
        <v>12</v>
      </c>
    </row>
    <row r="336" spans="1:5" ht="14.25">
      <c r="A336" s="48"/>
      <c r="B336" s="48"/>
      <c r="C336" s="48"/>
      <c r="D336" s="48"/>
      <c r="E336" s="59" t="s">
        <v>98</v>
      </c>
    </row>
    <row r="337" spans="1:8" ht="43.5" customHeight="1">
      <c r="A337" s="60" t="s">
        <v>37</v>
      </c>
      <c r="B337" s="60" t="s">
        <v>38</v>
      </c>
      <c r="C337" s="61" t="s">
        <v>139</v>
      </c>
      <c r="D337" s="62" t="s">
        <v>194</v>
      </c>
      <c r="E337" s="61" t="s">
        <v>138</v>
      </c>
      <c r="F337" s="255"/>
      <c r="G337" s="255"/>
      <c r="H337" s="191"/>
    </row>
    <row r="338" spans="1:8" ht="15.75" customHeight="1">
      <c r="A338" s="60">
        <v>1</v>
      </c>
      <c r="B338" s="60">
        <v>2</v>
      </c>
      <c r="C338" s="61">
        <v>3</v>
      </c>
      <c r="D338" s="62">
        <v>4</v>
      </c>
      <c r="E338" s="61">
        <v>5</v>
      </c>
      <c r="F338" s="255"/>
      <c r="G338" s="255"/>
      <c r="H338" s="191"/>
    </row>
    <row r="339" spans="1:11" ht="12.75" customHeight="1">
      <c r="A339" s="18">
        <v>1</v>
      </c>
      <c r="B339" s="205" t="s">
        <v>213</v>
      </c>
      <c r="C339" s="171">
        <v>1404.0342627682298</v>
      </c>
      <c r="D339" s="171">
        <v>172.4571742583146</v>
      </c>
      <c r="E339" s="150">
        <f aca="true" t="shared" si="14" ref="E339:E370">D339/C339</f>
        <v>0.12282974770024033</v>
      </c>
      <c r="F339" s="256"/>
      <c r="G339" s="257"/>
      <c r="H339" s="210"/>
      <c r="J339" s="293">
        <f>C339-D339</f>
        <v>1231.5770885099153</v>
      </c>
      <c r="K339" s="293">
        <f>J339*750/100000</f>
        <v>9.236828163824365</v>
      </c>
    </row>
    <row r="340" spans="1:11" ht="12.75" customHeight="1">
      <c r="A340" s="18">
        <v>2</v>
      </c>
      <c r="B340" s="205" t="s">
        <v>214</v>
      </c>
      <c r="C340" s="171">
        <v>1523.0206112840601</v>
      </c>
      <c r="D340" s="171">
        <v>188.2796482705669</v>
      </c>
      <c r="E340" s="150">
        <f t="shared" si="14"/>
        <v>0.1236225215047012</v>
      </c>
      <c r="F340" s="256"/>
      <c r="G340" s="257"/>
      <c r="H340" s="210"/>
      <c r="J340" s="293">
        <f aca="true" t="shared" si="15" ref="J340:J370">C340-D340</f>
        <v>1334.7409630134932</v>
      </c>
      <c r="K340" s="293">
        <f aca="true" t="shared" si="16" ref="K340:K370">J340*750/100000</f>
        <v>10.0105572226012</v>
      </c>
    </row>
    <row r="341" spans="1:11" ht="12.75" customHeight="1">
      <c r="A341" s="18">
        <v>3</v>
      </c>
      <c r="B341" s="205" t="s">
        <v>215</v>
      </c>
      <c r="C341" s="171">
        <v>3064.8998245588273</v>
      </c>
      <c r="D341" s="171">
        <v>384.06682697203667</v>
      </c>
      <c r="E341" s="150">
        <f t="shared" si="14"/>
        <v>0.1253113801288173</v>
      </c>
      <c r="F341" s="256"/>
      <c r="G341" s="257"/>
      <c r="H341" s="210"/>
      <c r="J341" s="293">
        <f t="shared" si="15"/>
        <v>2680.8329975867905</v>
      </c>
      <c r="K341" s="293">
        <f t="shared" si="16"/>
        <v>20.10624748190093</v>
      </c>
    </row>
    <row r="342" spans="1:11" ht="12.75" customHeight="1">
      <c r="A342" s="18">
        <v>4</v>
      </c>
      <c r="B342" s="205" t="s">
        <v>216</v>
      </c>
      <c r="C342" s="171">
        <v>1245.799313511914</v>
      </c>
      <c r="D342" s="171">
        <v>160.4634414933092</v>
      </c>
      <c r="E342" s="150">
        <f t="shared" si="14"/>
        <v>0.12880360404193997</v>
      </c>
      <c r="F342" s="256"/>
      <c r="G342" s="257" t="s">
        <v>12</v>
      </c>
      <c r="H342" s="210"/>
      <c r="J342" s="293">
        <f t="shared" si="15"/>
        <v>1085.335872018605</v>
      </c>
      <c r="K342" s="293">
        <f t="shared" si="16"/>
        <v>8.140019040139537</v>
      </c>
    </row>
    <row r="343" spans="1:11" ht="12.75" customHeight="1">
      <c r="A343" s="18">
        <v>5</v>
      </c>
      <c r="B343" s="205" t="s">
        <v>217</v>
      </c>
      <c r="C343" s="171">
        <v>782.5518400757582</v>
      </c>
      <c r="D343" s="171">
        <v>100.74357748242647</v>
      </c>
      <c r="E343" s="150">
        <f t="shared" si="14"/>
        <v>0.12873725716710804</v>
      </c>
      <c r="F343" s="256"/>
      <c r="G343" s="257"/>
      <c r="H343" s="210"/>
      <c r="J343" s="293">
        <f t="shared" si="15"/>
        <v>681.8082625933316</v>
      </c>
      <c r="K343" s="293">
        <f t="shared" si="16"/>
        <v>5.113561969449987</v>
      </c>
    </row>
    <row r="344" spans="1:11" ht="12.75" customHeight="1">
      <c r="A344" s="18">
        <v>6</v>
      </c>
      <c r="B344" s="205" t="s">
        <v>218</v>
      </c>
      <c r="C344" s="171">
        <v>892.3369975101248</v>
      </c>
      <c r="D344" s="171">
        <v>111.04407406548395</v>
      </c>
      <c r="E344" s="150">
        <f t="shared" si="14"/>
        <v>0.12444185814925152</v>
      </c>
      <c r="F344" s="256"/>
      <c r="G344" s="257"/>
      <c r="H344" s="210"/>
      <c r="J344" s="293">
        <f t="shared" si="15"/>
        <v>781.2929234446408</v>
      </c>
      <c r="K344" s="293">
        <f t="shared" si="16"/>
        <v>5.859696925834807</v>
      </c>
    </row>
    <row r="345" spans="1:11" ht="12.75" customHeight="1">
      <c r="A345" s="18">
        <v>7</v>
      </c>
      <c r="B345" s="205" t="s">
        <v>219</v>
      </c>
      <c r="C345" s="171">
        <v>1372.926322275303</v>
      </c>
      <c r="D345" s="171">
        <v>171.73559905041455</v>
      </c>
      <c r="E345" s="150">
        <f t="shared" si="14"/>
        <v>0.1250872652552856</v>
      </c>
      <c r="F345" s="256"/>
      <c r="G345" s="257"/>
      <c r="H345" s="210"/>
      <c r="J345" s="293">
        <f t="shared" si="15"/>
        <v>1201.1907232248884</v>
      </c>
      <c r="K345" s="293">
        <f t="shared" si="16"/>
        <v>9.008930424186662</v>
      </c>
    </row>
    <row r="346" spans="1:11" ht="12.75" customHeight="1">
      <c r="A346" s="18">
        <v>8</v>
      </c>
      <c r="B346" s="205" t="s">
        <v>220</v>
      </c>
      <c r="C346" s="171">
        <v>1774.306533241115</v>
      </c>
      <c r="D346" s="171">
        <v>223.20049739005918</v>
      </c>
      <c r="E346" s="150">
        <f t="shared" si="14"/>
        <v>0.1257959057290626</v>
      </c>
      <c r="F346" s="256"/>
      <c r="G346" s="257"/>
      <c r="H346" s="210"/>
      <c r="J346" s="293">
        <f t="shared" si="15"/>
        <v>1551.1060358510558</v>
      </c>
      <c r="K346" s="293">
        <f t="shared" si="16"/>
        <v>11.633295268882918</v>
      </c>
    </row>
    <row r="347" spans="1:11" ht="12.75" customHeight="1">
      <c r="A347" s="18">
        <v>9</v>
      </c>
      <c r="B347" s="205" t="s">
        <v>221</v>
      </c>
      <c r="C347" s="171">
        <v>923.7761633501141</v>
      </c>
      <c r="D347" s="171">
        <v>119.77646463472365</v>
      </c>
      <c r="E347" s="150">
        <f t="shared" si="14"/>
        <v>0.1296596181918671</v>
      </c>
      <c r="F347" s="256"/>
      <c r="G347" s="257"/>
      <c r="H347" s="210"/>
      <c r="J347" s="293">
        <f t="shared" si="15"/>
        <v>803.9996987153904</v>
      </c>
      <c r="K347" s="293">
        <f t="shared" si="16"/>
        <v>6.029997740365428</v>
      </c>
    </row>
    <row r="348" spans="1:11" ht="12.75" customHeight="1">
      <c r="A348" s="18">
        <v>10</v>
      </c>
      <c r="B348" s="205" t="s">
        <v>222</v>
      </c>
      <c r="C348" s="171">
        <v>1872.9453182899465</v>
      </c>
      <c r="D348" s="171">
        <v>236.866757901342</v>
      </c>
      <c r="E348" s="150">
        <f t="shared" si="14"/>
        <v>0.12646752448576995</v>
      </c>
      <c r="F348" s="256"/>
      <c r="G348" s="257"/>
      <c r="H348" s="210"/>
      <c r="J348" s="293">
        <f t="shared" si="15"/>
        <v>1636.0785603886045</v>
      </c>
      <c r="K348" s="293">
        <f t="shared" si="16"/>
        <v>12.270589202914534</v>
      </c>
    </row>
    <row r="349" spans="1:11" ht="12.75" customHeight="1">
      <c r="A349" s="18">
        <v>11</v>
      </c>
      <c r="B349" s="205" t="s">
        <v>223</v>
      </c>
      <c r="C349" s="171">
        <v>1025.4793949961504</v>
      </c>
      <c r="D349" s="171">
        <v>124.49303035098937</v>
      </c>
      <c r="E349" s="150">
        <f t="shared" si="14"/>
        <v>0.12139983597764703</v>
      </c>
      <c r="F349" s="256"/>
      <c r="G349" s="257"/>
      <c r="H349" s="210"/>
      <c r="J349" s="293">
        <f t="shared" si="15"/>
        <v>900.9863646451611</v>
      </c>
      <c r="K349" s="293">
        <f t="shared" si="16"/>
        <v>6.757397734838708</v>
      </c>
    </row>
    <row r="350" spans="1:11" ht="12.75" customHeight="1">
      <c r="A350" s="18">
        <v>12</v>
      </c>
      <c r="B350" s="205" t="s">
        <v>224</v>
      </c>
      <c r="C350" s="171">
        <v>1072.9557616706797</v>
      </c>
      <c r="D350" s="171">
        <v>134.49690003251567</v>
      </c>
      <c r="E350" s="150">
        <f t="shared" si="14"/>
        <v>0.12535176643545212</v>
      </c>
      <c r="F350" s="256"/>
      <c r="G350" s="257"/>
      <c r="H350" s="210"/>
      <c r="J350" s="293">
        <f t="shared" si="15"/>
        <v>938.4588616381641</v>
      </c>
      <c r="K350" s="293">
        <f t="shared" si="16"/>
        <v>7.038441462286231</v>
      </c>
    </row>
    <row r="351" spans="1:11" ht="12.75" customHeight="1">
      <c r="A351" s="18">
        <v>13</v>
      </c>
      <c r="B351" s="205" t="s">
        <v>225</v>
      </c>
      <c r="C351" s="171">
        <v>3105.079767707094</v>
      </c>
      <c r="D351" s="171">
        <v>392.2578872853636</v>
      </c>
      <c r="E351" s="150">
        <f t="shared" si="14"/>
        <v>0.126327797232411</v>
      </c>
      <c r="F351" s="256"/>
      <c r="G351" s="257"/>
      <c r="H351" s="210"/>
      <c r="J351" s="293">
        <f t="shared" si="15"/>
        <v>2712.8218804217304</v>
      </c>
      <c r="K351" s="293">
        <f t="shared" si="16"/>
        <v>20.346164103162977</v>
      </c>
    </row>
    <row r="352" spans="1:11" ht="12.75" customHeight="1">
      <c r="A352" s="18">
        <v>14</v>
      </c>
      <c r="B352" s="205" t="s">
        <v>226</v>
      </c>
      <c r="C352" s="171">
        <v>1010.8741589043473</v>
      </c>
      <c r="D352" s="171">
        <v>130.16936207551265</v>
      </c>
      <c r="E352" s="150">
        <f t="shared" si="14"/>
        <v>0.12876910635108021</v>
      </c>
      <c r="F352" s="256"/>
      <c r="G352" s="257"/>
      <c r="H352" s="210"/>
      <c r="J352" s="293">
        <f t="shared" si="15"/>
        <v>880.7047968288346</v>
      </c>
      <c r="K352" s="293">
        <f t="shared" si="16"/>
        <v>6.605285976216258</v>
      </c>
    </row>
    <row r="353" spans="1:11" ht="12.75" customHeight="1">
      <c r="A353" s="18">
        <v>15</v>
      </c>
      <c r="B353" s="205" t="s">
        <v>227</v>
      </c>
      <c r="C353" s="171">
        <v>1682.3003978729055</v>
      </c>
      <c r="D353" s="171">
        <v>214.09985531660658</v>
      </c>
      <c r="E353" s="150">
        <f t="shared" si="14"/>
        <v>0.127266126541558</v>
      </c>
      <c r="F353" s="256"/>
      <c r="G353" s="257"/>
      <c r="H353" s="210"/>
      <c r="J353" s="293">
        <f t="shared" si="15"/>
        <v>1468.2005425562988</v>
      </c>
      <c r="K353" s="293">
        <f t="shared" si="16"/>
        <v>11.011504069172242</v>
      </c>
    </row>
    <row r="354" spans="1:11" ht="12.75" customHeight="1">
      <c r="A354" s="18">
        <v>16</v>
      </c>
      <c r="B354" s="205" t="s">
        <v>228</v>
      </c>
      <c r="C354" s="171">
        <v>1744.7138655200188</v>
      </c>
      <c r="D354" s="171">
        <v>222.92141529750896</v>
      </c>
      <c r="E354" s="150">
        <f t="shared" si="14"/>
        <v>0.12776961294513836</v>
      </c>
      <c r="F354" s="256"/>
      <c r="G354" s="257"/>
      <c r="H354" s="210"/>
      <c r="J354" s="293">
        <f t="shared" si="15"/>
        <v>1521.7924502225098</v>
      </c>
      <c r="K354" s="293">
        <f t="shared" si="16"/>
        <v>11.413443376668825</v>
      </c>
    </row>
    <row r="355" spans="1:11" ht="12.75" customHeight="1">
      <c r="A355" s="18">
        <v>17</v>
      </c>
      <c r="B355" s="205" t="s">
        <v>229</v>
      </c>
      <c r="C355" s="171">
        <v>1393.8606830394901</v>
      </c>
      <c r="D355" s="171">
        <v>177.2117435112507</v>
      </c>
      <c r="E355" s="150">
        <f t="shared" si="14"/>
        <v>0.12713734282598316</v>
      </c>
      <c r="F355" s="256"/>
      <c r="G355" s="257"/>
      <c r="H355" s="210"/>
      <c r="J355" s="293">
        <f t="shared" si="15"/>
        <v>1216.6489395282395</v>
      </c>
      <c r="K355" s="293">
        <f t="shared" si="16"/>
        <v>9.124867046461796</v>
      </c>
    </row>
    <row r="356" spans="1:11" ht="12.75" customHeight="1">
      <c r="A356" s="18">
        <v>18</v>
      </c>
      <c r="B356" s="205" t="s">
        <v>230</v>
      </c>
      <c r="C356" s="171">
        <v>2238.681399346986</v>
      </c>
      <c r="D356" s="171">
        <v>285.2151485724553</v>
      </c>
      <c r="E356" s="150">
        <f t="shared" si="14"/>
        <v>0.12740318861614314</v>
      </c>
      <c r="F356" s="256"/>
      <c r="G356" s="257"/>
      <c r="H356" s="210"/>
      <c r="J356" s="293">
        <f t="shared" si="15"/>
        <v>1953.4662507745306</v>
      </c>
      <c r="K356" s="293">
        <f t="shared" si="16"/>
        <v>14.65099688080898</v>
      </c>
    </row>
    <row r="357" spans="1:11" ht="12.75" customHeight="1">
      <c r="A357" s="18">
        <v>19</v>
      </c>
      <c r="B357" s="205" t="s">
        <v>231</v>
      </c>
      <c r="C357" s="171">
        <v>1094.5343032066012</v>
      </c>
      <c r="D357" s="171">
        <v>137.58819573258415</v>
      </c>
      <c r="E357" s="150">
        <f t="shared" si="14"/>
        <v>0.12570478177750943</v>
      </c>
      <c r="F357" s="256"/>
      <c r="G357" s="257"/>
      <c r="H357" s="210"/>
      <c r="J357" s="293">
        <f t="shared" si="15"/>
        <v>956.946107474017</v>
      </c>
      <c r="K357" s="293">
        <f t="shared" si="16"/>
        <v>7.177095806055127</v>
      </c>
    </row>
    <row r="358" spans="1:11" ht="12.75" customHeight="1">
      <c r="A358" s="18">
        <v>20</v>
      </c>
      <c r="B358" s="205" t="s">
        <v>232</v>
      </c>
      <c r="C358" s="171">
        <v>2251.3936007990305</v>
      </c>
      <c r="D358" s="171">
        <v>285.74470721550085</v>
      </c>
      <c r="E358" s="150">
        <f t="shared" si="14"/>
        <v>0.12691903677530605</v>
      </c>
      <c r="F358" s="256"/>
      <c r="G358" s="257"/>
      <c r="H358" s="210"/>
      <c r="J358" s="293">
        <f t="shared" si="15"/>
        <v>1965.6488935835296</v>
      </c>
      <c r="K358" s="293">
        <f t="shared" si="16"/>
        <v>14.742366701876472</v>
      </c>
    </row>
    <row r="359" spans="1:11" ht="12.75" customHeight="1">
      <c r="A359" s="18">
        <v>21</v>
      </c>
      <c r="B359" s="205" t="s">
        <v>233</v>
      </c>
      <c r="C359" s="171">
        <v>690.144569716057</v>
      </c>
      <c r="D359" s="171">
        <v>89.22764781249758</v>
      </c>
      <c r="E359" s="150">
        <f t="shared" si="14"/>
        <v>0.1292883429470554</v>
      </c>
      <c r="F359" s="256"/>
      <c r="G359" s="257"/>
      <c r="H359" s="210"/>
      <c r="J359" s="293">
        <f t="shared" si="15"/>
        <v>600.9169219035595</v>
      </c>
      <c r="K359" s="293">
        <f t="shared" si="16"/>
        <v>4.506876914276696</v>
      </c>
    </row>
    <row r="360" spans="1:11" ht="12.75" customHeight="1">
      <c r="A360" s="18">
        <v>22</v>
      </c>
      <c r="B360" s="205" t="s">
        <v>234</v>
      </c>
      <c r="C360" s="171">
        <v>715.6526331923817</v>
      </c>
      <c r="D360" s="171">
        <v>90.61939725816154</v>
      </c>
      <c r="E360" s="150">
        <f t="shared" si="14"/>
        <v>0.12662483592623244</v>
      </c>
      <c r="F360" s="256"/>
      <c r="G360" s="257"/>
      <c r="H360" s="210"/>
      <c r="J360" s="293">
        <f t="shared" si="15"/>
        <v>625.0332359342201</v>
      </c>
      <c r="K360" s="293">
        <f t="shared" si="16"/>
        <v>4.687749269506651</v>
      </c>
    </row>
    <row r="361" spans="1:11" ht="12.75" customHeight="1">
      <c r="A361" s="18">
        <v>23</v>
      </c>
      <c r="B361" s="205" t="s">
        <v>235</v>
      </c>
      <c r="C361" s="171">
        <v>3226.8972009274576</v>
      </c>
      <c r="D361" s="171">
        <v>410.78207461449404</v>
      </c>
      <c r="E361" s="150">
        <f t="shared" si="14"/>
        <v>0.1272993990934788</v>
      </c>
      <c r="F361" s="256"/>
      <c r="G361" s="257"/>
      <c r="H361" s="210"/>
      <c r="J361" s="293">
        <f t="shared" si="15"/>
        <v>2816.1151263129636</v>
      </c>
      <c r="K361" s="293">
        <f t="shared" si="16"/>
        <v>21.120863447347226</v>
      </c>
    </row>
    <row r="362" spans="1:11" ht="12.75" customHeight="1">
      <c r="A362" s="18">
        <v>24</v>
      </c>
      <c r="B362" s="205" t="s">
        <v>236</v>
      </c>
      <c r="C362" s="171">
        <v>2436.694048681891</v>
      </c>
      <c r="D362" s="171">
        <v>308.8002315545717</v>
      </c>
      <c r="E362" s="150">
        <f t="shared" si="14"/>
        <v>0.1267291770674347</v>
      </c>
      <c r="F362" s="256"/>
      <c r="G362" s="257"/>
      <c r="H362" s="210"/>
      <c r="J362" s="293">
        <f t="shared" si="15"/>
        <v>2127.8938171273194</v>
      </c>
      <c r="K362" s="293">
        <f t="shared" si="16"/>
        <v>15.959203628454896</v>
      </c>
    </row>
    <row r="363" spans="1:11" ht="12.75" customHeight="1">
      <c r="A363" s="18">
        <v>25</v>
      </c>
      <c r="B363" s="205" t="s">
        <v>237</v>
      </c>
      <c r="C363" s="171">
        <v>1714.614349759216</v>
      </c>
      <c r="D363" s="171">
        <v>220.12180910294808</v>
      </c>
      <c r="E363" s="150">
        <f t="shared" si="14"/>
        <v>0.128379777723113</v>
      </c>
      <c r="F363" s="256"/>
      <c r="G363" s="257"/>
      <c r="H363" s="210"/>
      <c r="J363" s="293">
        <f t="shared" si="15"/>
        <v>1494.492540656268</v>
      </c>
      <c r="K363" s="293">
        <f t="shared" si="16"/>
        <v>11.20869405492201</v>
      </c>
    </row>
    <row r="364" spans="1:11" ht="12.75" customHeight="1">
      <c r="A364" s="18">
        <v>26</v>
      </c>
      <c r="B364" s="205" t="s">
        <v>238</v>
      </c>
      <c r="C364" s="171">
        <v>1359.952983492174</v>
      </c>
      <c r="D364" s="171">
        <v>172.94994334978412</v>
      </c>
      <c r="E364" s="150">
        <f t="shared" si="14"/>
        <v>0.1271734725017274</v>
      </c>
      <c r="F364" s="256"/>
      <c r="G364" s="257"/>
      <c r="H364" s="210"/>
      <c r="J364" s="293">
        <f t="shared" si="15"/>
        <v>1187.00304014239</v>
      </c>
      <c r="K364" s="293">
        <f t="shared" si="16"/>
        <v>8.902522801067926</v>
      </c>
    </row>
    <row r="365" spans="1:11" ht="12.75" customHeight="1">
      <c r="A365" s="18">
        <v>27</v>
      </c>
      <c r="B365" s="205" t="s">
        <v>239</v>
      </c>
      <c r="C365" s="171">
        <v>2032.2877184596823</v>
      </c>
      <c r="D365" s="171">
        <v>258.16222076550474</v>
      </c>
      <c r="E365" s="150">
        <f t="shared" si="14"/>
        <v>0.12703035028975712</v>
      </c>
      <c r="F365" s="256"/>
      <c r="G365" s="257"/>
      <c r="H365" s="210"/>
      <c r="J365" s="293">
        <f t="shared" si="15"/>
        <v>1774.1254976941775</v>
      </c>
      <c r="K365" s="293">
        <f t="shared" si="16"/>
        <v>13.305941232706331</v>
      </c>
    </row>
    <row r="366" spans="1:11" ht="12.75" customHeight="1">
      <c r="A366" s="18">
        <v>28</v>
      </c>
      <c r="B366" s="205" t="s">
        <v>240</v>
      </c>
      <c r="C366" s="171">
        <v>989.2234806637808</v>
      </c>
      <c r="D366" s="171">
        <v>124.64517115416588</v>
      </c>
      <c r="E366" s="150">
        <f t="shared" si="14"/>
        <v>0.12600304540944324</v>
      </c>
      <c r="F366" s="256"/>
      <c r="G366" s="257"/>
      <c r="H366" s="210"/>
      <c r="J366" s="293">
        <f t="shared" si="15"/>
        <v>864.578309509615</v>
      </c>
      <c r="K366" s="293">
        <f t="shared" si="16"/>
        <v>6.484337321322112</v>
      </c>
    </row>
    <row r="367" spans="1:11" ht="12.75" customHeight="1">
      <c r="A367" s="18">
        <v>29</v>
      </c>
      <c r="B367" s="205" t="s">
        <v>241</v>
      </c>
      <c r="C367" s="171">
        <v>765.2173052611436</v>
      </c>
      <c r="D367" s="171">
        <v>96.47784987316</v>
      </c>
      <c r="E367" s="150">
        <f t="shared" si="14"/>
        <v>0.12607902253365175</v>
      </c>
      <c r="F367" s="256"/>
      <c r="G367" s="257"/>
      <c r="H367" s="210"/>
      <c r="J367" s="293">
        <f t="shared" si="15"/>
        <v>668.7394553879835</v>
      </c>
      <c r="K367" s="293">
        <f t="shared" si="16"/>
        <v>5.015545915409876</v>
      </c>
    </row>
    <row r="368" spans="1:11" ht="12.75" customHeight="1">
      <c r="A368" s="18">
        <v>30</v>
      </c>
      <c r="B368" s="205" t="s">
        <v>242</v>
      </c>
      <c r="C368" s="171">
        <v>961.148633963158</v>
      </c>
      <c r="D368" s="171">
        <v>122.23866010970983</v>
      </c>
      <c r="E368" s="150">
        <f t="shared" si="14"/>
        <v>0.12717976782183657</v>
      </c>
      <c r="F368" s="256"/>
      <c r="G368" s="257"/>
      <c r="H368" s="210"/>
      <c r="J368" s="293">
        <f t="shared" si="15"/>
        <v>838.9099738534482</v>
      </c>
      <c r="K368" s="293">
        <f t="shared" si="16"/>
        <v>6.291824803900861</v>
      </c>
    </row>
    <row r="369" spans="1:11" ht="12.75" customHeight="1">
      <c r="A369" s="18">
        <v>31</v>
      </c>
      <c r="B369" s="205" t="s">
        <v>243</v>
      </c>
      <c r="C369" s="171">
        <v>958.0965559543622</v>
      </c>
      <c r="D369" s="171">
        <v>124.10968749603711</v>
      </c>
      <c r="E369" s="150">
        <f t="shared" si="14"/>
        <v>0.12953776602652659</v>
      </c>
      <c r="F369" s="256"/>
      <c r="G369" s="257"/>
      <c r="H369" s="210"/>
      <c r="J369" s="293">
        <f t="shared" si="15"/>
        <v>833.986868458325</v>
      </c>
      <c r="K369" s="293">
        <f t="shared" si="16"/>
        <v>6.254901513437438</v>
      </c>
    </row>
    <row r="370" spans="1:11" ht="12.75" customHeight="1">
      <c r="A370" s="34"/>
      <c r="B370" s="1" t="s">
        <v>27</v>
      </c>
      <c r="C370" s="172">
        <v>47326.4</v>
      </c>
      <c r="D370" s="172">
        <v>5990.966999999999</v>
      </c>
      <c r="E370" s="149">
        <f t="shared" si="14"/>
        <v>0.12658826785895397</v>
      </c>
      <c r="F370" s="256"/>
      <c r="G370" s="257"/>
      <c r="H370" s="210"/>
      <c r="J370" s="293">
        <f t="shared" si="15"/>
        <v>41335.433000000005</v>
      </c>
      <c r="K370" s="293">
        <f t="shared" si="16"/>
        <v>310.01574750000003</v>
      </c>
    </row>
    <row r="371" spans="1:8" ht="14.25">
      <c r="A371" s="40"/>
      <c r="B371" s="2"/>
      <c r="C371" s="65"/>
      <c r="D371" s="26"/>
      <c r="E371" s="66"/>
      <c r="F371" s="258"/>
      <c r="G371" s="259"/>
      <c r="H371" s="258"/>
    </row>
    <row r="372" spans="1:8" ht="14.25">
      <c r="A372" s="40"/>
      <c r="B372" s="2"/>
      <c r="C372" s="65"/>
      <c r="D372" s="26"/>
      <c r="E372" s="66"/>
      <c r="F372" s="26"/>
      <c r="G372" s="65"/>
      <c r="H372" s="26"/>
    </row>
    <row r="373" spans="1:7" ht="14.25">
      <c r="A373" s="9" t="s">
        <v>201</v>
      </c>
      <c r="B373" s="48"/>
      <c r="C373" s="58"/>
      <c r="D373" s="48"/>
      <c r="E373" s="48"/>
      <c r="F373" s="48"/>
      <c r="G373" s="48"/>
    </row>
    <row r="374" spans="1:5" ht="14.25">
      <c r="A374" s="48"/>
      <c r="B374" s="48"/>
      <c r="C374" s="48"/>
      <c r="D374" s="48"/>
      <c r="E374" s="59" t="s">
        <v>98</v>
      </c>
    </row>
    <row r="375" spans="1:7" ht="52.5" customHeight="1">
      <c r="A375" s="60" t="s">
        <v>37</v>
      </c>
      <c r="B375" s="60" t="s">
        <v>38</v>
      </c>
      <c r="C375" s="61" t="s">
        <v>139</v>
      </c>
      <c r="D375" s="213" t="s">
        <v>244</v>
      </c>
      <c r="E375" s="61" t="s">
        <v>137</v>
      </c>
      <c r="F375" s="63"/>
      <c r="G375" s="64"/>
    </row>
    <row r="376" spans="1:7" ht="12.75" customHeight="1">
      <c r="A376" s="60">
        <v>1</v>
      </c>
      <c r="B376" s="60">
        <v>2</v>
      </c>
      <c r="C376" s="61">
        <v>3</v>
      </c>
      <c r="D376" s="62">
        <v>4</v>
      </c>
      <c r="E376" s="61">
        <v>5</v>
      </c>
      <c r="F376" s="63"/>
      <c r="G376" s="64"/>
    </row>
    <row r="377" spans="1:7" ht="12.75" customHeight="1">
      <c r="A377" s="18">
        <v>1</v>
      </c>
      <c r="B377" s="205" t="s">
        <v>213</v>
      </c>
      <c r="C377" s="171">
        <v>1404.0342627682298</v>
      </c>
      <c r="D377" s="287">
        <v>48.92831508883512</v>
      </c>
      <c r="E377" s="151">
        <f aca="true" t="shared" si="17" ref="E377:E408">D377/C377</f>
        <v>0.03484837684257563</v>
      </c>
      <c r="F377" s="145"/>
      <c r="G377" s="31"/>
    </row>
    <row r="378" spans="1:7" ht="12.75" customHeight="1">
      <c r="A378" s="18">
        <v>2</v>
      </c>
      <c r="B378" s="205" t="s">
        <v>214</v>
      </c>
      <c r="C378" s="171">
        <v>1523.0206112840601</v>
      </c>
      <c r="D378" s="287">
        <v>50.04907091414657</v>
      </c>
      <c r="E378" s="151">
        <f t="shared" si="17"/>
        <v>0.03286171608140624</v>
      </c>
      <c r="F378" s="145"/>
      <c r="G378" s="31"/>
    </row>
    <row r="379" spans="1:7" ht="12.75" customHeight="1">
      <c r="A379" s="18">
        <v>3</v>
      </c>
      <c r="B379" s="205" t="s">
        <v>215</v>
      </c>
      <c r="C379" s="171">
        <v>3064.8998245588273</v>
      </c>
      <c r="D379" s="287">
        <v>111.88897463328203</v>
      </c>
      <c r="E379" s="151">
        <f t="shared" si="17"/>
        <v>0.036506568252809936</v>
      </c>
      <c r="F379" s="145"/>
      <c r="G379" s="31"/>
    </row>
    <row r="380" spans="1:7" ht="12.75" customHeight="1">
      <c r="A380" s="18">
        <v>4</v>
      </c>
      <c r="B380" s="205" t="s">
        <v>216</v>
      </c>
      <c r="C380" s="171">
        <v>1245.799313511914</v>
      </c>
      <c r="D380" s="287">
        <v>48.38687334968074</v>
      </c>
      <c r="E380" s="151">
        <f t="shared" si="17"/>
        <v>0.03884002248586726</v>
      </c>
      <c r="F380" s="145"/>
      <c r="G380" s="31"/>
    </row>
    <row r="381" spans="1:7" ht="12.75" customHeight="1">
      <c r="A381" s="18">
        <v>5</v>
      </c>
      <c r="B381" s="205" t="s">
        <v>217</v>
      </c>
      <c r="C381" s="171">
        <v>782.5518400757582</v>
      </c>
      <c r="D381" s="287">
        <v>30.359638948622603</v>
      </c>
      <c r="E381" s="151">
        <f t="shared" si="17"/>
        <v>0.038795690449956025</v>
      </c>
      <c r="F381" s="145"/>
      <c r="G381" s="31"/>
    </row>
    <row r="382" spans="1:7" ht="12.75" customHeight="1">
      <c r="A382" s="18">
        <v>6</v>
      </c>
      <c r="B382" s="205" t="s">
        <v>218</v>
      </c>
      <c r="C382" s="171">
        <v>892.3369975101248</v>
      </c>
      <c r="D382" s="287">
        <v>31.65871175371103</v>
      </c>
      <c r="E382" s="151">
        <f t="shared" si="17"/>
        <v>0.03547842557469642</v>
      </c>
      <c r="F382" s="145"/>
      <c r="G382" s="31"/>
    </row>
    <row r="383" spans="1:7" ht="12.75" customHeight="1">
      <c r="A383" s="18">
        <v>7</v>
      </c>
      <c r="B383" s="205" t="s">
        <v>219</v>
      </c>
      <c r="C383" s="171">
        <v>1372.926322275303</v>
      </c>
      <c r="D383" s="287">
        <v>49.91523227443463</v>
      </c>
      <c r="E383" s="151">
        <f t="shared" si="17"/>
        <v>0.0363568178893328</v>
      </c>
      <c r="F383" s="145"/>
      <c r="G383" s="31"/>
    </row>
    <row r="384" spans="1:7" ht="12.75" customHeight="1">
      <c r="A384" s="18">
        <v>8</v>
      </c>
      <c r="B384" s="205" t="s">
        <v>220</v>
      </c>
      <c r="C384" s="171">
        <v>1774.306533241115</v>
      </c>
      <c r="D384" s="287">
        <v>63.45827979519618</v>
      </c>
      <c r="E384" s="151">
        <f t="shared" si="17"/>
        <v>0.03576511645892287</v>
      </c>
      <c r="F384" s="145"/>
      <c r="G384" s="31"/>
    </row>
    <row r="385" spans="1:7" ht="12.75" customHeight="1">
      <c r="A385" s="18">
        <v>9</v>
      </c>
      <c r="B385" s="205" t="s">
        <v>221</v>
      </c>
      <c r="C385" s="171">
        <v>923.7761633501141</v>
      </c>
      <c r="D385" s="287">
        <v>36.40786516832861</v>
      </c>
      <c r="E385" s="151">
        <f t="shared" si="17"/>
        <v>0.039411998937376694</v>
      </c>
      <c r="F385" s="145"/>
      <c r="G385" s="31"/>
    </row>
    <row r="386" spans="1:7" ht="12.75" customHeight="1">
      <c r="A386" s="18">
        <v>10</v>
      </c>
      <c r="B386" s="205" t="s">
        <v>222</v>
      </c>
      <c r="C386" s="171">
        <v>1872.9453182899465</v>
      </c>
      <c r="D386" s="287">
        <v>67.84769227204754</v>
      </c>
      <c r="E386" s="151">
        <f t="shared" si="17"/>
        <v>0.03622513247423286</v>
      </c>
      <c r="F386" s="145"/>
      <c r="G386" s="31"/>
    </row>
    <row r="387" spans="1:7" ht="12.75" customHeight="1">
      <c r="A387" s="18">
        <v>11</v>
      </c>
      <c r="B387" s="205" t="s">
        <v>223</v>
      </c>
      <c r="C387" s="171">
        <v>1025.4793949961504</v>
      </c>
      <c r="D387" s="287">
        <v>34.75650157109851</v>
      </c>
      <c r="E387" s="151">
        <f t="shared" si="17"/>
        <v>0.03389293021458416</v>
      </c>
      <c r="F387" s="145"/>
      <c r="G387" s="31"/>
    </row>
    <row r="388" spans="1:7" ht="12.75" customHeight="1">
      <c r="A388" s="18">
        <v>12</v>
      </c>
      <c r="B388" s="205" t="s">
        <v>224</v>
      </c>
      <c r="C388" s="171">
        <v>1072.9557616706797</v>
      </c>
      <c r="D388" s="287">
        <v>37.392887051687126</v>
      </c>
      <c r="E388" s="151">
        <f t="shared" si="17"/>
        <v>0.03485035300380264</v>
      </c>
      <c r="F388" s="145"/>
      <c r="G388" s="31"/>
    </row>
    <row r="389" spans="1:7" ht="12.75" customHeight="1">
      <c r="A389" s="18">
        <v>13</v>
      </c>
      <c r="B389" s="205" t="s">
        <v>225</v>
      </c>
      <c r="C389" s="171">
        <v>3105.079767707094</v>
      </c>
      <c r="D389" s="287">
        <v>105.90963821908235</v>
      </c>
      <c r="E389" s="151">
        <f t="shared" si="17"/>
        <v>0.03410850803916382</v>
      </c>
      <c r="F389" s="145"/>
      <c r="G389" s="31"/>
    </row>
    <row r="390" spans="1:7" ht="12.75" customHeight="1">
      <c r="A390" s="18">
        <v>14</v>
      </c>
      <c r="B390" s="205" t="s">
        <v>226</v>
      </c>
      <c r="C390" s="171">
        <v>1010.8741589043473</v>
      </c>
      <c r="D390" s="287">
        <v>39.23907353822773</v>
      </c>
      <c r="E390" s="151">
        <f t="shared" si="17"/>
        <v>0.03881697162063936</v>
      </c>
      <c r="F390" s="145"/>
      <c r="G390" s="31"/>
    </row>
    <row r="391" spans="1:7" ht="12.75" customHeight="1">
      <c r="A391" s="18">
        <v>15</v>
      </c>
      <c r="B391" s="205" t="s">
        <v>227</v>
      </c>
      <c r="C391" s="171">
        <v>1682.3003978729055</v>
      </c>
      <c r="D391" s="287">
        <v>63.612323516010406</v>
      </c>
      <c r="E391" s="151">
        <f t="shared" si="17"/>
        <v>0.03781270193863212</v>
      </c>
      <c r="F391" s="145"/>
      <c r="G391" s="31"/>
    </row>
    <row r="392" spans="1:7" ht="12.75" customHeight="1">
      <c r="A392" s="18">
        <v>16</v>
      </c>
      <c r="B392" s="205" t="s">
        <v>228</v>
      </c>
      <c r="C392" s="171">
        <v>1744.7138655200188</v>
      </c>
      <c r="D392" s="287">
        <v>66.55930625577253</v>
      </c>
      <c r="E392" s="151">
        <f t="shared" si="17"/>
        <v>0.0381491243757235</v>
      </c>
      <c r="F392" s="145"/>
      <c r="G392" s="31"/>
    </row>
    <row r="393" spans="1:7" ht="12.75" customHeight="1">
      <c r="A393" s="18">
        <v>17</v>
      </c>
      <c r="B393" s="205" t="s">
        <v>229</v>
      </c>
      <c r="C393" s="171">
        <v>1393.8606830394901</v>
      </c>
      <c r="D393" s="287">
        <v>52.32319482893183</v>
      </c>
      <c r="E393" s="151">
        <f t="shared" si="17"/>
        <v>0.03753832464435001</v>
      </c>
      <c r="F393" s="145"/>
      <c r="G393" s="31"/>
    </row>
    <row r="394" spans="1:7" ht="12.75" customHeight="1">
      <c r="A394" s="18">
        <v>18</v>
      </c>
      <c r="B394" s="205" t="s">
        <v>230</v>
      </c>
      <c r="C394" s="171">
        <v>2238.681399346986</v>
      </c>
      <c r="D394" s="287">
        <v>84.8556174781047</v>
      </c>
      <c r="E394" s="151">
        <f t="shared" si="17"/>
        <v>0.03790428486289149</v>
      </c>
      <c r="F394" s="145"/>
      <c r="G394" s="31"/>
    </row>
    <row r="395" spans="1:7" ht="12.75" customHeight="1">
      <c r="A395" s="18">
        <v>19</v>
      </c>
      <c r="B395" s="205" t="s">
        <v>231</v>
      </c>
      <c r="C395" s="171">
        <v>1094.5343032066012</v>
      </c>
      <c r="D395" s="287">
        <v>40.245406413212436</v>
      </c>
      <c r="E395" s="151">
        <f t="shared" si="17"/>
        <v>0.03676943362607049</v>
      </c>
      <c r="F395" s="145"/>
      <c r="G395" s="31"/>
    </row>
    <row r="396" spans="1:7" ht="12.75" customHeight="1">
      <c r="A396" s="18">
        <v>20</v>
      </c>
      <c r="B396" s="205" t="s">
        <v>232</v>
      </c>
      <c r="C396" s="171">
        <v>2251.3936007990305</v>
      </c>
      <c r="D396" s="287">
        <v>81.08113099335833</v>
      </c>
      <c r="E396" s="151">
        <f t="shared" si="17"/>
        <v>0.03601375208874283</v>
      </c>
      <c r="F396" s="145"/>
      <c r="G396" s="31" t="s">
        <v>12</v>
      </c>
    </row>
    <row r="397" spans="1:7" ht="12.75" customHeight="1">
      <c r="A397" s="18">
        <v>21</v>
      </c>
      <c r="B397" s="205" t="s">
        <v>233</v>
      </c>
      <c r="C397" s="171">
        <v>690.144569716057</v>
      </c>
      <c r="D397" s="287">
        <v>27.028765413629685</v>
      </c>
      <c r="E397" s="151">
        <f t="shared" si="17"/>
        <v>0.03916391811175158</v>
      </c>
      <c r="F397" s="145"/>
      <c r="G397" s="31"/>
    </row>
    <row r="398" spans="1:7" ht="12.75" customHeight="1">
      <c r="A398" s="18">
        <v>22</v>
      </c>
      <c r="B398" s="205" t="s">
        <v>234</v>
      </c>
      <c r="C398" s="171">
        <v>715.6526331923817</v>
      </c>
      <c r="D398" s="287">
        <v>26.754101664887003</v>
      </c>
      <c r="E398" s="151">
        <f t="shared" si="17"/>
        <v>0.037384200691811004</v>
      </c>
      <c r="F398" s="145"/>
      <c r="G398" s="31"/>
    </row>
    <row r="399" spans="1:7" ht="12.75" customHeight="1">
      <c r="A399" s="18">
        <v>23</v>
      </c>
      <c r="B399" s="205" t="s">
        <v>235</v>
      </c>
      <c r="C399" s="171">
        <v>3226.8972009274576</v>
      </c>
      <c r="D399" s="287">
        <v>122.08944321396825</v>
      </c>
      <c r="E399" s="151">
        <f t="shared" si="17"/>
        <v>0.03783493418348684</v>
      </c>
      <c r="F399" s="145"/>
      <c r="G399" s="31"/>
    </row>
    <row r="400" spans="1:7" ht="12.75" customHeight="1">
      <c r="A400" s="18">
        <v>24</v>
      </c>
      <c r="B400" s="205" t="s">
        <v>236</v>
      </c>
      <c r="C400" s="171">
        <v>2436.694048681891</v>
      </c>
      <c r="D400" s="287">
        <v>91.26374385381223</v>
      </c>
      <c r="E400" s="151">
        <f t="shared" si="17"/>
        <v>0.03745391995485874</v>
      </c>
      <c r="F400" s="145"/>
      <c r="G400" s="31"/>
    </row>
    <row r="401" spans="1:7" ht="12.75" customHeight="1">
      <c r="A401" s="18">
        <v>25</v>
      </c>
      <c r="B401" s="205" t="s">
        <v>237</v>
      </c>
      <c r="C401" s="171">
        <v>1714.614349759216</v>
      </c>
      <c r="D401" s="287">
        <v>66.11009019580297</v>
      </c>
      <c r="E401" s="151">
        <f t="shared" si="17"/>
        <v>0.038556827781761435</v>
      </c>
      <c r="F401" s="145"/>
      <c r="G401" s="31"/>
    </row>
    <row r="402" spans="1:7" ht="12.75" customHeight="1">
      <c r="A402" s="18">
        <v>26</v>
      </c>
      <c r="B402" s="205" t="s">
        <v>238</v>
      </c>
      <c r="C402" s="171">
        <v>1359.952983492174</v>
      </c>
      <c r="D402" s="287">
        <v>51.33930197854704</v>
      </c>
      <c r="E402" s="151">
        <f t="shared" si="17"/>
        <v>0.03775079183010776</v>
      </c>
      <c r="F402" s="145"/>
      <c r="G402" s="31"/>
    </row>
    <row r="403" spans="1:7" ht="12.75" customHeight="1">
      <c r="A403" s="18">
        <v>27</v>
      </c>
      <c r="B403" s="205" t="s">
        <v>239</v>
      </c>
      <c r="C403" s="171">
        <v>2032.2877184596823</v>
      </c>
      <c r="D403" s="287">
        <v>76.52611840887562</v>
      </c>
      <c r="E403" s="151">
        <f t="shared" si="17"/>
        <v>0.03765515960844192</v>
      </c>
      <c r="F403" s="145"/>
      <c r="G403" s="31"/>
    </row>
    <row r="404" spans="1:7" ht="12.75" customHeight="1">
      <c r="A404" s="18">
        <v>28</v>
      </c>
      <c r="B404" s="205" t="s">
        <v>240</v>
      </c>
      <c r="C404" s="171">
        <v>989.2234806637808</v>
      </c>
      <c r="D404" s="287">
        <v>36.57033490850023</v>
      </c>
      <c r="E404" s="151">
        <f t="shared" si="17"/>
        <v>0.03696872913283568</v>
      </c>
      <c r="F404" s="145"/>
      <c r="G404" s="31"/>
    </row>
    <row r="405" spans="1:7" ht="12.75" customHeight="1">
      <c r="A405" s="18">
        <v>29</v>
      </c>
      <c r="B405" s="205" t="s">
        <v>241</v>
      </c>
      <c r="C405" s="171">
        <v>765.2173052611436</v>
      </c>
      <c r="D405" s="287">
        <v>28.327958943766646</v>
      </c>
      <c r="E405" s="151">
        <f t="shared" si="17"/>
        <v>0.03701949596408989</v>
      </c>
      <c r="F405" s="145"/>
      <c r="G405" s="31"/>
    </row>
    <row r="406" spans="1:7" ht="12.75" customHeight="1">
      <c r="A406" s="18">
        <v>30</v>
      </c>
      <c r="B406" s="205" t="s">
        <v>242</v>
      </c>
      <c r="C406" s="171">
        <v>961.148633963158</v>
      </c>
      <c r="D406" s="287">
        <v>36.288165015623065</v>
      </c>
      <c r="E406" s="151">
        <f t="shared" si="17"/>
        <v>0.03775499827325774</v>
      </c>
      <c r="F406" s="145"/>
      <c r="G406" s="31"/>
    </row>
    <row r="407" spans="1:7" ht="12.75" customHeight="1">
      <c r="A407" s="18">
        <v>31</v>
      </c>
      <c r="B407" s="205" t="s">
        <v>243</v>
      </c>
      <c r="C407" s="171">
        <v>958.0965559543622</v>
      </c>
      <c r="D407" s="287">
        <v>37.68249233881551</v>
      </c>
      <c r="E407" s="151">
        <f t="shared" si="17"/>
        <v>0.039330579057639856</v>
      </c>
      <c r="F407" s="145"/>
      <c r="G407" s="31" t="s">
        <v>12</v>
      </c>
    </row>
    <row r="408" spans="1:7" ht="12.75" customHeight="1">
      <c r="A408" s="34"/>
      <c r="B408" s="1" t="s">
        <v>27</v>
      </c>
      <c r="C408" s="172">
        <v>47326.4</v>
      </c>
      <c r="D408" s="288">
        <v>1744.856249999999</v>
      </c>
      <c r="E408" s="152">
        <f t="shared" si="17"/>
        <v>0.03686856067649343</v>
      </c>
      <c r="F408" s="42"/>
      <c r="G408" s="31"/>
    </row>
    <row r="409" ht="13.5" customHeight="1">
      <c r="A409" s="9" t="s">
        <v>40</v>
      </c>
    </row>
    <row r="410" spans="1:5" ht="13.5" customHeight="1">
      <c r="A410" s="9"/>
      <c r="E410" s="67" t="s">
        <v>41</v>
      </c>
    </row>
    <row r="411" spans="1:6" ht="29.25" customHeight="1">
      <c r="A411" s="49" t="s">
        <v>39</v>
      </c>
      <c r="B411" s="49" t="s">
        <v>195</v>
      </c>
      <c r="C411" s="49" t="s">
        <v>136</v>
      </c>
      <c r="D411" s="68" t="s">
        <v>42</v>
      </c>
      <c r="E411" s="49" t="s">
        <v>43</v>
      </c>
      <c r="F411" s="264"/>
    </row>
    <row r="412" spans="1:6" ht="15.75" customHeight="1">
      <c r="A412" s="69">
        <f>C450</f>
        <v>47326.4</v>
      </c>
      <c r="B412" s="70">
        <f>D370</f>
        <v>5990.966999999999</v>
      </c>
      <c r="C412" s="69">
        <f>E450</f>
        <v>41266.05</v>
      </c>
      <c r="D412" s="69">
        <f>B412+C412</f>
        <v>47257.017</v>
      </c>
      <c r="E412" s="71">
        <f>D412/A412</f>
        <v>0.9985339472260725</v>
      </c>
      <c r="F412" s="56"/>
    </row>
    <row r="413" spans="1:8" ht="13.5" customHeight="1">
      <c r="A413" s="72" t="s">
        <v>165</v>
      </c>
      <c r="B413" s="73"/>
      <c r="C413" s="74"/>
      <c r="D413" s="74"/>
      <c r="E413" s="75"/>
      <c r="F413" s="76"/>
      <c r="G413" s="77"/>
      <c r="H413" s="10" t="s">
        <v>12</v>
      </c>
    </row>
    <row r="414" ht="13.5" customHeight="1"/>
    <row r="415" spans="1:8" ht="13.5" customHeight="1">
      <c r="A415" s="9" t="s">
        <v>166</v>
      </c>
      <c r="H415" s="10" t="s">
        <v>12</v>
      </c>
    </row>
    <row r="416" ht="13.5" customHeight="1">
      <c r="G416" s="67" t="s">
        <v>41</v>
      </c>
    </row>
    <row r="417" spans="1:7" ht="30" customHeight="1">
      <c r="A417" s="78" t="s">
        <v>20</v>
      </c>
      <c r="B417" s="78" t="s">
        <v>31</v>
      </c>
      <c r="C417" s="78" t="s">
        <v>39</v>
      </c>
      <c r="D417" s="79" t="s">
        <v>196</v>
      </c>
      <c r="E417" s="79" t="s">
        <v>44</v>
      </c>
      <c r="F417" s="78" t="s">
        <v>42</v>
      </c>
      <c r="G417" s="78" t="s">
        <v>43</v>
      </c>
    </row>
    <row r="418" spans="1:7" ht="14.25" customHeight="1">
      <c r="A418" s="78">
        <v>1</v>
      </c>
      <c r="B418" s="78">
        <v>2</v>
      </c>
      <c r="C418" s="78">
        <v>3</v>
      </c>
      <c r="D418" s="79">
        <v>4</v>
      </c>
      <c r="E418" s="79">
        <v>5</v>
      </c>
      <c r="F418" s="78">
        <v>6</v>
      </c>
      <c r="G418" s="30">
        <v>7</v>
      </c>
    </row>
    <row r="419" spans="1:7" ht="12.75" customHeight="1">
      <c r="A419" s="18">
        <v>1</v>
      </c>
      <c r="B419" s="205" t="s">
        <v>213</v>
      </c>
      <c r="C419" s="171">
        <v>1404.0342627682298</v>
      </c>
      <c r="D419" s="171">
        <v>172.4571742583146</v>
      </c>
      <c r="E419" s="171">
        <v>1229.8911408305205</v>
      </c>
      <c r="F419" s="171">
        <f aca="true" t="shared" si="18" ref="F419:F450">D419+E419</f>
        <v>1402.348315088835</v>
      </c>
      <c r="G419" s="35">
        <f aca="true" t="shared" si="19" ref="G419:G450">F419/C419</f>
        <v>0.9987992118681842</v>
      </c>
    </row>
    <row r="420" spans="1:7" ht="12.75" customHeight="1">
      <c r="A420" s="18">
        <v>2</v>
      </c>
      <c r="B420" s="205" t="s">
        <v>214</v>
      </c>
      <c r="C420" s="171">
        <v>1523.0206112840601</v>
      </c>
      <c r="D420" s="171">
        <v>188.2796482705669</v>
      </c>
      <c r="E420" s="171">
        <v>1332.8269226435796</v>
      </c>
      <c r="F420" s="171">
        <f t="shared" si="18"/>
        <v>1521.1065709141465</v>
      </c>
      <c r="G420" s="35">
        <f t="shared" si="19"/>
        <v>0.9987432603631674</v>
      </c>
    </row>
    <row r="421" spans="1:7" ht="12.75" customHeight="1">
      <c r="A421" s="18">
        <v>3</v>
      </c>
      <c r="B421" s="205" t="s">
        <v>215</v>
      </c>
      <c r="C421" s="171">
        <v>3064.8998245588273</v>
      </c>
      <c r="D421" s="171">
        <v>384.06682697203667</v>
      </c>
      <c r="E421" s="171">
        <v>2676.615897661245</v>
      </c>
      <c r="F421" s="171">
        <f t="shared" si="18"/>
        <v>3060.682724633282</v>
      </c>
      <c r="G421" s="35">
        <f t="shared" si="19"/>
        <v>0.998624065983575</v>
      </c>
    </row>
    <row r="422" spans="1:7" ht="12.75" customHeight="1">
      <c r="A422" s="18">
        <v>4</v>
      </c>
      <c r="B422" s="205" t="s">
        <v>216</v>
      </c>
      <c r="C422" s="171">
        <v>1245.799313511914</v>
      </c>
      <c r="D422" s="171">
        <v>160.4634414933092</v>
      </c>
      <c r="E422" s="171">
        <v>1083.3146818563714</v>
      </c>
      <c r="F422" s="171">
        <f t="shared" si="18"/>
        <v>1243.7781233496805</v>
      </c>
      <c r="G422" s="35">
        <f t="shared" si="19"/>
        <v>0.9983775957007587</v>
      </c>
    </row>
    <row r="423" spans="1:7" ht="12.75" customHeight="1">
      <c r="A423" s="18">
        <v>5</v>
      </c>
      <c r="B423" s="205" t="s">
        <v>217</v>
      </c>
      <c r="C423" s="171">
        <v>782.5518400757582</v>
      </c>
      <c r="D423" s="171">
        <v>100.74357748242647</v>
      </c>
      <c r="E423" s="171">
        <v>680.5423114661961</v>
      </c>
      <c r="F423" s="171">
        <f t="shared" si="18"/>
        <v>781.2858889486226</v>
      </c>
      <c r="G423" s="35">
        <f t="shared" si="19"/>
        <v>0.9983822782564629</v>
      </c>
    </row>
    <row r="424" spans="1:7" ht="12.75" customHeight="1">
      <c r="A424" s="18">
        <v>6</v>
      </c>
      <c r="B424" s="205" t="s">
        <v>218</v>
      </c>
      <c r="C424" s="171">
        <v>892.3369975101248</v>
      </c>
      <c r="D424" s="171">
        <v>111.04407406548395</v>
      </c>
      <c r="E424" s="171">
        <v>780.1198876882271</v>
      </c>
      <c r="F424" s="171">
        <f t="shared" si="18"/>
        <v>891.1639617537111</v>
      </c>
      <c r="G424" s="35">
        <f t="shared" si="19"/>
        <v>0.9986854341356608</v>
      </c>
    </row>
    <row r="425" spans="1:7" ht="12.75" customHeight="1">
      <c r="A425" s="18">
        <v>7</v>
      </c>
      <c r="B425" s="205" t="s">
        <v>219</v>
      </c>
      <c r="C425" s="171">
        <v>1372.926322275303</v>
      </c>
      <c r="D425" s="171">
        <v>171.73559905041455</v>
      </c>
      <c r="E425" s="171">
        <v>1199.32338322402</v>
      </c>
      <c r="F425" s="171">
        <f t="shared" si="18"/>
        <v>1371.0589822744346</v>
      </c>
      <c r="G425" s="35">
        <f t="shared" si="19"/>
        <v>0.9986398833130582</v>
      </c>
    </row>
    <row r="426" spans="1:7" ht="12.75" customHeight="1">
      <c r="A426" s="18">
        <v>8</v>
      </c>
      <c r="B426" s="205" t="s">
        <v>220</v>
      </c>
      <c r="C426" s="171">
        <v>1774.306533241115</v>
      </c>
      <c r="D426" s="171">
        <v>223.20049739005918</v>
      </c>
      <c r="E426" s="171">
        <v>1548.6040324051369</v>
      </c>
      <c r="F426" s="171">
        <f t="shared" si="18"/>
        <v>1771.804529795196</v>
      </c>
      <c r="G426" s="35">
        <f t="shared" si="19"/>
        <v>0.9985898696763809</v>
      </c>
    </row>
    <row r="427" spans="1:7" ht="12.75" customHeight="1">
      <c r="A427" s="18">
        <v>9</v>
      </c>
      <c r="B427" s="205" t="s">
        <v>221</v>
      </c>
      <c r="C427" s="171">
        <v>923.7761633501141</v>
      </c>
      <c r="D427" s="171">
        <v>119.77646463472365</v>
      </c>
      <c r="E427" s="171">
        <v>802.445150533605</v>
      </c>
      <c r="F427" s="171">
        <f t="shared" si="18"/>
        <v>922.2216151683286</v>
      </c>
      <c r="G427" s="35">
        <f t="shared" si="19"/>
        <v>0.9983171808892017</v>
      </c>
    </row>
    <row r="428" spans="1:7" ht="12.75" customHeight="1">
      <c r="A428" s="18">
        <v>10</v>
      </c>
      <c r="B428" s="205" t="s">
        <v>222</v>
      </c>
      <c r="C428" s="171">
        <v>1872.9453182899465</v>
      </c>
      <c r="D428" s="171">
        <v>236.866757901342</v>
      </c>
      <c r="E428" s="171">
        <v>1633.3486843707055</v>
      </c>
      <c r="F428" s="171">
        <f t="shared" si="18"/>
        <v>1870.2154422720475</v>
      </c>
      <c r="G428" s="35">
        <f t="shared" si="19"/>
        <v>0.998542468917143</v>
      </c>
    </row>
    <row r="429" spans="1:7" ht="12.75" customHeight="1">
      <c r="A429" s="18">
        <v>11</v>
      </c>
      <c r="B429" s="205" t="s">
        <v>223</v>
      </c>
      <c r="C429" s="171">
        <v>1025.4793949961504</v>
      </c>
      <c r="D429" s="171">
        <v>124.49303035098937</v>
      </c>
      <c r="E429" s="171">
        <v>899.8584712201092</v>
      </c>
      <c r="F429" s="171">
        <f t="shared" si="18"/>
        <v>1024.3515015710987</v>
      </c>
      <c r="G429" s="35">
        <f t="shared" si="19"/>
        <v>0.9989001305822863</v>
      </c>
    </row>
    <row r="430" spans="1:7" ht="12.75" customHeight="1">
      <c r="A430" s="18">
        <v>12</v>
      </c>
      <c r="B430" s="205" t="s">
        <v>224</v>
      </c>
      <c r="C430" s="171">
        <v>1072.9557616706797</v>
      </c>
      <c r="D430" s="171">
        <v>134.49690003251567</v>
      </c>
      <c r="E430" s="171">
        <v>936.9794870191715</v>
      </c>
      <c r="F430" s="171">
        <f t="shared" si="18"/>
        <v>1071.4763870516872</v>
      </c>
      <c r="G430" s="35">
        <f t="shared" si="19"/>
        <v>0.9986212156438873</v>
      </c>
    </row>
    <row r="431" spans="1:7" ht="12.75" customHeight="1">
      <c r="A431" s="18">
        <v>13</v>
      </c>
      <c r="B431" s="205" t="s">
        <v>225</v>
      </c>
      <c r="C431" s="171">
        <v>3105.079767707094</v>
      </c>
      <c r="D431" s="171">
        <v>392.2578872853636</v>
      </c>
      <c r="E431" s="171">
        <v>2708.3267509337184</v>
      </c>
      <c r="F431" s="171">
        <f t="shared" si="18"/>
        <v>3100.584638219082</v>
      </c>
      <c r="G431" s="35">
        <f t="shared" si="19"/>
        <v>0.998552330431327</v>
      </c>
    </row>
    <row r="432" spans="1:7" ht="12.75" customHeight="1">
      <c r="A432" s="18">
        <v>14</v>
      </c>
      <c r="B432" s="205" t="s">
        <v>226</v>
      </c>
      <c r="C432" s="171">
        <v>1010.8741589043473</v>
      </c>
      <c r="D432" s="171">
        <v>130.16936207551265</v>
      </c>
      <c r="E432" s="171">
        <v>879.067211462715</v>
      </c>
      <c r="F432" s="171">
        <f t="shared" si="18"/>
        <v>1009.2365735382277</v>
      </c>
      <c r="G432" s="35">
        <f t="shared" si="19"/>
        <v>0.9983800304402929</v>
      </c>
    </row>
    <row r="433" spans="1:7" ht="12.75" customHeight="1">
      <c r="A433" s="18">
        <v>15</v>
      </c>
      <c r="B433" s="205" t="s">
        <v>227</v>
      </c>
      <c r="C433" s="171">
        <v>1682.3003978729055</v>
      </c>
      <c r="D433" s="171">
        <v>214.09985531660658</v>
      </c>
      <c r="E433" s="171">
        <v>1465.653718199404</v>
      </c>
      <c r="F433" s="171">
        <f t="shared" si="18"/>
        <v>1679.7535735160106</v>
      </c>
      <c r="G433" s="35">
        <f t="shared" si="19"/>
        <v>0.9984861060723073</v>
      </c>
    </row>
    <row r="434" spans="1:7" ht="12.75" customHeight="1">
      <c r="A434" s="18">
        <v>16</v>
      </c>
      <c r="B434" s="205" t="s">
        <v>228</v>
      </c>
      <c r="C434" s="171">
        <v>1744.7138655200188</v>
      </c>
      <c r="D434" s="171">
        <v>222.92141529750896</v>
      </c>
      <c r="E434" s="171">
        <v>1519.0891409582634</v>
      </c>
      <c r="F434" s="171">
        <f t="shared" si="18"/>
        <v>1742.0105562557724</v>
      </c>
      <c r="G434" s="35">
        <f t="shared" si="19"/>
        <v>0.998450571570691</v>
      </c>
    </row>
    <row r="435" spans="1:7" ht="12.75" customHeight="1">
      <c r="A435" s="18">
        <v>17</v>
      </c>
      <c r="B435" s="205" t="s">
        <v>229</v>
      </c>
      <c r="C435" s="171">
        <v>1393.8606830394901</v>
      </c>
      <c r="D435" s="171">
        <v>177.2117435112507</v>
      </c>
      <c r="E435" s="171">
        <v>1214.5514513176813</v>
      </c>
      <c r="F435" s="171">
        <f t="shared" si="18"/>
        <v>1391.763194828932</v>
      </c>
      <c r="G435" s="35">
        <f t="shared" si="19"/>
        <v>0.998495195225692</v>
      </c>
    </row>
    <row r="436" spans="1:7" ht="12.75" customHeight="1">
      <c r="A436" s="18">
        <v>18</v>
      </c>
      <c r="B436" s="205" t="s">
        <v>230</v>
      </c>
      <c r="C436" s="171">
        <v>2238.681399346986</v>
      </c>
      <c r="D436" s="171">
        <v>285.2151485724553</v>
      </c>
      <c r="E436" s="171">
        <v>1950.0554689056494</v>
      </c>
      <c r="F436" s="171">
        <f t="shared" si="18"/>
        <v>2235.2706174781047</v>
      </c>
      <c r="G436" s="35">
        <f t="shared" si="19"/>
        <v>0.998476432658137</v>
      </c>
    </row>
    <row r="437" spans="1:7" ht="12.75" customHeight="1">
      <c r="A437" s="18">
        <v>19</v>
      </c>
      <c r="B437" s="205" t="s">
        <v>231</v>
      </c>
      <c r="C437" s="171">
        <v>1094.5343032066012</v>
      </c>
      <c r="D437" s="171">
        <v>137.58819573258415</v>
      </c>
      <c r="E437" s="171">
        <v>955.4097106806282</v>
      </c>
      <c r="F437" s="171">
        <f t="shared" si="18"/>
        <v>1092.9979064132124</v>
      </c>
      <c r="G437" s="35">
        <f t="shared" si="19"/>
        <v>0.99859630092096</v>
      </c>
    </row>
    <row r="438" spans="1:7" ht="12.75" customHeight="1">
      <c r="A438" s="18">
        <v>20</v>
      </c>
      <c r="B438" s="205" t="s">
        <v>232</v>
      </c>
      <c r="C438" s="171">
        <v>2251.3936007990305</v>
      </c>
      <c r="D438" s="171">
        <v>285.74470721550085</v>
      </c>
      <c r="E438" s="171">
        <v>1962.2956737778572</v>
      </c>
      <c r="F438" s="171">
        <f t="shared" si="18"/>
        <v>2248.040380993358</v>
      </c>
      <c r="G438" s="35">
        <f t="shared" si="19"/>
        <v>0.998510602586557</v>
      </c>
    </row>
    <row r="439" spans="1:7" ht="12.75" customHeight="1">
      <c r="A439" s="18">
        <v>21</v>
      </c>
      <c r="B439" s="205" t="s">
        <v>233</v>
      </c>
      <c r="C439" s="171">
        <v>690.144569716057</v>
      </c>
      <c r="D439" s="171">
        <v>89.22764781249758</v>
      </c>
      <c r="E439" s="171">
        <v>599.7736176011322</v>
      </c>
      <c r="F439" s="171">
        <f t="shared" si="18"/>
        <v>689.0012654136298</v>
      </c>
      <c r="G439" s="35">
        <f t="shared" si="19"/>
        <v>0.9983433843391716</v>
      </c>
    </row>
    <row r="440" spans="1:7" ht="12.75" customHeight="1">
      <c r="A440" s="18">
        <v>22</v>
      </c>
      <c r="B440" s="205" t="s">
        <v>234</v>
      </c>
      <c r="C440" s="171">
        <v>715.6526331923817</v>
      </c>
      <c r="D440" s="171">
        <v>90.61939725816154</v>
      </c>
      <c r="E440" s="171">
        <v>623.9822044067255</v>
      </c>
      <c r="F440" s="171">
        <f t="shared" si="18"/>
        <v>714.6016016648871</v>
      </c>
      <c r="G440" s="35">
        <f t="shared" si="19"/>
        <v>0.9985313663658216</v>
      </c>
    </row>
    <row r="441" spans="1:7" ht="12.75" customHeight="1">
      <c r="A441" s="18">
        <v>23</v>
      </c>
      <c r="B441" s="205" t="s">
        <v>235</v>
      </c>
      <c r="C441" s="171">
        <v>3226.8972009274576</v>
      </c>
      <c r="D441" s="171">
        <v>410.78207461449404</v>
      </c>
      <c r="E441" s="171">
        <v>2811.222368599474</v>
      </c>
      <c r="F441" s="171">
        <f t="shared" si="18"/>
        <v>3222.004443213968</v>
      </c>
      <c r="G441" s="35">
        <f t="shared" si="19"/>
        <v>0.998483757799262</v>
      </c>
    </row>
    <row r="442" spans="1:7" ht="12.75" customHeight="1">
      <c r="A442" s="18">
        <v>24</v>
      </c>
      <c r="B442" s="205" t="s">
        <v>236</v>
      </c>
      <c r="C442" s="171">
        <v>2436.694048681891</v>
      </c>
      <c r="D442" s="171">
        <v>308.8002315545717</v>
      </c>
      <c r="E442" s="171">
        <v>2124.2972622992406</v>
      </c>
      <c r="F442" s="171">
        <f t="shared" si="18"/>
        <v>2433.0974938538125</v>
      </c>
      <c r="G442" s="35">
        <f t="shared" si="19"/>
        <v>0.9985240022931791</v>
      </c>
    </row>
    <row r="443" spans="1:7" ht="12.75" customHeight="1">
      <c r="A443" s="18">
        <v>25</v>
      </c>
      <c r="B443" s="205" t="s">
        <v>237</v>
      </c>
      <c r="C443" s="171">
        <v>1714.614349759216</v>
      </c>
      <c r="D443" s="171">
        <v>220.12180910294808</v>
      </c>
      <c r="E443" s="171">
        <v>1491.7620310928548</v>
      </c>
      <c r="F443" s="171">
        <f t="shared" si="18"/>
        <v>1711.8838401958028</v>
      </c>
      <c r="G443" s="35">
        <f t="shared" si="19"/>
        <v>0.9984075080417957</v>
      </c>
    </row>
    <row r="444" spans="1:7" ht="12.75" customHeight="1">
      <c r="A444" s="18">
        <v>26</v>
      </c>
      <c r="B444" s="205" t="s">
        <v>238</v>
      </c>
      <c r="C444" s="171">
        <v>1359.952983492174</v>
      </c>
      <c r="D444" s="171">
        <v>172.94994334978412</v>
      </c>
      <c r="E444" s="171">
        <v>1184.953108628763</v>
      </c>
      <c r="F444" s="171">
        <f t="shared" si="18"/>
        <v>1357.903051978547</v>
      </c>
      <c r="G444" s="35">
        <f t="shared" si="19"/>
        <v>0.9984926453057493</v>
      </c>
    </row>
    <row r="445" spans="1:7" ht="12.75" customHeight="1">
      <c r="A445" s="18">
        <v>27</v>
      </c>
      <c r="B445" s="205" t="s">
        <v>239</v>
      </c>
      <c r="C445" s="171">
        <v>2032.2877184596823</v>
      </c>
      <c r="D445" s="171">
        <v>258.16222076550474</v>
      </c>
      <c r="E445" s="171">
        <v>1771.0826476433708</v>
      </c>
      <c r="F445" s="171">
        <f t="shared" si="18"/>
        <v>2029.2448684088756</v>
      </c>
      <c r="G445" s="35">
        <f t="shared" si="19"/>
        <v>0.9985027464255342</v>
      </c>
    </row>
    <row r="446" spans="1:7" ht="12.75" customHeight="1">
      <c r="A446" s="18">
        <v>28</v>
      </c>
      <c r="B446" s="205" t="s">
        <v>240</v>
      </c>
      <c r="C446" s="171">
        <v>989.2234806637808</v>
      </c>
      <c r="D446" s="171">
        <v>124.64517115416588</v>
      </c>
      <c r="E446" s="171">
        <v>863.1689137543343</v>
      </c>
      <c r="F446" s="171">
        <f t="shared" si="18"/>
        <v>987.8140849085001</v>
      </c>
      <c r="G446" s="35">
        <f t="shared" si="19"/>
        <v>0.9985752504031394</v>
      </c>
    </row>
    <row r="447" spans="1:7" ht="12.75" customHeight="1">
      <c r="A447" s="18">
        <v>29</v>
      </c>
      <c r="B447" s="205" t="s">
        <v>241</v>
      </c>
      <c r="C447" s="171">
        <v>765.2173052611436</v>
      </c>
      <c r="D447" s="171">
        <v>96.47784987316</v>
      </c>
      <c r="E447" s="171">
        <v>667.6451090706066</v>
      </c>
      <c r="F447" s="171">
        <f t="shared" si="18"/>
        <v>764.1229589437667</v>
      </c>
      <c r="G447" s="35">
        <f t="shared" si="19"/>
        <v>0.9985698881744403</v>
      </c>
    </row>
    <row r="448" spans="1:7" ht="12.75" customHeight="1">
      <c r="A448" s="18">
        <v>30</v>
      </c>
      <c r="B448" s="205" t="s">
        <v>242</v>
      </c>
      <c r="C448" s="171">
        <v>961.148633963158</v>
      </c>
      <c r="D448" s="171">
        <v>122.23866010970983</v>
      </c>
      <c r="E448" s="171">
        <v>837.4607549059133</v>
      </c>
      <c r="F448" s="171">
        <f t="shared" si="18"/>
        <v>959.6994150156231</v>
      </c>
      <c r="G448" s="35">
        <f t="shared" si="19"/>
        <v>0.9984922010016711</v>
      </c>
    </row>
    <row r="449" spans="1:7" ht="12.75" customHeight="1">
      <c r="A449" s="18">
        <v>31</v>
      </c>
      <c r="B449" s="205" t="s">
        <v>243</v>
      </c>
      <c r="C449" s="171">
        <v>958.0965559543622</v>
      </c>
      <c r="D449" s="171">
        <v>124.10968749603711</v>
      </c>
      <c r="E449" s="171">
        <v>832.3828048427783</v>
      </c>
      <c r="F449" s="171">
        <f t="shared" si="18"/>
        <v>956.4924923388155</v>
      </c>
      <c r="G449" s="35">
        <f t="shared" si="19"/>
        <v>0.998325780835368</v>
      </c>
    </row>
    <row r="450" spans="1:7" ht="12.75" customHeight="1">
      <c r="A450" s="18"/>
      <c r="B450" s="1" t="s">
        <v>27</v>
      </c>
      <c r="C450" s="172">
        <v>47326.4</v>
      </c>
      <c r="D450" s="172">
        <v>5990.966999999999</v>
      </c>
      <c r="E450" s="172">
        <v>41266.05</v>
      </c>
      <c r="F450" s="172">
        <f t="shared" si="18"/>
        <v>47257.017</v>
      </c>
      <c r="G450" s="39">
        <f t="shared" si="19"/>
        <v>0.9985339472260725</v>
      </c>
    </row>
    <row r="451" ht="5.25" customHeight="1">
      <c r="A451" s="80"/>
    </row>
    <row r="452" spans="1:8" ht="14.25">
      <c r="A452" s="9" t="s">
        <v>45</v>
      </c>
      <c r="H452" s="31"/>
    </row>
    <row r="453" spans="1:7" ht="6.75" customHeight="1">
      <c r="A453" s="9"/>
      <c r="G453" s="10" t="s">
        <v>12</v>
      </c>
    </row>
    <row r="454" spans="1:5" ht="14.25">
      <c r="A454" s="30" t="s">
        <v>39</v>
      </c>
      <c r="B454" s="30" t="s">
        <v>46</v>
      </c>
      <c r="C454" s="30" t="s">
        <v>47</v>
      </c>
      <c r="D454" s="30" t="s">
        <v>48</v>
      </c>
      <c r="E454" s="30" t="s">
        <v>49</v>
      </c>
    </row>
    <row r="455" spans="1:8" ht="18.75" customHeight="1">
      <c r="A455" s="53">
        <f>C450</f>
        <v>47326.4</v>
      </c>
      <c r="B455" s="53">
        <f>F450</f>
        <v>47257.017</v>
      </c>
      <c r="C455" s="39">
        <f>B455/A455</f>
        <v>0.9985339472260725</v>
      </c>
      <c r="D455" s="53">
        <f>D492</f>
        <v>45512.16074999999</v>
      </c>
      <c r="E455" s="39">
        <f>D455/A455</f>
        <v>0.9616653865495788</v>
      </c>
      <c r="H455" s="10" t="s">
        <v>12</v>
      </c>
    </row>
    <row r="456" spans="1:7" ht="7.5" customHeight="1">
      <c r="A456" s="9"/>
      <c r="G456" s="10" t="s">
        <v>12</v>
      </c>
    </row>
    <row r="457" ht="14.25">
      <c r="A457" s="9" t="s">
        <v>167</v>
      </c>
    </row>
    <row r="458" ht="6.75" customHeight="1">
      <c r="A458" s="9"/>
    </row>
    <row r="459" spans="1:5" ht="14.25">
      <c r="A459" s="49" t="s">
        <v>20</v>
      </c>
      <c r="B459" s="49" t="s">
        <v>31</v>
      </c>
      <c r="C459" s="78" t="s">
        <v>39</v>
      </c>
      <c r="D459" s="49" t="s">
        <v>48</v>
      </c>
      <c r="E459" s="17" t="s">
        <v>49</v>
      </c>
    </row>
    <row r="460" spans="1:5" ht="14.25">
      <c r="A460" s="81">
        <v>1</v>
      </c>
      <c r="B460" s="81">
        <v>2</v>
      </c>
      <c r="C460" s="82">
        <v>3</v>
      </c>
      <c r="D460" s="81">
        <v>4</v>
      </c>
      <c r="E460" s="83">
        <v>5</v>
      </c>
    </row>
    <row r="461" spans="1:7" ht="12.75" customHeight="1">
      <c r="A461" s="18">
        <v>1</v>
      </c>
      <c r="B461" s="205" t="s">
        <v>213</v>
      </c>
      <c r="C461" s="171">
        <v>1404.0342627682298</v>
      </c>
      <c r="D461" s="287">
        <v>1353.42</v>
      </c>
      <c r="E461" s="290">
        <f aca="true" t="shared" si="20" ref="E461:E492">D461/C461</f>
        <v>0.9639508350256087</v>
      </c>
      <c r="F461" s="145"/>
      <c r="G461" s="31"/>
    </row>
    <row r="462" spans="1:7" ht="12.75" customHeight="1">
      <c r="A462" s="18">
        <v>2</v>
      </c>
      <c r="B462" s="205" t="s">
        <v>214</v>
      </c>
      <c r="C462" s="171">
        <v>1523.0206112840601</v>
      </c>
      <c r="D462" s="287">
        <v>1471.0575</v>
      </c>
      <c r="E462" s="290">
        <f t="shared" si="20"/>
        <v>0.9658815442817612</v>
      </c>
      <c r="F462" s="145"/>
      <c r="G462" s="31" t="s">
        <v>12</v>
      </c>
    </row>
    <row r="463" spans="1:7" ht="12.75" customHeight="1">
      <c r="A463" s="18">
        <v>3</v>
      </c>
      <c r="B463" s="205" t="s">
        <v>215</v>
      </c>
      <c r="C463" s="171">
        <v>3064.8998245588273</v>
      </c>
      <c r="D463" s="287">
        <v>2948.79375</v>
      </c>
      <c r="E463" s="290">
        <f t="shared" si="20"/>
        <v>0.962117497730765</v>
      </c>
      <c r="F463" s="145"/>
      <c r="G463" s="31"/>
    </row>
    <row r="464" spans="1:7" ht="12.75" customHeight="1">
      <c r="A464" s="18">
        <v>4</v>
      </c>
      <c r="B464" s="205" t="s">
        <v>216</v>
      </c>
      <c r="C464" s="171">
        <v>1245.799313511914</v>
      </c>
      <c r="D464" s="287">
        <v>1195.39125</v>
      </c>
      <c r="E464" s="290">
        <f t="shared" si="20"/>
        <v>0.9595375732148915</v>
      </c>
      <c r="F464" s="145"/>
      <c r="G464" s="31"/>
    </row>
    <row r="465" spans="1:7" ht="12.75" customHeight="1">
      <c r="A465" s="18">
        <v>5</v>
      </c>
      <c r="B465" s="205" t="s">
        <v>217</v>
      </c>
      <c r="C465" s="171">
        <v>782.5518400757582</v>
      </c>
      <c r="D465" s="287">
        <v>750.92625</v>
      </c>
      <c r="E465" s="290">
        <f t="shared" si="20"/>
        <v>0.9595865878065069</v>
      </c>
      <c r="F465" s="145"/>
      <c r="G465" s="31"/>
    </row>
    <row r="466" spans="1:7" ht="12.75" customHeight="1">
      <c r="A466" s="18">
        <v>6</v>
      </c>
      <c r="B466" s="205" t="s">
        <v>218</v>
      </c>
      <c r="C466" s="171">
        <v>892.3369975101248</v>
      </c>
      <c r="D466" s="287">
        <v>859.5052499999999</v>
      </c>
      <c r="E466" s="290">
        <f t="shared" si="20"/>
        <v>0.9632070085609643</v>
      </c>
      <c r="F466" s="145"/>
      <c r="G466" s="31"/>
    </row>
    <row r="467" spans="1:7" ht="12.75" customHeight="1">
      <c r="A467" s="18">
        <v>7</v>
      </c>
      <c r="B467" s="205" t="s">
        <v>219</v>
      </c>
      <c r="C467" s="171">
        <v>1372.926322275303</v>
      </c>
      <c r="D467" s="287">
        <v>1321.14375</v>
      </c>
      <c r="E467" s="290">
        <f t="shared" si="20"/>
        <v>0.9622830654237253</v>
      </c>
      <c r="F467" s="145"/>
      <c r="G467" s="31"/>
    </row>
    <row r="468" spans="1:7" ht="12.75" customHeight="1">
      <c r="A468" s="18">
        <v>8</v>
      </c>
      <c r="B468" s="205" t="s">
        <v>220</v>
      </c>
      <c r="C468" s="171">
        <v>1774.306533241115</v>
      </c>
      <c r="D468" s="287">
        <v>1708.34625</v>
      </c>
      <c r="E468" s="290">
        <f t="shared" si="20"/>
        <v>0.9628247532174581</v>
      </c>
      <c r="F468" s="145"/>
      <c r="G468" s="31"/>
    </row>
    <row r="469" spans="1:7" ht="12.75" customHeight="1">
      <c r="A469" s="18">
        <v>9</v>
      </c>
      <c r="B469" s="205" t="s">
        <v>221</v>
      </c>
      <c r="C469" s="171">
        <v>923.7761633501141</v>
      </c>
      <c r="D469" s="287">
        <v>885.81375</v>
      </c>
      <c r="E469" s="290">
        <f t="shared" si="20"/>
        <v>0.9589051819518251</v>
      </c>
      <c r="F469" s="145"/>
      <c r="G469" s="31"/>
    </row>
    <row r="470" spans="1:7" ht="12.75" customHeight="1">
      <c r="A470" s="18">
        <v>10</v>
      </c>
      <c r="B470" s="205" t="s">
        <v>222</v>
      </c>
      <c r="C470" s="171">
        <v>1872.9453182899465</v>
      </c>
      <c r="D470" s="287">
        <v>1802.36775</v>
      </c>
      <c r="E470" s="290">
        <f t="shared" si="20"/>
        <v>0.9623173364429102</v>
      </c>
      <c r="F470" s="145"/>
      <c r="G470" s="31"/>
    </row>
    <row r="471" spans="1:7" ht="12.75" customHeight="1">
      <c r="A471" s="18">
        <v>11</v>
      </c>
      <c r="B471" s="205" t="s">
        <v>223</v>
      </c>
      <c r="C471" s="171">
        <v>1025.4793949961504</v>
      </c>
      <c r="D471" s="287">
        <v>989.595</v>
      </c>
      <c r="E471" s="290">
        <f t="shared" si="20"/>
        <v>0.965007200367702</v>
      </c>
      <c r="F471" s="145"/>
      <c r="G471" s="31"/>
    </row>
    <row r="472" spans="1:7" ht="12.75" customHeight="1">
      <c r="A472" s="18">
        <v>12</v>
      </c>
      <c r="B472" s="205" t="s">
        <v>224</v>
      </c>
      <c r="C472" s="171">
        <v>1072.9557616706797</v>
      </c>
      <c r="D472" s="287">
        <v>1034.0835</v>
      </c>
      <c r="E472" s="290">
        <f t="shared" si="20"/>
        <v>0.9637708626400845</v>
      </c>
      <c r="F472" s="145"/>
      <c r="G472" s="31"/>
    </row>
    <row r="473" spans="1:7" ht="12.75" customHeight="1">
      <c r="A473" s="18">
        <v>13</v>
      </c>
      <c r="B473" s="205" t="s">
        <v>225</v>
      </c>
      <c r="C473" s="171">
        <v>3105.079767707094</v>
      </c>
      <c r="D473" s="287">
        <v>2994.675</v>
      </c>
      <c r="E473" s="290">
        <f t="shared" si="20"/>
        <v>0.9644438223921632</v>
      </c>
      <c r="F473" s="145"/>
      <c r="G473" s="31"/>
    </row>
    <row r="474" spans="1:7" ht="12.75" customHeight="1">
      <c r="A474" s="18">
        <v>14</v>
      </c>
      <c r="B474" s="205" t="s">
        <v>226</v>
      </c>
      <c r="C474" s="171">
        <v>1010.8741589043473</v>
      </c>
      <c r="D474" s="287">
        <v>969.9975</v>
      </c>
      <c r="E474" s="290">
        <f t="shared" si="20"/>
        <v>0.9595630588196535</v>
      </c>
      <c r="F474" s="145"/>
      <c r="G474" s="31"/>
    </row>
    <row r="475" spans="1:7" ht="12.75" customHeight="1">
      <c r="A475" s="18">
        <v>15</v>
      </c>
      <c r="B475" s="205" t="s">
        <v>227</v>
      </c>
      <c r="C475" s="171">
        <v>1682.3003978729055</v>
      </c>
      <c r="D475" s="287">
        <v>1616.1412500000001</v>
      </c>
      <c r="E475" s="290">
        <f t="shared" si="20"/>
        <v>0.9606734041336751</v>
      </c>
      <c r="F475" s="145"/>
      <c r="G475" s="31"/>
    </row>
    <row r="476" spans="1:7" ht="12.75" customHeight="1">
      <c r="A476" s="18">
        <v>16</v>
      </c>
      <c r="B476" s="205" t="s">
        <v>228</v>
      </c>
      <c r="C476" s="171">
        <v>1744.7138655200188</v>
      </c>
      <c r="D476" s="287">
        <v>1675.45125</v>
      </c>
      <c r="E476" s="290">
        <f t="shared" si="20"/>
        <v>0.9603014471949676</v>
      </c>
      <c r="F476" s="145"/>
      <c r="G476" s="31"/>
    </row>
    <row r="477" spans="1:11" ht="12.75" customHeight="1">
      <c r="A477" s="18">
        <v>17</v>
      </c>
      <c r="B477" s="205" t="s">
        <v>229</v>
      </c>
      <c r="C477" s="171">
        <v>1393.8606830394901</v>
      </c>
      <c r="D477" s="287">
        <v>1339.44</v>
      </c>
      <c r="E477" s="290">
        <f t="shared" si="20"/>
        <v>0.9609568705813418</v>
      </c>
      <c r="F477" s="145"/>
      <c r="G477" s="31"/>
      <c r="K477" s="10" t="s">
        <v>12</v>
      </c>
    </row>
    <row r="478" spans="1:7" ht="12.75" customHeight="1">
      <c r="A478" s="18">
        <v>18</v>
      </c>
      <c r="B478" s="205" t="s">
        <v>230</v>
      </c>
      <c r="C478" s="171">
        <v>2238.681399346986</v>
      </c>
      <c r="D478" s="287">
        <v>2150.415</v>
      </c>
      <c r="E478" s="290">
        <f t="shared" si="20"/>
        <v>0.9605721477952455</v>
      </c>
      <c r="F478" s="145"/>
      <c r="G478" s="31"/>
    </row>
    <row r="479" spans="1:7" ht="12.75" customHeight="1">
      <c r="A479" s="18">
        <v>19</v>
      </c>
      <c r="B479" s="205" t="s">
        <v>231</v>
      </c>
      <c r="C479" s="171">
        <v>1094.5343032066012</v>
      </c>
      <c r="D479" s="287">
        <v>1052.7525</v>
      </c>
      <c r="E479" s="290">
        <f t="shared" si="20"/>
        <v>0.9618268672948896</v>
      </c>
      <c r="F479" s="145"/>
      <c r="G479" s="31"/>
    </row>
    <row r="480" spans="1:7" ht="12.75" customHeight="1">
      <c r="A480" s="18">
        <v>20</v>
      </c>
      <c r="B480" s="205" t="s">
        <v>232</v>
      </c>
      <c r="C480" s="171">
        <v>2251.3936007990305</v>
      </c>
      <c r="D480" s="287">
        <v>2166.95925</v>
      </c>
      <c r="E480" s="290">
        <f t="shared" si="20"/>
        <v>0.9624968504978141</v>
      </c>
      <c r="F480" s="145"/>
      <c r="G480" s="31"/>
    </row>
    <row r="481" spans="1:7" ht="12.75" customHeight="1">
      <c r="A481" s="18">
        <v>21</v>
      </c>
      <c r="B481" s="205" t="s">
        <v>233</v>
      </c>
      <c r="C481" s="171">
        <v>690.144569716057</v>
      </c>
      <c r="D481" s="287">
        <v>661.9725000000001</v>
      </c>
      <c r="E481" s="290">
        <f t="shared" si="20"/>
        <v>0.95917946622742</v>
      </c>
      <c r="F481" s="145"/>
      <c r="G481" s="31"/>
    </row>
    <row r="482" spans="1:7" ht="12.75" customHeight="1">
      <c r="A482" s="18">
        <v>22</v>
      </c>
      <c r="B482" s="205" t="s">
        <v>234</v>
      </c>
      <c r="C482" s="171">
        <v>715.6526331923817</v>
      </c>
      <c r="D482" s="287">
        <v>687.8475000000001</v>
      </c>
      <c r="E482" s="290">
        <f t="shared" si="20"/>
        <v>0.9611471656740107</v>
      </c>
      <c r="F482" s="145"/>
      <c r="G482" s="31"/>
    </row>
    <row r="483" spans="1:7" ht="12.75" customHeight="1">
      <c r="A483" s="18">
        <v>23</v>
      </c>
      <c r="B483" s="205" t="s">
        <v>235</v>
      </c>
      <c r="C483" s="171">
        <v>3226.8972009274576</v>
      </c>
      <c r="D483" s="287">
        <v>3099.915</v>
      </c>
      <c r="E483" s="290">
        <f t="shared" si="20"/>
        <v>0.9606488236157752</v>
      </c>
      <c r="F483" s="145"/>
      <c r="G483" s="31"/>
    </row>
    <row r="484" spans="1:7" ht="12.75" customHeight="1">
      <c r="A484" s="18">
        <v>24</v>
      </c>
      <c r="B484" s="205" t="s">
        <v>236</v>
      </c>
      <c r="C484" s="171">
        <v>2436.694048681891</v>
      </c>
      <c r="D484" s="287">
        <v>2341.83375</v>
      </c>
      <c r="E484" s="290">
        <f t="shared" si="20"/>
        <v>0.9610700823383201</v>
      </c>
      <c r="F484" s="145"/>
      <c r="G484" s="31"/>
    </row>
    <row r="485" spans="1:7" ht="12.75" customHeight="1">
      <c r="A485" s="18">
        <v>25</v>
      </c>
      <c r="B485" s="205" t="s">
        <v>237</v>
      </c>
      <c r="C485" s="171">
        <v>1714.614349759216</v>
      </c>
      <c r="D485" s="287">
        <v>1645.7737499999998</v>
      </c>
      <c r="E485" s="290">
        <f t="shared" si="20"/>
        <v>0.9598506802600342</v>
      </c>
      <c r="F485" s="145"/>
      <c r="G485" s="31"/>
    </row>
    <row r="486" spans="1:7" ht="12.75" customHeight="1">
      <c r="A486" s="18">
        <v>26</v>
      </c>
      <c r="B486" s="205" t="s">
        <v>238</v>
      </c>
      <c r="C486" s="171">
        <v>1359.952983492174</v>
      </c>
      <c r="D486" s="287">
        <v>1306.56375</v>
      </c>
      <c r="E486" s="290">
        <f t="shared" si="20"/>
        <v>0.9607418534756417</v>
      </c>
      <c r="F486" s="145"/>
      <c r="G486" s="31"/>
    </row>
    <row r="487" spans="1:7" ht="12.75" customHeight="1">
      <c r="A487" s="18">
        <v>27</v>
      </c>
      <c r="B487" s="205" t="s">
        <v>239</v>
      </c>
      <c r="C487" s="171">
        <v>2032.2877184596823</v>
      </c>
      <c r="D487" s="287">
        <v>1952.71875</v>
      </c>
      <c r="E487" s="290">
        <f t="shared" si="20"/>
        <v>0.9608475868170923</v>
      </c>
      <c r="F487" s="145"/>
      <c r="G487" s="31"/>
    </row>
    <row r="488" spans="1:7" ht="12.75" customHeight="1">
      <c r="A488" s="18">
        <v>28</v>
      </c>
      <c r="B488" s="205" t="s">
        <v>240</v>
      </c>
      <c r="C488" s="171">
        <v>989.2234806637808</v>
      </c>
      <c r="D488" s="287">
        <v>951.24375</v>
      </c>
      <c r="E488" s="290">
        <f t="shared" si="20"/>
        <v>0.9616065212703039</v>
      </c>
      <c r="F488" s="145"/>
      <c r="G488" s="31"/>
    </row>
    <row r="489" spans="1:8" ht="12.75" customHeight="1">
      <c r="A489" s="18">
        <v>29</v>
      </c>
      <c r="B489" s="205" t="s">
        <v>241</v>
      </c>
      <c r="C489" s="171">
        <v>765.2173052611436</v>
      </c>
      <c r="D489" s="287">
        <v>735.7950000000001</v>
      </c>
      <c r="E489" s="290">
        <f t="shared" si="20"/>
        <v>0.9615503922103504</v>
      </c>
      <c r="F489" s="145"/>
      <c r="G489" s="31"/>
      <c r="H489" s="10" t="s">
        <v>12</v>
      </c>
    </row>
    <row r="490" spans="1:7" ht="12.75" customHeight="1">
      <c r="A490" s="18">
        <v>30</v>
      </c>
      <c r="B490" s="205" t="s">
        <v>242</v>
      </c>
      <c r="C490" s="171">
        <v>961.148633963158</v>
      </c>
      <c r="D490" s="287">
        <v>923.41125</v>
      </c>
      <c r="E490" s="290">
        <f t="shared" si="20"/>
        <v>0.9607372027284132</v>
      </c>
      <c r="F490" s="145"/>
      <c r="G490" s="31" t="s">
        <v>12</v>
      </c>
    </row>
    <row r="491" spans="1:7" ht="12.75" customHeight="1">
      <c r="A491" s="18">
        <v>31</v>
      </c>
      <c r="B491" s="205" t="s">
        <v>243</v>
      </c>
      <c r="C491" s="171">
        <v>958.0965559543622</v>
      </c>
      <c r="D491" s="287">
        <v>918.81</v>
      </c>
      <c r="E491" s="290">
        <f t="shared" si="20"/>
        <v>0.9589952017777281</v>
      </c>
      <c r="F491" s="145"/>
      <c r="G491" s="31"/>
    </row>
    <row r="492" spans="1:7" ht="12.75" customHeight="1">
      <c r="A492" s="34"/>
      <c r="B492" s="1" t="s">
        <v>27</v>
      </c>
      <c r="C492" s="172">
        <v>47326.4</v>
      </c>
      <c r="D492" s="288">
        <v>45512.16074999999</v>
      </c>
      <c r="E492" s="289">
        <f t="shared" si="20"/>
        <v>0.9616653865495788</v>
      </c>
      <c r="F492" s="42"/>
      <c r="G492" s="31"/>
    </row>
    <row r="493" spans="1:8" ht="14.25" customHeight="1">
      <c r="A493" s="40"/>
      <c r="B493" s="2"/>
      <c r="C493" s="65"/>
      <c r="D493" s="65"/>
      <c r="E493" s="84"/>
      <c r="F493" s="26"/>
      <c r="G493" s="26"/>
      <c r="H493" s="26"/>
    </row>
    <row r="494" spans="1:8" ht="14.25">
      <c r="A494" s="9" t="s">
        <v>121</v>
      </c>
      <c r="F494" s="85"/>
      <c r="G494" s="85"/>
      <c r="H494" s="86"/>
    </row>
    <row r="495" spans="1:8" ht="6.75" customHeight="1">
      <c r="A495" s="9"/>
      <c r="F495" s="26"/>
      <c r="G495" s="26"/>
      <c r="H495" s="26"/>
    </row>
    <row r="496" spans="1:8" ht="28.5">
      <c r="A496" s="88" t="s">
        <v>39</v>
      </c>
      <c r="B496" s="88" t="s">
        <v>117</v>
      </c>
      <c r="C496" s="88" t="s">
        <v>118</v>
      </c>
      <c r="D496" s="88" t="s">
        <v>50</v>
      </c>
      <c r="F496" s="26"/>
      <c r="G496" s="186"/>
      <c r="H496" s="186"/>
    </row>
    <row r="497" spans="1:4" ht="18.75" customHeight="1">
      <c r="A497" s="53">
        <f>C534</f>
        <v>1419.7999999999997</v>
      </c>
      <c r="B497" s="53">
        <f>D534</f>
        <v>1237.9814999999999</v>
      </c>
      <c r="C497" s="87">
        <f>E534</f>
        <v>1217.1317999999999</v>
      </c>
      <c r="D497" s="35">
        <f>C497/B497</f>
        <v>0.9831583105240265</v>
      </c>
    </row>
    <row r="498" ht="7.5" customHeight="1">
      <c r="A498" s="9"/>
    </row>
    <row r="499" ht="14.25">
      <c r="A499" s="9" t="s">
        <v>120</v>
      </c>
    </row>
    <row r="500" ht="6.75" customHeight="1">
      <c r="A500" s="9"/>
    </row>
    <row r="501" spans="1:7" ht="33" customHeight="1">
      <c r="A501" s="88" t="s">
        <v>20</v>
      </c>
      <c r="B501" s="88" t="s">
        <v>31</v>
      </c>
      <c r="C501" s="61" t="s">
        <v>39</v>
      </c>
      <c r="D501" s="88" t="s">
        <v>119</v>
      </c>
      <c r="E501" s="88" t="s">
        <v>125</v>
      </c>
      <c r="F501" s="88" t="s">
        <v>51</v>
      </c>
      <c r="G501" s="88" t="s">
        <v>113</v>
      </c>
    </row>
    <row r="502" spans="1:7" ht="14.25">
      <c r="A502" s="89">
        <v>1</v>
      </c>
      <c r="B502" s="89">
        <v>2</v>
      </c>
      <c r="C502" s="90">
        <v>3</v>
      </c>
      <c r="D502" s="89">
        <v>4</v>
      </c>
      <c r="E502" s="91">
        <v>5</v>
      </c>
      <c r="F502" s="90">
        <v>6</v>
      </c>
      <c r="G502" s="89">
        <v>7</v>
      </c>
    </row>
    <row r="503" spans="1:8" ht="12.75" customHeight="1">
      <c r="A503" s="189">
        <v>1</v>
      </c>
      <c r="B503" s="205" t="s">
        <v>213</v>
      </c>
      <c r="C503" s="253">
        <v>43.6925158563361</v>
      </c>
      <c r="D503" s="253">
        <v>36.89673422491562</v>
      </c>
      <c r="E503" s="253">
        <v>36.89673422491562</v>
      </c>
      <c r="F503" s="254">
        <f aca="true" t="shared" si="21" ref="F503:F533">D503-E503</f>
        <v>0</v>
      </c>
      <c r="G503" s="198">
        <f aca="true" t="shared" si="22" ref="G503:G533">E503/D503</f>
        <v>1</v>
      </c>
      <c r="H503" s="191"/>
    </row>
    <row r="504" spans="1:8" ht="12.75" customHeight="1">
      <c r="A504" s="189">
        <v>2</v>
      </c>
      <c r="B504" s="205" t="s">
        <v>214</v>
      </c>
      <c r="C504" s="253">
        <v>47.03577786037968</v>
      </c>
      <c r="D504" s="253">
        <v>39.98480767930739</v>
      </c>
      <c r="E504" s="253">
        <v>39.98480767930739</v>
      </c>
      <c r="F504" s="254">
        <f t="shared" si="21"/>
        <v>0</v>
      </c>
      <c r="G504" s="198">
        <f t="shared" si="22"/>
        <v>1</v>
      </c>
      <c r="H504" s="191"/>
    </row>
    <row r="505" spans="1:8" ht="12.75" customHeight="1">
      <c r="A505" s="189">
        <v>3</v>
      </c>
      <c r="B505" s="205" t="s">
        <v>215</v>
      </c>
      <c r="C505" s="253">
        <v>93.11276487171943</v>
      </c>
      <c r="D505" s="253">
        <v>80.29847692983735</v>
      </c>
      <c r="E505" s="253">
        <v>59.448776929837365</v>
      </c>
      <c r="F505" s="254">
        <f t="shared" si="21"/>
        <v>20.849699999999984</v>
      </c>
      <c r="G505" s="198">
        <f t="shared" si="22"/>
        <v>0.7403475034997502</v>
      </c>
      <c r="H505" s="191"/>
    </row>
    <row r="506" spans="1:8" ht="12.75" customHeight="1">
      <c r="A506" s="189">
        <v>4</v>
      </c>
      <c r="B506" s="205" t="s">
        <v>216</v>
      </c>
      <c r="C506" s="253">
        <v>36.55244209009441</v>
      </c>
      <c r="D506" s="253">
        <v>32.49944045569114</v>
      </c>
      <c r="E506" s="253">
        <v>32.49944045569114</v>
      </c>
      <c r="F506" s="254">
        <f t="shared" si="21"/>
        <v>0</v>
      </c>
      <c r="G506" s="198">
        <f t="shared" si="22"/>
        <v>1</v>
      </c>
      <c r="H506" s="191"/>
    </row>
    <row r="507" spans="1:8" ht="12.75" customHeight="1">
      <c r="A507" s="189">
        <v>5</v>
      </c>
      <c r="B507" s="205" t="s">
        <v>217</v>
      </c>
      <c r="C507" s="253">
        <v>22.97596366768901</v>
      </c>
      <c r="D507" s="253">
        <v>20.41626934398588</v>
      </c>
      <c r="E507" s="253">
        <v>20.41626934398588</v>
      </c>
      <c r="F507" s="254">
        <f t="shared" si="21"/>
        <v>0</v>
      </c>
      <c r="G507" s="198">
        <f t="shared" si="22"/>
        <v>1</v>
      </c>
      <c r="H507" s="191"/>
    </row>
    <row r="508" spans="1:8" ht="12.75" customHeight="1">
      <c r="A508" s="189">
        <v>6</v>
      </c>
      <c r="B508" s="205" t="s">
        <v>218</v>
      </c>
      <c r="C508" s="253">
        <v>27.340546358753382</v>
      </c>
      <c r="D508" s="253">
        <v>23.403596630646813</v>
      </c>
      <c r="E508" s="253">
        <v>23.403596630646813</v>
      </c>
      <c r="F508" s="254">
        <f t="shared" si="21"/>
        <v>0</v>
      </c>
      <c r="G508" s="198">
        <f t="shared" si="22"/>
        <v>1</v>
      </c>
      <c r="H508" s="191"/>
    </row>
    <row r="509" spans="1:8" ht="12.75" customHeight="1">
      <c r="A509" s="189">
        <v>7</v>
      </c>
      <c r="B509" s="205" t="s">
        <v>219</v>
      </c>
      <c r="C509" s="253">
        <v>41.801613555794745</v>
      </c>
      <c r="D509" s="253">
        <v>35.9797014967206</v>
      </c>
      <c r="E509" s="253">
        <v>35.9797014967206</v>
      </c>
      <c r="F509" s="254">
        <f t="shared" si="21"/>
        <v>0</v>
      </c>
      <c r="G509" s="198">
        <f t="shared" si="22"/>
        <v>1</v>
      </c>
      <c r="H509" s="191"/>
    </row>
    <row r="510" spans="1:8" ht="12.75" customHeight="1">
      <c r="A510" s="189">
        <v>8</v>
      </c>
      <c r="B510" s="205" t="s">
        <v>220</v>
      </c>
      <c r="C510" s="253">
        <v>53.64809979406288</v>
      </c>
      <c r="D510" s="253">
        <v>46.458120972154106</v>
      </c>
      <c r="E510" s="253">
        <v>46.458120972154106</v>
      </c>
      <c r="F510" s="254">
        <f t="shared" si="21"/>
        <v>0</v>
      </c>
      <c r="G510" s="198">
        <f t="shared" si="22"/>
        <v>1</v>
      </c>
      <c r="H510" s="191"/>
    </row>
    <row r="511" spans="1:8" ht="12.75" customHeight="1">
      <c r="A511" s="189">
        <v>9</v>
      </c>
      <c r="B511" s="205" t="s">
        <v>221</v>
      </c>
      <c r="C511" s="253">
        <v>26.868654514791125</v>
      </c>
      <c r="D511" s="253">
        <v>24.073354516008152</v>
      </c>
      <c r="E511" s="253">
        <v>24.073354516008152</v>
      </c>
      <c r="F511" s="254">
        <f t="shared" si="21"/>
        <v>0</v>
      </c>
      <c r="G511" s="198">
        <f t="shared" si="22"/>
        <v>1</v>
      </c>
      <c r="H511" s="191"/>
    </row>
    <row r="512" spans="1:8" ht="12.75" customHeight="1">
      <c r="A512" s="189">
        <v>10</v>
      </c>
      <c r="B512" s="205" t="s">
        <v>222</v>
      </c>
      <c r="C512" s="253">
        <v>56.25601090345149</v>
      </c>
      <c r="D512" s="253">
        <v>49.00046053112116</v>
      </c>
      <c r="E512" s="253">
        <v>49.00046053112116</v>
      </c>
      <c r="F512" s="254">
        <f t="shared" si="21"/>
        <v>0</v>
      </c>
      <c r="G512" s="198">
        <f t="shared" si="22"/>
        <v>1</v>
      </c>
      <c r="H512" s="191"/>
    </row>
    <row r="513" spans="1:8" ht="12.75" customHeight="1">
      <c r="A513" s="189">
        <v>11</v>
      </c>
      <c r="B513" s="205" t="s">
        <v>223</v>
      </c>
      <c r="C513" s="253">
        <v>32.34876951543413</v>
      </c>
      <c r="D513" s="253">
        <v>26.995754136603274</v>
      </c>
      <c r="E513" s="253">
        <v>26.995754136603274</v>
      </c>
      <c r="F513" s="254">
        <f t="shared" si="21"/>
        <v>0</v>
      </c>
      <c r="G513" s="198">
        <f t="shared" si="22"/>
        <v>1</v>
      </c>
      <c r="H513" s="191"/>
    </row>
    <row r="514" spans="1:8" ht="12.75" customHeight="1">
      <c r="A514" s="189">
        <v>12</v>
      </c>
      <c r="B514" s="205" t="s">
        <v>224</v>
      </c>
      <c r="C514" s="253">
        <v>32.58388170624218</v>
      </c>
      <c r="D514" s="253">
        <v>28.109384610575145</v>
      </c>
      <c r="E514" s="253">
        <v>28.109384610575145</v>
      </c>
      <c r="F514" s="254">
        <f t="shared" si="21"/>
        <v>0</v>
      </c>
      <c r="G514" s="198">
        <f t="shared" si="22"/>
        <v>1</v>
      </c>
      <c r="H514" s="191"/>
    </row>
    <row r="515" spans="1:8" ht="12.75" customHeight="1">
      <c r="A515" s="189">
        <v>13</v>
      </c>
      <c r="B515" s="205" t="s">
        <v>225</v>
      </c>
      <c r="C515" s="253">
        <v>93.39373227704678</v>
      </c>
      <c r="D515" s="253">
        <v>81.24980252801154</v>
      </c>
      <c r="E515" s="253">
        <v>81.24980252801154</v>
      </c>
      <c r="F515" s="254">
        <f t="shared" si="21"/>
        <v>0</v>
      </c>
      <c r="G515" s="198">
        <f t="shared" si="22"/>
        <v>1</v>
      </c>
      <c r="H515" s="191"/>
    </row>
    <row r="516" spans="1:8" ht="12.75" customHeight="1">
      <c r="A516" s="189">
        <v>14</v>
      </c>
      <c r="B516" s="205" t="s">
        <v>226</v>
      </c>
      <c r="C516" s="253">
        <v>29.669991256333873</v>
      </c>
      <c r="D516" s="253">
        <v>26.37201634388145</v>
      </c>
      <c r="E516" s="253">
        <v>26.37201634388145</v>
      </c>
      <c r="F516" s="254">
        <f t="shared" si="21"/>
        <v>0</v>
      </c>
      <c r="G516" s="198">
        <f t="shared" si="22"/>
        <v>1</v>
      </c>
      <c r="H516" s="191"/>
    </row>
    <row r="517" spans="1:8" ht="12.75" customHeight="1">
      <c r="A517" s="189">
        <v>15</v>
      </c>
      <c r="B517" s="205" t="s">
        <v>227</v>
      </c>
      <c r="C517" s="253">
        <v>50.12975424367288</v>
      </c>
      <c r="D517" s="253">
        <v>43.96961154598212</v>
      </c>
      <c r="E517" s="253">
        <v>43.96961154598212</v>
      </c>
      <c r="F517" s="254">
        <f t="shared" si="21"/>
        <v>0</v>
      </c>
      <c r="G517" s="198">
        <f t="shared" si="22"/>
        <v>1</v>
      </c>
      <c r="H517" s="191"/>
    </row>
    <row r="518" spans="1:8" ht="12.75" customHeight="1">
      <c r="A518" s="189">
        <v>16</v>
      </c>
      <c r="B518" s="205" t="s">
        <v>228</v>
      </c>
      <c r="C518" s="253">
        <v>51.72801690246379</v>
      </c>
      <c r="D518" s="253">
        <v>45.57267422874791</v>
      </c>
      <c r="E518" s="253">
        <v>45.57267422874791</v>
      </c>
      <c r="F518" s="254">
        <f t="shared" si="21"/>
        <v>0</v>
      </c>
      <c r="G518" s="198">
        <f t="shared" si="22"/>
        <v>1</v>
      </c>
      <c r="H518" s="191"/>
    </row>
    <row r="519" spans="1:8" ht="12.75" customHeight="1">
      <c r="A519" s="189">
        <v>17</v>
      </c>
      <c r="B519" s="205" t="s">
        <v>229</v>
      </c>
      <c r="C519" s="253">
        <v>41.58817837548673</v>
      </c>
      <c r="D519" s="253">
        <v>36.43654353953044</v>
      </c>
      <c r="E519" s="253">
        <v>36.43654353953044</v>
      </c>
      <c r="F519" s="254">
        <f t="shared" si="21"/>
        <v>0</v>
      </c>
      <c r="G519" s="198">
        <f t="shared" si="22"/>
        <v>1</v>
      </c>
      <c r="H519" s="191"/>
    </row>
    <row r="520" spans="1:8" ht="12.75" customHeight="1">
      <c r="A520" s="189">
        <v>18</v>
      </c>
      <c r="B520" s="205" t="s">
        <v>230</v>
      </c>
      <c r="C520" s="253">
        <v>66.61762192246734</v>
      </c>
      <c r="D520" s="253">
        <v>58.501664067169486</v>
      </c>
      <c r="E520" s="253">
        <v>58.501664067169486</v>
      </c>
      <c r="F520" s="254">
        <f t="shared" si="21"/>
        <v>0</v>
      </c>
      <c r="G520" s="198">
        <f t="shared" si="22"/>
        <v>1</v>
      </c>
      <c r="H520" s="191"/>
    </row>
    <row r="521" spans="1:8" ht="12.75" customHeight="1">
      <c r="A521" s="189">
        <v>19</v>
      </c>
      <c r="B521" s="205" t="s">
        <v>231</v>
      </c>
      <c r="C521" s="253">
        <v>33.12413950639685</v>
      </c>
      <c r="D521" s="253">
        <v>28.662291320418845</v>
      </c>
      <c r="E521" s="253">
        <v>28.662291320418845</v>
      </c>
      <c r="F521" s="254">
        <f t="shared" si="21"/>
        <v>0</v>
      </c>
      <c r="G521" s="198">
        <f t="shared" si="22"/>
        <v>1</v>
      </c>
      <c r="H521" s="191"/>
    </row>
    <row r="522" spans="1:8" s="221" customFormat="1" ht="12.75" customHeight="1">
      <c r="A522" s="189">
        <v>20</v>
      </c>
      <c r="B522" s="205" t="s">
        <v>232</v>
      </c>
      <c r="C522" s="253">
        <v>67.32045730137227</v>
      </c>
      <c r="D522" s="253">
        <v>58.86887021333572</v>
      </c>
      <c r="E522" s="253">
        <v>58.86887021333572</v>
      </c>
      <c r="F522" s="254">
        <f t="shared" si="21"/>
        <v>0</v>
      </c>
      <c r="G522" s="198">
        <f t="shared" si="22"/>
        <v>1</v>
      </c>
      <c r="H522" s="191"/>
    </row>
    <row r="523" spans="1:8" s="221" customFormat="1" ht="12.75" customHeight="1">
      <c r="A523" s="189">
        <v>21</v>
      </c>
      <c r="B523" s="205" t="s">
        <v>233</v>
      </c>
      <c r="C523" s="253">
        <v>20.149614990953918</v>
      </c>
      <c r="D523" s="253">
        <v>17.993208528033964</v>
      </c>
      <c r="E523" s="253">
        <v>17.993208528033964</v>
      </c>
      <c r="F523" s="254">
        <f t="shared" si="21"/>
        <v>0</v>
      </c>
      <c r="G523" s="198">
        <f t="shared" si="22"/>
        <v>1</v>
      </c>
      <c r="H523" s="191"/>
    </row>
    <row r="524" spans="1:8" s="221" customFormat="1" ht="12.75" customHeight="1">
      <c r="A524" s="189">
        <v>22</v>
      </c>
      <c r="B524" s="205" t="s">
        <v>234</v>
      </c>
      <c r="C524" s="253">
        <v>21.461907857379003</v>
      </c>
      <c r="D524" s="253">
        <v>18.719466132201763</v>
      </c>
      <c r="E524" s="253">
        <v>18.719466132201763</v>
      </c>
      <c r="F524" s="254">
        <f t="shared" si="21"/>
        <v>0</v>
      </c>
      <c r="G524" s="198">
        <f t="shared" si="22"/>
        <v>1</v>
      </c>
      <c r="H524" s="191"/>
    </row>
    <row r="525" spans="1:8" s="221" customFormat="1" ht="12.75" customHeight="1">
      <c r="A525" s="189">
        <v>23</v>
      </c>
      <c r="B525" s="205" t="s">
        <v>235</v>
      </c>
      <c r="C525" s="253">
        <v>96.12420186887789</v>
      </c>
      <c r="D525" s="253">
        <v>84.33667105798422</v>
      </c>
      <c r="E525" s="253">
        <v>84.33667105798422</v>
      </c>
      <c r="F525" s="254">
        <f t="shared" si="21"/>
        <v>0</v>
      </c>
      <c r="G525" s="198">
        <f t="shared" si="22"/>
        <v>1</v>
      </c>
      <c r="H525" s="191"/>
    </row>
    <row r="526" spans="1:8" s="221" customFormat="1" ht="12.75" customHeight="1">
      <c r="A526" s="189">
        <v>24</v>
      </c>
      <c r="B526" s="205" t="s">
        <v>236</v>
      </c>
      <c r="C526" s="253">
        <v>72.99900032120787</v>
      </c>
      <c r="D526" s="253">
        <v>63.72891786897722</v>
      </c>
      <c r="E526" s="253">
        <v>63.72891786897722</v>
      </c>
      <c r="F526" s="254">
        <f t="shared" si="21"/>
        <v>0</v>
      </c>
      <c r="G526" s="198">
        <f t="shared" si="22"/>
        <v>1</v>
      </c>
      <c r="H526" s="191"/>
    </row>
    <row r="527" spans="1:8" ht="12.75" customHeight="1">
      <c r="A527" s="189">
        <v>25</v>
      </c>
      <c r="B527" s="205" t="s">
        <v>237</v>
      </c>
      <c r="C527" s="253">
        <v>50.52410908853887</v>
      </c>
      <c r="D527" s="253">
        <v>44.752860932785644</v>
      </c>
      <c r="E527" s="253">
        <v>44.752860932785644</v>
      </c>
      <c r="F527" s="254">
        <f t="shared" si="21"/>
        <v>0</v>
      </c>
      <c r="G527" s="198">
        <f t="shared" si="22"/>
        <v>1</v>
      </c>
      <c r="H527" s="191"/>
    </row>
    <row r="528" spans="1:8" ht="12.75" customHeight="1">
      <c r="A528" s="189">
        <v>26</v>
      </c>
      <c r="B528" s="205" t="s">
        <v>238</v>
      </c>
      <c r="C528" s="253">
        <v>40.561855301427464</v>
      </c>
      <c r="D528" s="253">
        <v>35.54859325886289</v>
      </c>
      <c r="E528" s="253">
        <v>35.54859325886289</v>
      </c>
      <c r="F528" s="254">
        <f t="shared" si="21"/>
        <v>0</v>
      </c>
      <c r="G528" s="198">
        <f t="shared" si="22"/>
        <v>1</v>
      </c>
      <c r="H528" s="191"/>
    </row>
    <row r="529" spans="1:8" ht="12.75" customHeight="1">
      <c r="A529" s="189">
        <v>27</v>
      </c>
      <c r="B529" s="205" t="s">
        <v>239</v>
      </c>
      <c r="C529" s="253">
        <v>60.70146551830444</v>
      </c>
      <c r="D529" s="253">
        <v>53.13247942930113</v>
      </c>
      <c r="E529" s="253">
        <v>53.13247942930113</v>
      </c>
      <c r="F529" s="254">
        <f t="shared" si="21"/>
        <v>0</v>
      </c>
      <c r="G529" s="198">
        <f t="shared" si="22"/>
        <v>1</v>
      </c>
      <c r="H529" s="191"/>
    </row>
    <row r="530" spans="1:8" ht="12.75" customHeight="1">
      <c r="A530" s="189">
        <v>28</v>
      </c>
      <c r="B530" s="205" t="s">
        <v>240</v>
      </c>
      <c r="C530" s="253">
        <v>29.849243458545686</v>
      </c>
      <c r="D530" s="253">
        <v>25.89506741263003</v>
      </c>
      <c r="E530" s="253">
        <v>25.89506741263003</v>
      </c>
      <c r="F530" s="254">
        <f t="shared" si="21"/>
        <v>0</v>
      </c>
      <c r="G530" s="198">
        <f t="shared" si="22"/>
        <v>1</v>
      </c>
      <c r="H530" s="191"/>
    </row>
    <row r="531" spans="1:8" ht="12.75" customHeight="1">
      <c r="A531" s="189">
        <v>29</v>
      </c>
      <c r="B531" s="205" t="s">
        <v>241</v>
      </c>
      <c r="C531" s="253">
        <v>23.07267648376608</v>
      </c>
      <c r="D531" s="253">
        <v>20.029353272118197</v>
      </c>
      <c r="E531" s="253">
        <v>20.029353272118197</v>
      </c>
      <c r="F531" s="254">
        <f t="shared" si="21"/>
        <v>0</v>
      </c>
      <c r="G531" s="198">
        <f t="shared" si="22"/>
        <v>1</v>
      </c>
      <c r="H531" s="191"/>
    </row>
    <row r="532" spans="1:8" ht="12.75" customHeight="1">
      <c r="A532" s="189">
        <v>30</v>
      </c>
      <c r="B532" s="205" t="s">
        <v>242</v>
      </c>
      <c r="C532" s="253">
        <v>28.665345192774645</v>
      </c>
      <c r="D532" s="253">
        <v>25.1238226471774</v>
      </c>
      <c r="E532" s="253">
        <v>25.1238226471774</v>
      </c>
      <c r="F532" s="254">
        <f t="shared" si="21"/>
        <v>0</v>
      </c>
      <c r="G532" s="198">
        <f t="shared" si="22"/>
        <v>1</v>
      </c>
      <c r="H532" s="191"/>
    </row>
    <row r="533" spans="1:8" ht="12.75" customHeight="1">
      <c r="A533" s="189">
        <v>31</v>
      </c>
      <c r="B533" s="205" t="s">
        <v>243</v>
      </c>
      <c r="C533" s="253">
        <v>27.90164743823501</v>
      </c>
      <c r="D533" s="253">
        <v>24.97148414528335</v>
      </c>
      <c r="E533" s="253">
        <v>24.97148414528335</v>
      </c>
      <c r="F533" s="254">
        <f t="shared" si="21"/>
        <v>0</v>
      </c>
      <c r="G533" s="198">
        <f t="shared" si="22"/>
        <v>1</v>
      </c>
      <c r="H533" s="191"/>
    </row>
    <row r="534" spans="1:7" ht="12.75" customHeight="1">
      <c r="A534" s="34"/>
      <c r="B534" s="1" t="s">
        <v>27</v>
      </c>
      <c r="C534" s="155">
        <v>1419.7999999999997</v>
      </c>
      <c r="D534" s="155">
        <v>1237.9814999999999</v>
      </c>
      <c r="E534" s="155">
        <v>1217.1317999999999</v>
      </c>
      <c r="F534" s="156">
        <f>D534-E534</f>
        <v>20.849699999999984</v>
      </c>
      <c r="G534" s="39">
        <f>E534/D534</f>
        <v>0.9831583105240265</v>
      </c>
    </row>
    <row r="535" spans="1:10" ht="12.75" customHeight="1">
      <c r="A535" s="40"/>
      <c r="B535" s="2"/>
      <c r="C535" s="158"/>
      <c r="D535" s="158"/>
      <c r="E535" s="158"/>
      <c r="F535" s="159"/>
      <c r="G535" s="38"/>
      <c r="J535" s="10" t="s">
        <v>12</v>
      </c>
    </row>
    <row r="536" spans="1:8" ht="14.25">
      <c r="A536" s="9" t="s">
        <v>52</v>
      </c>
      <c r="F536" s="157"/>
      <c r="H536" s="10" t="s">
        <v>12</v>
      </c>
    </row>
    <row r="537" spans="1:11" ht="14.25">
      <c r="A537" s="9"/>
      <c r="F537" s="157"/>
      <c r="K537" s="10" t="s">
        <v>12</v>
      </c>
    </row>
    <row r="538" spans="1:6" ht="14.25">
      <c r="A538" s="92" t="s">
        <v>53</v>
      </c>
      <c r="B538" s="56"/>
      <c r="C538" s="56"/>
      <c r="D538" s="56"/>
      <c r="E538" s="57"/>
      <c r="F538" s="56"/>
    </row>
    <row r="539" spans="1:6" ht="9" customHeight="1">
      <c r="A539" s="56"/>
      <c r="B539" s="56"/>
      <c r="C539" s="56"/>
      <c r="D539" s="56"/>
      <c r="E539" s="57"/>
      <c r="F539" s="56"/>
    </row>
    <row r="540" spans="1:7" ht="11.25" customHeight="1">
      <c r="A540" s="209" t="s">
        <v>197</v>
      </c>
      <c r="B540" s="191"/>
      <c r="C540" s="210"/>
      <c r="D540" s="191"/>
      <c r="E540" s="191"/>
      <c r="F540" s="48"/>
      <c r="G540" s="48"/>
    </row>
    <row r="541" spans="1:7" ht="6.75" customHeight="1">
      <c r="A541" s="209"/>
      <c r="B541" s="191"/>
      <c r="C541" s="210"/>
      <c r="D541" s="191"/>
      <c r="E541" s="191"/>
      <c r="F541" s="48"/>
      <c r="G541" s="48"/>
    </row>
    <row r="542" spans="1:5" ht="14.25">
      <c r="A542" s="191"/>
      <c r="B542" s="191"/>
      <c r="C542" s="191"/>
      <c r="D542" s="191"/>
      <c r="E542" s="211" t="s">
        <v>122</v>
      </c>
    </row>
    <row r="543" spans="1:7" ht="45" customHeight="1">
      <c r="A543" s="212" t="s">
        <v>37</v>
      </c>
      <c r="B543" s="212" t="s">
        <v>38</v>
      </c>
      <c r="C543" s="213" t="s">
        <v>140</v>
      </c>
      <c r="D543" s="213" t="s">
        <v>198</v>
      </c>
      <c r="E543" s="213" t="s">
        <v>141</v>
      </c>
      <c r="F543" s="63"/>
      <c r="G543" s="64"/>
    </row>
    <row r="544" spans="1:7" ht="14.25" customHeight="1">
      <c r="A544" s="212">
        <v>1</v>
      </c>
      <c r="B544" s="212">
        <v>2</v>
      </c>
      <c r="C544" s="213">
        <v>3</v>
      </c>
      <c r="D544" s="213">
        <v>4</v>
      </c>
      <c r="E544" s="213">
        <v>5</v>
      </c>
      <c r="F544" s="63"/>
      <c r="G544" s="64"/>
    </row>
    <row r="545" spans="1:7" ht="12.75" customHeight="1">
      <c r="A545" s="189">
        <v>1</v>
      </c>
      <c r="B545" s="205" t="s">
        <v>213</v>
      </c>
      <c r="C545" s="147">
        <v>828.4414679657335</v>
      </c>
      <c r="D545" s="147">
        <v>82.64185001687063</v>
      </c>
      <c r="E545" s="214">
        <f aca="true" t="shared" si="23" ref="E545:E576">D545/C545</f>
        <v>0.09975581041325772</v>
      </c>
      <c r="F545" s="145"/>
      <c r="G545" s="31"/>
    </row>
    <row r="546" spans="1:7" ht="12.75" customHeight="1">
      <c r="A546" s="189">
        <v>2</v>
      </c>
      <c r="B546" s="205" t="s">
        <v>214</v>
      </c>
      <c r="C546" s="147">
        <v>901.7001543570676</v>
      </c>
      <c r="D546" s="147">
        <v>89.64137993204186</v>
      </c>
      <c r="E546" s="214">
        <f t="shared" si="23"/>
        <v>0.0994137347086939</v>
      </c>
      <c r="F546" s="145"/>
      <c r="G546" s="31"/>
    </row>
    <row r="547" spans="1:7" ht="12.75" customHeight="1">
      <c r="A547" s="189">
        <v>3</v>
      </c>
      <c r="B547" s="205" t="s">
        <v>215</v>
      </c>
      <c r="C547" s="147">
        <v>1851.3520832553895</v>
      </c>
      <c r="D547" s="147">
        <v>180.3754133875497</v>
      </c>
      <c r="E547" s="214">
        <f t="shared" si="23"/>
        <v>0.0974290168893106</v>
      </c>
      <c r="F547" s="145"/>
      <c r="G547" s="31"/>
    </row>
    <row r="548" spans="1:7" ht="12.75" customHeight="1">
      <c r="A548" s="189">
        <v>4</v>
      </c>
      <c r="B548" s="205" t="s">
        <v>216</v>
      </c>
      <c r="C548" s="147">
        <v>726.0358091889727</v>
      </c>
      <c r="D548" s="147">
        <v>73.30319554665851</v>
      </c>
      <c r="E548" s="214">
        <f t="shared" si="23"/>
        <v>0.10096360898306483</v>
      </c>
      <c r="F548" s="145"/>
      <c r="G548" s="31"/>
    </row>
    <row r="549" spans="1:7" ht="12.75" customHeight="1">
      <c r="A549" s="189">
        <v>5</v>
      </c>
      <c r="B549" s="205" t="s">
        <v>217</v>
      </c>
      <c r="C549" s="147">
        <v>464.1757509493767</v>
      </c>
      <c r="D549" s="147">
        <v>46.04575259889767</v>
      </c>
      <c r="E549" s="214">
        <f t="shared" si="23"/>
        <v>0.0991989618258181</v>
      </c>
      <c r="F549" s="145"/>
      <c r="G549" s="31"/>
    </row>
    <row r="550" spans="1:7" ht="12.75" customHeight="1">
      <c r="A550" s="189">
        <v>6</v>
      </c>
      <c r="B550" s="205" t="s">
        <v>218</v>
      </c>
      <c r="C550" s="147">
        <v>520.4428128111653</v>
      </c>
      <c r="D550" s="147">
        <v>52.518392395584485</v>
      </c>
      <c r="E550" s="214">
        <f t="shared" si="23"/>
        <v>0.10091097638933096</v>
      </c>
      <c r="F550" s="145"/>
      <c r="G550" s="31"/>
    </row>
    <row r="551" spans="1:7" ht="12.75" customHeight="1">
      <c r="A551" s="189">
        <v>7</v>
      </c>
      <c r="B551" s="205" t="s">
        <v>219</v>
      </c>
      <c r="C551" s="147">
        <v>812.2969897331888</v>
      </c>
      <c r="D551" s="147">
        <v>80.80045758912968</v>
      </c>
      <c r="E551" s="214">
        <f t="shared" si="23"/>
        <v>0.09947157087910644</v>
      </c>
      <c r="F551" s="145"/>
      <c r="G551" s="31"/>
    </row>
    <row r="552" spans="1:7" ht="12.75" customHeight="1">
      <c r="A552" s="189">
        <v>8</v>
      </c>
      <c r="B552" s="205" t="s">
        <v>220</v>
      </c>
      <c r="C552" s="147">
        <v>1049.9503601382387</v>
      </c>
      <c r="D552" s="147">
        <v>104.41857047101426</v>
      </c>
      <c r="E552" s="214">
        <f t="shared" si="23"/>
        <v>0.09945095924084096</v>
      </c>
      <c r="F552" s="145"/>
      <c r="G552" s="31"/>
    </row>
    <row r="553" spans="1:7" ht="12.75" customHeight="1">
      <c r="A553" s="189">
        <v>9</v>
      </c>
      <c r="B553" s="205" t="s">
        <v>221</v>
      </c>
      <c r="C553" s="147">
        <v>539.5462108105154</v>
      </c>
      <c r="D553" s="147">
        <v>54.35261348605364</v>
      </c>
      <c r="E553" s="214">
        <f t="shared" si="23"/>
        <v>0.1007376428506545</v>
      </c>
      <c r="F553" s="145"/>
      <c r="G553" s="31"/>
    </row>
    <row r="554" spans="1:7" ht="12.75" customHeight="1">
      <c r="A554" s="189">
        <v>10</v>
      </c>
      <c r="B554" s="205" t="s">
        <v>222</v>
      </c>
      <c r="C554" s="147">
        <v>1098.6328984310169</v>
      </c>
      <c r="D554" s="147">
        <v>110.21928921003142</v>
      </c>
      <c r="E554" s="214">
        <f t="shared" si="23"/>
        <v>0.10032403850953138</v>
      </c>
      <c r="F554" s="145"/>
      <c r="G554" s="31"/>
    </row>
    <row r="555" spans="1:7" ht="12.75" customHeight="1">
      <c r="A555" s="189">
        <v>11</v>
      </c>
      <c r="B555" s="205" t="s">
        <v>223</v>
      </c>
      <c r="C555" s="147">
        <v>616.5520129491717</v>
      </c>
      <c r="D555" s="147">
        <v>60.36491071650324</v>
      </c>
      <c r="E555" s="214">
        <f t="shared" si="23"/>
        <v>0.09790724780502776</v>
      </c>
      <c r="F555" s="145"/>
      <c r="G555" s="31"/>
    </row>
    <row r="556" spans="1:7" ht="12.75" customHeight="1">
      <c r="A556" s="189">
        <v>12</v>
      </c>
      <c r="B556" s="205" t="s">
        <v>224</v>
      </c>
      <c r="C556" s="147">
        <v>645.7492112493826</v>
      </c>
      <c r="D556" s="147">
        <v>63.14542261221957</v>
      </c>
      <c r="E556" s="214">
        <f t="shared" si="23"/>
        <v>0.09778629460506359</v>
      </c>
      <c r="F556" s="145"/>
      <c r="G556" s="31"/>
    </row>
    <row r="557" spans="1:7" ht="12.75" customHeight="1">
      <c r="A557" s="189">
        <v>13</v>
      </c>
      <c r="B557" s="205" t="s">
        <v>225</v>
      </c>
      <c r="C557" s="147">
        <v>1815.3358474463735</v>
      </c>
      <c r="D557" s="147">
        <v>182.72952258474083</v>
      </c>
      <c r="E557" s="214">
        <f t="shared" si="23"/>
        <v>0.10065879701642305</v>
      </c>
      <c r="F557" s="145"/>
      <c r="G557" s="31"/>
    </row>
    <row r="558" spans="1:7" ht="12.75" customHeight="1">
      <c r="A558" s="189">
        <v>14</v>
      </c>
      <c r="B558" s="205" t="s">
        <v>226</v>
      </c>
      <c r="C558" s="147">
        <v>597.7983385672344</v>
      </c>
      <c r="D558" s="147">
        <v>59.480247501447344</v>
      </c>
      <c r="E558" s="214">
        <f t="shared" si="23"/>
        <v>0.09949885047189304</v>
      </c>
      <c r="F558" s="145"/>
      <c r="G558" s="31"/>
    </row>
    <row r="559" spans="1:7" ht="12.75" customHeight="1">
      <c r="A559" s="189">
        <v>15</v>
      </c>
      <c r="B559" s="205" t="s">
        <v>227</v>
      </c>
      <c r="C559" s="147">
        <v>992.0830244673407</v>
      </c>
      <c r="D559" s="147">
        <v>98.99570106409061</v>
      </c>
      <c r="E559" s="214">
        <f t="shared" si="23"/>
        <v>0.09978570202553601</v>
      </c>
      <c r="F559" s="145"/>
      <c r="G559" s="31"/>
    </row>
    <row r="560" spans="1:7" ht="12.75" customHeight="1">
      <c r="A560" s="189">
        <v>16</v>
      </c>
      <c r="B560" s="205" t="s">
        <v>228</v>
      </c>
      <c r="C560" s="147">
        <v>1029.3873103778078</v>
      </c>
      <c r="D560" s="147">
        <v>102.66550962322562</v>
      </c>
      <c r="E560" s="214">
        <f t="shared" si="23"/>
        <v>0.09973457860632177</v>
      </c>
      <c r="F560" s="145"/>
      <c r="G560" s="31"/>
    </row>
    <row r="561" spans="1:7" ht="12.75" customHeight="1">
      <c r="A561" s="189">
        <v>17</v>
      </c>
      <c r="B561" s="205" t="s">
        <v>229</v>
      </c>
      <c r="C561" s="147">
        <v>832.8083305701441</v>
      </c>
      <c r="D561" s="147">
        <v>82.0229407834974</v>
      </c>
      <c r="E561" s="214">
        <f t="shared" si="23"/>
        <v>0.09848957770072275</v>
      </c>
      <c r="F561" s="145"/>
      <c r="G561" s="31"/>
    </row>
    <row r="562" spans="1:8" ht="12.75" customHeight="1">
      <c r="A562" s="189">
        <v>18</v>
      </c>
      <c r="B562" s="205" t="s">
        <v>230</v>
      </c>
      <c r="C562" s="160">
        <v>1309.8064008509186</v>
      </c>
      <c r="D562" s="160">
        <v>131.7351572450815</v>
      </c>
      <c r="E562" s="214">
        <f t="shared" si="23"/>
        <v>0.10057605242996176</v>
      </c>
      <c r="F562" s="145"/>
      <c r="G562" s="31"/>
      <c r="H562" s="10" t="s">
        <v>12</v>
      </c>
    </row>
    <row r="563" spans="1:7" ht="12.75" customHeight="1">
      <c r="A563" s="189">
        <v>19</v>
      </c>
      <c r="B563" s="205" t="s">
        <v>231</v>
      </c>
      <c r="C563" s="160">
        <v>651.2382075401431</v>
      </c>
      <c r="D563" s="160">
        <v>64.41406670421779</v>
      </c>
      <c r="E563" s="214">
        <f t="shared" si="23"/>
        <v>0.09891014679179005</v>
      </c>
      <c r="F563" s="145"/>
      <c r="G563" s="31" t="s">
        <v>12</v>
      </c>
    </row>
    <row r="564" spans="1:7" ht="12.75" customHeight="1">
      <c r="A564" s="189">
        <v>20</v>
      </c>
      <c r="B564" s="205" t="s">
        <v>232</v>
      </c>
      <c r="C564" s="160">
        <v>1321.0316279243239</v>
      </c>
      <c r="D564" s="160">
        <v>132.48685355569623</v>
      </c>
      <c r="E564" s="214">
        <f t="shared" si="23"/>
        <v>0.100290447825134</v>
      </c>
      <c r="F564" s="145"/>
      <c r="G564" s="31"/>
    </row>
    <row r="565" spans="1:7" ht="12.75" customHeight="1">
      <c r="A565" s="189">
        <v>21</v>
      </c>
      <c r="B565" s="205" t="s">
        <v>233</v>
      </c>
      <c r="C565" s="160">
        <v>411.395593750241</v>
      </c>
      <c r="D565" s="160">
        <v>40.607188755374565</v>
      </c>
      <c r="E565" s="214">
        <f t="shared" si="23"/>
        <v>0.09870593990860112</v>
      </c>
      <c r="F565" s="145"/>
      <c r="G565" s="31"/>
    </row>
    <row r="566" spans="1:7" ht="12.75" customHeight="1">
      <c r="A566" s="189">
        <v>22</v>
      </c>
      <c r="B566" s="205" t="s">
        <v>234</v>
      </c>
      <c r="C566" s="160">
        <v>418.65179338665484</v>
      </c>
      <c r="D566" s="160">
        <v>42.11442708612718</v>
      </c>
      <c r="E566" s="214">
        <f t="shared" si="23"/>
        <v>0.10059535812672728</v>
      </c>
      <c r="F566" s="145"/>
      <c r="G566" s="31"/>
    </row>
    <row r="567" spans="1:7" ht="12.75" customHeight="1">
      <c r="A567" s="189">
        <v>23</v>
      </c>
      <c r="B567" s="205" t="s">
        <v>235</v>
      </c>
      <c r="C567" s="160">
        <v>1874.4295303028082</v>
      </c>
      <c r="D567" s="160">
        <v>189.88781475678346</v>
      </c>
      <c r="E567" s="214">
        <f t="shared" si="23"/>
        <v>0.10130432309509532</v>
      </c>
      <c r="F567" s="145"/>
      <c r="G567" s="31"/>
    </row>
    <row r="568" spans="1:7" ht="12.75" customHeight="1">
      <c r="A568" s="189">
        <v>24</v>
      </c>
      <c r="B568" s="205" t="s">
        <v>236</v>
      </c>
      <c r="C568" s="160">
        <v>1437.8628760704742</v>
      </c>
      <c r="D568" s="160">
        <v>143.39270239040565</v>
      </c>
      <c r="E568" s="214">
        <f t="shared" si="23"/>
        <v>0.09972627068742647</v>
      </c>
      <c r="F568" s="145"/>
      <c r="G568" s="31"/>
    </row>
    <row r="569" spans="1:7" ht="12.75" customHeight="1">
      <c r="A569" s="189">
        <v>25</v>
      </c>
      <c r="B569" s="205" t="s">
        <v>237</v>
      </c>
      <c r="C569" s="160">
        <v>1000.2666753116155</v>
      </c>
      <c r="D569" s="160">
        <v>100.89084070557018</v>
      </c>
      <c r="E569" s="214">
        <f t="shared" si="23"/>
        <v>0.10086394278219797</v>
      </c>
      <c r="F569" s="145"/>
      <c r="G569" s="31"/>
    </row>
    <row r="570" spans="1:7" ht="12.75" customHeight="1">
      <c r="A570" s="189">
        <v>26</v>
      </c>
      <c r="B570" s="205" t="s">
        <v>238</v>
      </c>
      <c r="C570" s="160">
        <v>795.6096306977431</v>
      </c>
      <c r="D570" s="160">
        <v>80.02744839538694</v>
      </c>
      <c r="E570" s="214">
        <f t="shared" si="23"/>
        <v>0.10058632438272966</v>
      </c>
      <c r="F570" s="145"/>
      <c r="G570" s="31"/>
    </row>
    <row r="571" spans="1:7" ht="12.75" customHeight="1">
      <c r="A571" s="189">
        <v>27</v>
      </c>
      <c r="B571" s="205" t="s">
        <v>239</v>
      </c>
      <c r="C571" s="160">
        <v>1190.8813055410778</v>
      </c>
      <c r="D571" s="160">
        <v>119.59246092186503</v>
      </c>
      <c r="E571" s="214">
        <f t="shared" si="23"/>
        <v>0.10042349339553037</v>
      </c>
      <c r="F571" s="145"/>
      <c r="G571" s="31"/>
    </row>
    <row r="572" spans="1:7" ht="12.75" customHeight="1">
      <c r="A572" s="189">
        <v>28</v>
      </c>
      <c r="B572" s="205" t="s">
        <v>240</v>
      </c>
      <c r="C572" s="160">
        <v>580.708922224796</v>
      </c>
      <c r="D572" s="160">
        <v>58.21546802861823</v>
      </c>
      <c r="E572" s="214">
        <f t="shared" si="23"/>
        <v>0.10024896432723082</v>
      </c>
      <c r="F572" s="145"/>
      <c r="G572" s="31"/>
    </row>
    <row r="573" spans="1:7" ht="12.75" customHeight="1">
      <c r="A573" s="189">
        <v>29</v>
      </c>
      <c r="B573" s="205" t="s">
        <v>241</v>
      </c>
      <c r="C573" s="160">
        <v>449.45435144894657</v>
      </c>
      <c r="D573" s="160">
        <v>45.03258566793101</v>
      </c>
      <c r="E573" s="214">
        <f t="shared" si="23"/>
        <v>0.10019390294644027</v>
      </c>
      <c r="F573" s="145"/>
      <c r="G573" s="31"/>
    </row>
    <row r="574" spans="1:7" ht="12.75" customHeight="1">
      <c r="A574" s="189">
        <v>30</v>
      </c>
      <c r="B574" s="205" t="s">
        <v>242</v>
      </c>
      <c r="C574" s="160">
        <v>560.6776418924419</v>
      </c>
      <c r="D574" s="160">
        <v>56.55948853077193</v>
      </c>
      <c r="E574" s="214">
        <f t="shared" si="23"/>
        <v>0.1008770179240036</v>
      </c>
      <c r="F574" s="145"/>
      <c r="G574" s="31"/>
    </row>
    <row r="575" spans="1:7" ht="12.75" customHeight="1">
      <c r="A575" s="189">
        <v>31</v>
      </c>
      <c r="B575" s="205" t="s">
        <v>243</v>
      </c>
      <c r="C575" s="160">
        <v>563.7668297896946</v>
      </c>
      <c r="D575" s="160">
        <v>56.37232773661372</v>
      </c>
      <c r="E575" s="214">
        <f t="shared" si="23"/>
        <v>0.09999227474529254</v>
      </c>
      <c r="F575" s="145"/>
      <c r="G575" s="31"/>
    </row>
    <row r="576" spans="1:7" ht="12.75" customHeight="1">
      <c r="A576" s="34"/>
      <c r="B576" s="1" t="s">
        <v>27</v>
      </c>
      <c r="C576" s="161">
        <v>27888.07</v>
      </c>
      <c r="D576" s="161">
        <v>2785.0499999999997</v>
      </c>
      <c r="E576" s="266">
        <f t="shared" si="23"/>
        <v>0.09986528289695198</v>
      </c>
      <c r="F576" s="42"/>
      <c r="G576" s="31"/>
    </row>
    <row r="577" spans="1:7" ht="14.25">
      <c r="A577" s="93"/>
      <c r="B577" s="73"/>
      <c r="C577" s="94"/>
      <c r="D577" s="94"/>
      <c r="E577" s="95"/>
      <c r="F577" s="76"/>
      <c r="G577" s="96"/>
    </row>
    <row r="578" spans="1:7" ht="14.25">
      <c r="A578" s="9" t="s">
        <v>202</v>
      </c>
      <c r="B578" s="48"/>
      <c r="C578" s="58"/>
      <c r="D578" s="48"/>
      <c r="E578" s="48"/>
      <c r="F578" s="48"/>
      <c r="G578" s="96"/>
    </row>
    <row r="579" spans="1:5" ht="14.25">
      <c r="A579" s="48"/>
      <c r="B579" s="48"/>
      <c r="C579" s="48"/>
      <c r="D579" s="48"/>
      <c r="E579" s="59" t="s">
        <v>122</v>
      </c>
    </row>
    <row r="580" spans="1:7" ht="51" customHeight="1">
      <c r="A580" s="60" t="s">
        <v>37</v>
      </c>
      <c r="B580" s="60" t="s">
        <v>38</v>
      </c>
      <c r="C580" s="61" t="s">
        <v>140</v>
      </c>
      <c r="D580" s="61" t="s">
        <v>203</v>
      </c>
      <c r="E580" s="61" t="s">
        <v>137</v>
      </c>
      <c r="F580" s="63"/>
      <c r="G580" s="64"/>
    </row>
    <row r="581" spans="1:7" ht="18" customHeight="1">
      <c r="A581" s="60">
        <v>1</v>
      </c>
      <c r="B581" s="60">
        <v>2</v>
      </c>
      <c r="C581" s="61">
        <v>3</v>
      </c>
      <c r="D581" s="61">
        <v>4</v>
      </c>
      <c r="E581" s="61">
        <v>5</v>
      </c>
      <c r="F581" s="63"/>
      <c r="G581" s="64"/>
    </row>
    <row r="582" spans="1:7" ht="12.75" customHeight="1">
      <c r="A582" s="18">
        <v>1</v>
      </c>
      <c r="B582" s="205" t="s">
        <v>213</v>
      </c>
      <c r="C582" s="147">
        <v>828.4414679657335</v>
      </c>
      <c r="D582" s="160">
        <v>130.0258945035435</v>
      </c>
      <c r="E582" s="150">
        <f aca="true" t="shared" si="24" ref="E582:E613">D582/C582</f>
        <v>0.15695242154261851</v>
      </c>
      <c r="F582" s="145"/>
      <c r="G582" s="31"/>
    </row>
    <row r="583" spans="1:7" ht="12.75" customHeight="1">
      <c r="A583" s="18">
        <v>2</v>
      </c>
      <c r="B583" s="205" t="s">
        <v>214</v>
      </c>
      <c r="C583" s="147">
        <v>901.7001543570676</v>
      </c>
      <c r="D583" s="160">
        <v>141.5408549665321</v>
      </c>
      <c r="E583" s="150">
        <f t="shared" si="24"/>
        <v>0.15697108876226587</v>
      </c>
      <c r="F583" s="145"/>
      <c r="G583" s="31"/>
    </row>
    <row r="584" spans="1:7" ht="12.75" customHeight="1">
      <c r="A584" s="18">
        <v>3</v>
      </c>
      <c r="B584" s="205" t="s">
        <v>215</v>
      </c>
      <c r="C584" s="147">
        <v>1851.3520832553895</v>
      </c>
      <c r="D584" s="160">
        <v>286.9597363714572</v>
      </c>
      <c r="E584" s="150">
        <f t="shared" si="24"/>
        <v>0.15500008829593967</v>
      </c>
      <c r="F584" s="145"/>
      <c r="G584" s="31"/>
    </row>
    <row r="585" spans="1:7" ht="12.75" customHeight="1">
      <c r="A585" s="18">
        <v>4</v>
      </c>
      <c r="B585" s="205" t="s">
        <v>216</v>
      </c>
      <c r="C585" s="147">
        <v>726.0358091889727</v>
      </c>
      <c r="D585" s="160">
        <v>118.42783530592021</v>
      </c>
      <c r="E585" s="150">
        <f t="shared" si="24"/>
        <v>0.16311569458014955</v>
      </c>
      <c r="F585" s="145"/>
      <c r="G585" s="31"/>
    </row>
    <row r="586" spans="1:7" ht="12.75" customHeight="1">
      <c r="A586" s="18">
        <v>5</v>
      </c>
      <c r="B586" s="205" t="s">
        <v>217</v>
      </c>
      <c r="C586" s="147">
        <v>464.1757509493767</v>
      </c>
      <c r="D586" s="160">
        <v>74.36941100582862</v>
      </c>
      <c r="E586" s="150">
        <f t="shared" si="24"/>
        <v>0.16021821659946944</v>
      </c>
      <c r="F586" s="145"/>
      <c r="G586" s="31"/>
    </row>
    <row r="587" spans="1:7" ht="12.75" customHeight="1">
      <c r="A587" s="18">
        <v>6</v>
      </c>
      <c r="B587" s="205" t="s">
        <v>218</v>
      </c>
      <c r="C587" s="147">
        <v>520.4428128111653</v>
      </c>
      <c r="D587" s="160">
        <v>83.22892482410936</v>
      </c>
      <c r="E587" s="150">
        <f t="shared" si="24"/>
        <v>0.1599194431652334</v>
      </c>
      <c r="F587" s="145"/>
      <c r="G587" s="31"/>
    </row>
    <row r="588" spans="1:7" ht="12.75" customHeight="1">
      <c r="A588" s="18">
        <v>7</v>
      </c>
      <c r="B588" s="205" t="s">
        <v>219</v>
      </c>
      <c r="C588" s="147">
        <v>812.2969897331888</v>
      </c>
      <c r="D588" s="160">
        <v>128.41768687865505</v>
      </c>
      <c r="E588" s="150">
        <f t="shared" si="24"/>
        <v>0.1580920383822126</v>
      </c>
      <c r="F588" s="145"/>
      <c r="G588" s="31"/>
    </row>
    <row r="589" spans="1:7" ht="12.75" customHeight="1">
      <c r="A589" s="18">
        <v>8</v>
      </c>
      <c r="B589" s="205" t="s">
        <v>220</v>
      </c>
      <c r="C589" s="147">
        <v>1049.9503601382387</v>
      </c>
      <c r="D589" s="160">
        <v>166.47736831376068</v>
      </c>
      <c r="E589" s="150">
        <f t="shared" si="24"/>
        <v>0.15855737055211058</v>
      </c>
      <c r="F589" s="145"/>
      <c r="G589" s="31"/>
    </row>
    <row r="590" spans="1:7" ht="12.75" customHeight="1">
      <c r="A590" s="18">
        <v>9</v>
      </c>
      <c r="B590" s="205" t="s">
        <v>221</v>
      </c>
      <c r="C590" s="147">
        <v>539.5462108105154</v>
      </c>
      <c r="D590" s="160">
        <v>88.14045798807007</v>
      </c>
      <c r="E590" s="150">
        <f t="shared" si="24"/>
        <v>0.16336035027595502</v>
      </c>
      <c r="F590" s="145"/>
      <c r="G590" s="31"/>
    </row>
    <row r="591" spans="1:7" ht="12.75" customHeight="1">
      <c r="A591" s="18">
        <v>10</v>
      </c>
      <c r="B591" s="205" t="s">
        <v>222</v>
      </c>
      <c r="C591" s="147">
        <v>1098.6328984310169</v>
      </c>
      <c r="D591" s="160">
        <v>176.24883639951292</v>
      </c>
      <c r="E591" s="150">
        <f t="shared" si="24"/>
        <v>0.16042559498374567</v>
      </c>
      <c r="F591" s="145"/>
      <c r="G591" s="31"/>
    </row>
    <row r="592" spans="1:7" ht="12.75" customHeight="1">
      <c r="A592" s="18">
        <v>11</v>
      </c>
      <c r="B592" s="205" t="s">
        <v>223</v>
      </c>
      <c r="C592" s="147">
        <v>616.5520129491717</v>
      </c>
      <c r="D592" s="160">
        <v>94.36628907470694</v>
      </c>
      <c r="E592" s="150">
        <f t="shared" si="24"/>
        <v>0.1530548714346448</v>
      </c>
      <c r="F592" s="145"/>
      <c r="G592" s="31"/>
    </row>
    <row r="593" spans="1:7" ht="12.75" customHeight="1">
      <c r="A593" s="18">
        <v>12</v>
      </c>
      <c r="B593" s="205" t="s">
        <v>224</v>
      </c>
      <c r="C593" s="147">
        <v>645.7492112493826</v>
      </c>
      <c r="D593" s="160">
        <v>100.47624849974119</v>
      </c>
      <c r="E593" s="150">
        <f t="shared" si="24"/>
        <v>0.15559639369182002</v>
      </c>
      <c r="F593" s="145"/>
      <c r="G593" s="31"/>
    </row>
    <row r="594" spans="1:7" ht="12.75" customHeight="1">
      <c r="A594" s="18">
        <v>13</v>
      </c>
      <c r="B594" s="205" t="s">
        <v>225</v>
      </c>
      <c r="C594" s="147">
        <v>1815.3358474463735</v>
      </c>
      <c r="D594" s="160">
        <v>292.0176172047974</v>
      </c>
      <c r="E594" s="150">
        <f t="shared" si="24"/>
        <v>0.16086148335338474</v>
      </c>
      <c r="F594" s="145"/>
      <c r="G594" s="31"/>
    </row>
    <row r="595" spans="1:7" ht="12.75" customHeight="1">
      <c r="A595" s="18">
        <v>14</v>
      </c>
      <c r="B595" s="205" t="s">
        <v>226</v>
      </c>
      <c r="C595" s="147">
        <v>597.7983385672344</v>
      </c>
      <c r="D595" s="160">
        <v>96.08112490538537</v>
      </c>
      <c r="E595" s="150">
        <f t="shared" si="24"/>
        <v>0.1607249781517737</v>
      </c>
      <c r="F595" s="145"/>
      <c r="G595" s="31"/>
    </row>
    <row r="596" spans="1:7" ht="12.75" customHeight="1">
      <c r="A596" s="18">
        <v>15</v>
      </c>
      <c r="B596" s="205" t="s">
        <v>227</v>
      </c>
      <c r="C596" s="147">
        <v>992.0830244673407</v>
      </c>
      <c r="D596" s="160">
        <v>158.86032866540228</v>
      </c>
      <c r="E596" s="150">
        <f t="shared" si="24"/>
        <v>0.1601280585873304</v>
      </c>
      <c r="F596" s="145"/>
      <c r="G596" s="31"/>
    </row>
    <row r="597" spans="1:7" ht="12.75" customHeight="1">
      <c r="A597" s="18">
        <v>16</v>
      </c>
      <c r="B597" s="205" t="s">
        <v>228</v>
      </c>
      <c r="C597" s="147">
        <v>1029.3873103778078</v>
      </c>
      <c r="D597" s="160">
        <v>165.11475852254233</v>
      </c>
      <c r="E597" s="150">
        <f t="shared" si="24"/>
        <v>0.16040100442071856</v>
      </c>
      <c r="F597" s="145"/>
      <c r="G597" s="31"/>
    </row>
    <row r="598" spans="1:7" ht="12.75" customHeight="1">
      <c r="A598" s="18">
        <v>17</v>
      </c>
      <c r="B598" s="205" t="s">
        <v>229</v>
      </c>
      <c r="C598" s="147">
        <v>832.8083305701441</v>
      </c>
      <c r="D598" s="160">
        <v>131.54913802489216</v>
      </c>
      <c r="E598" s="150">
        <f t="shared" si="24"/>
        <v>0.1579584799960311</v>
      </c>
      <c r="F598" s="145"/>
      <c r="G598" s="31"/>
    </row>
    <row r="599" spans="1:8" ht="12.75" customHeight="1">
      <c r="A599" s="18">
        <v>18</v>
      </c>
      <c r="B599" s="205" t="s">
        <v>230</v>
      </c>
      <c r="C599" s="160">
        <v>1309.8064008509186</v>
      </c>
      <c r="D599" s="160">
        <v>211.52561108983969</v>
      </c>
      <c r="E599" s="150">
        <f t="shared" si="24"/>
        <v>0.16149379858918203</v>
      </c>
      <c r="F599" s="145"/>
      <c r="G599" s="31"/>
      <c r="H599" s="10" t="s">
        <v>12</v>
      </c>
    </row>
    <row r="600" spans="1:7" ht="12.75" customHeight="1">
      <c r="A600" s="18">
        <v>19</v>
      </c>
      <c r="B600" s="205" t="s">
        <v>231</v>
      </c>
      <c r="C600" s="160">
        <v>651.2382075401431</v>
      </c>
      <c r="D600" s="160">
        <v>102.65561332832135</v>
      </c>
      <c r="E600" s="150">
        <f t="shared" si="24"/>
        <v>0.15763143522563292</v>
      </c>
      <c r="F600" s="145"/>
      <c r="G600" s="31"/>
    </row>
    <row r="601" spans="1:7" ht="12.75" customHeight="1">
      <c r="A601" s="18">
        <v>20</v>
      </c>
      <c r="B601" s="205" t="s">
        <v>232</v>
      </c>
      <c r="C601" s="160">
        <v>1321.0316279243239</v>
      </c>
      <c r="D601" s="160">
        <v>212.27916852372311</v>
      </c>
      <c r="E601" s="150">
        <f t="shared" si="24"/>
        <v>0.16069196530689245</v>
      </c>
      <c r="F601" s="145"/>
      <c r="G601" s="31"/>
    </row>
    <row r="602" spans="1:7" ht="12.75" customHeight="1">
      <c r="A602" s="18">
        <v>21</v>
      </c>
      <c r="B602" s="205" t="s">
        <v>233</v>
      </c>
      <c r="C602" s="160">
        <v>411.395593750241</v>
      </c>
      <c r="D602" s="160">
        <v>65.74370220321117</v>
      </c>
      <c r="E602" s="150">
        <f t="shared" si="24"/>
        <v>0.15980652977806148</v>
      </c>
      <c r="F602" s="145"/>
      <c r="G602" s="31"/>
    </row>
    <row r="603" spans="1:7" ht="12.75" customHeight="1">
      <c r="A603" s="18">
        <v>22</v>
      </c>
      <c r="B603" s="205" t="s">
        <v>234</v>
      </c>
      <c r="C603" s="160">
        <v>418.65179338665484</v>
      </c>
      <c r="D603" s="160">
        <v>67.39092887629837</v>
      </c>
      <c r="E603" s="150">
        <f t="shared" si="24"/>
        <v>0.16097131301204778</v>
      </c>
      <c r="F603" s="145"/>
      <c r="G603" s="31"/>
    </row>
    <row r="604" spans="1:7" ht="12.75" customHeight="1">
      <c r="A604" s="18">
        <v>23</v>
      </c>
      <c r="B604" s="205" t="s">
        <v>235</v>
      </c>
      <c r="C604" s="160">
        <v>1874.4295303028082</v>
      </c>
      <c r="D604" s="160">
        <v>304.7613358898774</v>
      </c>
      <c r="E604" s="150">
        <f t="shared" si="24"/>
        <v>0.16258884688006603</v>
      </c>
      <c r="F604" s="145"/>
      <c r="G604" s="31"/>
    </row>
    <row r="605" spans="1:7" ht="12.75" customHeight="1">
      <c r="A605" s="18">
        <v>24</v>
      </c>
      <c r="B605" s="205" t="s">
        <v>236</v>
      </c>
      <c r="C605" s="160">
        <v>1437.8628760704742</v>
      </c>
      <c r="D605" s="160">
        <v>229.5607955333611</v>
      </c>
      <c r="E605" s="150">
        <f t="shared" si="24"/>
        <v>0.15965416407489863</v>
      </c>
      <c r="F605" s="145"/>
      <c r="G605" s="31"/>
    </row>
    <row r="606" spans="1:7" ht="12.75" customHeight="1">
      <c r="A606" s="18">
        <v>25</v>
      </c>
      <c r="B606" s="205" t="s">
        <v>237</v>
      </c>
      <c r="C606" s="160">
        <v>1000.2666753116155</v>
      </c>
      <c r="D606" s="160">
        <v>162.69580969732488</v>
      </c>
      <c r="E606" s="150">
        <f t="shared" si="24"/>
        <v>0.1626524343087206</v>
      </c>
      <c r="F606" s="145"/>
      <c r="G606" s="31"/>
    </row>
    <row r="607" spans="1:7" ht="12.75" customHeight="1">
      <c r="A607" s="18">
        <v>26</v>
      </c>
      <c r="B607" s="205" t="s">
        <v>238</v>
      </c>
      <c r="C607" s="160">
        <v>795.6096306977431</v>
      </c>
      <c r="D607" s="160">
        <v>128.3691882629263</v>
      </c>
      <c r="E607" s="150">
        <f t="shared" si="24"/>
        <v>0.16134695120564033</v>
      </c>
      <c r="F607" s="145"/>
      <c r="G607" s="31"/>
    </row>
    <row r="608" spans="1:7" ht="12.75" customHeight="1">
      <c r="A608" s="18">
        <v>27</v>
      </c>
      <c r="B608" s="205" t="s">
        <v>239</v>
      </c>
      <c r="C608" s="160">
        <v>1190.8813055410778</v>
      </c>
      <c r="D608" s="160">
        <v>191.71302525392286</v>
      </c>
      <c r="E608" s="150">
        <f t="shared" si="24"/>
        <v>0.1609841588426127</v>
      </c>
      <c r="F608" s="145"/>
      <c r="G608" s="31"/>
    </row>
    <row r="609" spans="1:7" ht="12.75" customHeight="1">
      <c r="A609" s="18">
        <v>28</v>
      </c>
      <c r="B609" s="205" t="s">
        <v>240</v>
      </c>
      <c r="C609" s="160">
        <v>580.708922224796</v>
      </c>
      <c r="D609" s="160">
        <v>92.8997358558124</v>
      </c>
      <c r="E609" s="150">
        <f t="shared" si="24"/>
        <v>0.15997642243879687</v>
      </c>
      <c r="F609" s="145"/>
      <c r="G609" s="31"/>
    </row>
    <row r="610" spans="1:7" ht="12.75" customHeight="1">
      <c r="A610" s="18">
        <v>29</v>
      </c>
      <c r="B610" s="205" t="s">
        <v>241</v>
      </c>
      <c r="C610" s="160">
        <v>449.45435144894657</v>
      </c>
      <c r="D610" s="160">
        <v>71.88679037182666</v>
      </c>
      <c r="E610" s="150">
        <f t="shared" si="24"/>
        <v>0.15994236153255326</v>
      </c>
      <c r="F610" s="145"/>
      <c r="G610" s="31"/>
    </row>
    <row r="611" spans="1:7" ht="12.75" customHeight="1">
      <c r="A611" s="18">
        <v>30</v>
      </c>
      <c r="B611" s="205" t="s">
        <v>242</v>
      </c>
      <c r="C611" s="160">
        <v>560.6776418924419</v>
      </c>
      <c r="D611" s="160">
        <v>90.7275841672272</v>
      </c>
      <c r="E611" s="150">
        <f t="shared" si="24"/>
        <v>0.16181773159528273</v>
      </c>
      <c r="F611" s="145"/>
      <c r="G611" s="31" t="s">
        <v>12</v>
      </c>
    </row>
    <row r="612" spans="1:7" ht="12.75" customHeight="1">
      <c r="A612" s="18">
        <v>31</v>
      </c>
      <c r="B612" s="205" t="s">
        <v>243</v>
      </c>
      <c r="C612" s="160">
        <v>563.7668297896946</v>
      </c>
      <c r="D612" s="160">
        <v>91.36713949147094</v>
      </c>
      <c r="E612" s="150">
        <f t="shared" si="24"/>
        <v>0.1620654757669127</v>
      </c>
      <c r="F612" s="145"/>
      <c r="G612" s="31" t="s">
        <v>12</v>
      </c>
    </row>
    <row r="613" spans="1:7" ht="12.75" customHeight="1">
      <c r="A613" s="34"/>
      <c r="B613" s="1" t="s">
        <v>27</v>
      </c>
      <c r="C613" s="161">
        <v>27888.07</v>
      </c>
      <c r="D613" s="161">
        <v>4455.878940000001</v>
      </c>
      <c r="E613" s="149">
        <f t="shared" si="24"/>
        <v>0.15977724310072378</v>
      </c>
      <c r="F613" s="42" t="s">
        <v>12</v>
      </c>
      <c r="G613" s="31"/>
    </row>
    <row r="614" spans="1:7" ht="24.75" customHeight="1">
      <c r="A614" s="47" t="s">
        <v>142</v>
      </c>
      <c r="B614" s="48"/>
      <c r="C614" s="48"/>
      <c r="D614" s="48"/>
      <c r="E614" s="48"/>
      <c r="F614" s="48"/>
      <c r="G614" s="48"/>
    </row>
    <row r="615" ht="21" customHeight="1">
      <c r="E615" s="59" t="s">
        <v>122</v>
      </c>
    </row>
    <row r="616" spans="1:6" ht="28.5">
      <c r="A616" s="49" t="s">
        <v>39</v>
      </c>
      <c r="B616" s="291" t="s">
        <v>210</v>
      </c>
      <c r="C616" s="49" t="s">
        <v>54</v>
      </c>
      <c r="D616" s="68" t="s">
        <v>42</v>
      </c>
      <c r="E616" s="49" t="s">
        <v>43</v>
      </c>
      <c r="F616" s="264"/>
    </row>
    <row r="617" spans="1:6" ht="14.25">
      <c r="A617" s="69">
        <f>C613</f>
        <v>27888.07</v>
      </c>
      <c r="B617" s="69">
        <f>D654</f>
        <v>2785.0499999999997</v>
      </c>
      <c r="C617" s="69">
        <f>E654</f>
        <v>28099.494</v>
      </c>
      <c r="D617" s="69">
        <f>B617+C617</f>
        <v>30884.543999999998</v>
      </c>
      <c r="E617" s="71">
        <f>D617/A617</f>
        <v>1.1074464457382673</v>
      </c>
      <c r="F617" s="56"/>
    </row>
    <row r="618" spans="1:7" ht="14.25">
      <c r="A618" s="93"/>
      <c r="B618" s="73"/>
      <c r="C618" s="74"/>
      <c r="D618" s="74"/>
      <c r="E618" s="75"/>
      <c r="F618" s="76"/>
      <c r="G618" s="77"/>
    </row>
    <row r="619" spans="1:7" ht="14.25">
      <c r="A619" s="9" t="s">
        <v>168</v>
      </c>
      <c r="B619" s="48"/>
      <c r="C619" s="58"/>
      <c r="D619" s="48"/>
      <c r="E619" s="48"/>
      <c r="F619" s="48"/>
      <c r="G619" s="48"/>
    </row>
    <row r="620" spans="1:7" ht="14.25">
      <c r="A620" s="48"/>
      <c r="B620" s="48"/>
      <c r="C620" s="48"/>
      <c r="D620" s="48"/>
      <c r="E620" s="48"/>
      <c r="F620" s="48"/>
      <c r="G620" s="59" t="s">
        <v>122</v>
      </c>
    </row>
    <row r="621" spans="1:7" ht="47.25" customHeight="1">
      <c r="A621" s="60" t="s">
        <v>37</v>
      </c>
      <c r="B621" s="60" t="s">
        <v>38</v>
      </c>
      <c r="C621" s="61" t="s">
        <v>143</v>
      </c>
      <c r="D621" s="61" t="s">
        <v>199</v>
      </c>
      <c r="E621" s="61" t="s">
        <v>55</v>
      </c>
      <c r="F621" s="61" t="s">
        <v>56</v>
      </c>
      <c r="G621" s="88" t="s">
        <v>57</v>
      </c>
    </row>
    <row r="622" spans="1:7" ht="13.5" customHeight="1">
      <c r="A622" s="60">
        <v>1</v>
      </c>
      <c r="B622" s="60">
        <v>2</v>
      </c>
      <c r="C622" s="61">
        <v>3</v>
      </c>
      <c r="D622" s="61">
        <v>4</v>
      </c>
      <c r="E622" s="61">
        <v>5</v>
      </c>
      <c r="F622" s="61">
        <v>6</v>
      </c>
      <c r="G622" s="88">
        <v>7</v>
      </c>
    </row>
    <row r="623" spans="1:7" ht="12.75" customHeight="1">
      <c r="A623" s="18">
        <v>1</v>
      </c>
      <c r="B623" s="205" t="s">
        <v>213</v>
      </c>
      <c r="C623" s="147">
        <v>828.4414679657335</v>
      </c>
      <c r="D623" s="160">
        <v>82.64185001687063</v>
      </c>
      <c r="E623" s="160">
        <v>841.6506494866728</v>
      </c>
      <c r="F623" s="154">
        <f aca="true" t="shared" si="25" ref="F623:F654">D623+E623</f>
        <v>924.2924995035435</v>
      </c>
      <c r="G623" s="162">
        <f aca="true" t="shared" si="26" ref="G623:G654">F623/C623</f>
        <v>1.1157004269392448</v>
      </c>
    </row>
    <row r="624" spans="1:7" ht="12.75" customHeight="1">
      <c r="A624" s="18">
        <v>2</v>
      </c>
      <c r="B624" s="205" t="s">
        <v>214</v>
      </c>
      <c r="C624" s="147">
        <v>901.7001543570676</v>
      </c>
      <c r="D624" s="160">
        <v>89.64137993204186</v>
      </c>
      <c r="E624" s="160">
        <v>911.1418050344901</v>
      </c>
      <c r="F624" s="154">
        <f t="shared" si="25"/>
        <v>1000.783184966532</v>
      </c>
      <c r="G624" s="162">
        <f t="shared" si="26"/>
        <v>1.1098846774403768</v>
      </c>
    </row>
    <row r="625" spans="1:7" ht="12.75" customHeight="1">
      <c r="A625" s="18">
        <v>3</v>
      </c>
      <c r="B625" s="205" t="s">
        <v>215</v>
      </c>
      <c r="C625" s="147">
        <v>1851.3520832553895</v>
      </c>
      <c r="D625" s="160">
        <v>180.3754133875497</v>
      </c>
      <c r="E625" s="160">
        <v>1825.6972954839075</v>
      </c>
      <c r="F625" s="154">
        <f t="shared" si="25"/>
        <v>2006.0727088714573</v>
      </c>
      <c r="G625" s="162">
        <f t="shared" si="26"/>
        <v>1.0835716917465041</v>
      </c>
    </row>
    <row r="626" spans="1:7" ht="12.75" customHeight="1">
      <c r="A626" s="18">
        <v>4</v>
      </c>
      <c r="B626" s="205" t="s">
        <v>216</v>
      </c>
      <c r="C626" s="147">
        <v>726.0358091889727</v>
      </c>
      <c r="D626" s="160">
        <v>73.30319554665851</v>
      </c>
      <c r="E626" s="160">
        <v>735.4833872592617</v>
      </c>
      <c r="F626" s="154">
        <f t="shared" si="25"/>
        <v>808.7865828059203</v>
      </c>
      <c r="G626" s="162">
        <f t="shared" si="26"/>
        <v>1.1139761600869045</v>
      </c>
    </row>
    <row r="627" spans="1:7" ht="12.75" customHeight="1">
      <c r="A627" s="18">
        <v>5</v>
      </c>
      <c r="B627" s="205" t="s">
        <v>217</v>
      </c>
      <c r="C627" s="147">
        <v>464.1757509493767</v>
      </c>
      <c r="D627" s="160">
        <v>46.04575259889767</v>
      </c>
      <c r="E627" s="160">
        <v>462.0745859069309</v>
      </c>
      <c r="F627" s="154">
        <f t="shared" si="25"/>
        <v>508.12033850582856</v>
      </c>
      <c r="G627" s="162">
        <f t="shared" si="26"/>
        <v>1.0946723034681844</v>
      </c>
    </row>
    <row r="628" spans="1:7" ht="12.75" customHeight="1">
      <c r="A628" s="18">
        <v>6</v>
      </c>
      <c r="B628" s="205" t="s">
        <v>218</v>
      </c>
      <c r="C628" s="147">
        <v>520.4428128111653</v>
      </c>
      <c r="D628" s="160">
        <v>52.518392395584485</v>
      </c>
      <c r="E628" s="160">
        <v>532.7261224285248</v>
      </c>
      <c r="F628" s="154">
        <f t="shared" si="25"/>
        <v>585.2445148241093</v>
      </c>
      <c r="G628" s="162">
        <f t="shared" si="26"/>
        <v>1.1245126273584574</v>
      </c>
    </row>
    <row r="629" spans="1:7" ht="12.75" customHeight="1">
      <c r="A629" s="18">
        <v>7</v>
      </c>
      <c r="B629" s="205" t="s">
        <v>219</v>
      </c>
      <c r="C629" s="147">
        <v>812.2969897331888</v>
      </c>
      <c r="D629" s="160">
        <v>80.80045758912968</v>
      </c>
      <c r="E629" s="160">
        <v>818.2914817895253</v>
      </c>
      <c r="F629" s="154">
        <f t="shared" si="25"/>
        <v>899.091939378655</v>
      </c>
      <c r="G629" s="162">
        <f t="shared" si="26"/>
        <v>1.1068512511341144</v>
      </c>
    </row>
    <row r="630" spans="1:7" ht="12.75" customHeight="1">
      <c r="A630" s="18">
        <v>8</v>
      </c>
      <c r="B630" s="205" t="s">
        <v>220</v>
      </c>
      <c r="C630" s="147">
        <v>1049.9503601382387</v>
      </c>
      <c r="D630" s="160">
        <v>104.41857047101426</v>
      </c>
      <c r="E630" s="160">
        <v>1055.6107828427464</v>
      </c>
      <c r="F630" s="154">
        <f t="shared" si="25"/>
        <v>1160.0293533137606</v>
      </c>
      <c r="G630" s="162">
        <f t="shared" si="26"/>
        <v>1.1048420928785896</v>
      </c>
    </row>
    <row r="631" spans="1:7" ht="12.75" customHeight="1">
      <c r="A631" s="18">
        <v>9</v>
      </c>
      <c r="B631" s="205" t="s">
        <v>221</v>
      </c>
      <c r="C631" s="147">
        <v>539.5462108105154</v>
      </c>
      <c r="D631" s="160">
        <v>54.35261348605364</v>
      </c>
      <c r="E631" s="160">
        <v>544.1683045020164</v>
      </c>
      <c r="F631" s="154">
        <f t="shared" si="25"/>
        <v>598.5209179880701</v>
      </c>
      <c r="G631" s="162">
        <f t="shared" si="26"/>
        <v>1.1093042745846773</v>
      </c>
    </row>
    <row r="632" spans="1:7" ht="12.75" customHeight="1">
      <c r="A632" s="18">
        <v>10</v>
      </c>
      <c r="B632" s="205" t="s">
        <v>222</v>
      </c>
      <c r="C632" s="147">
        <v>1098.6328984310169</v>
      </c>
      <c r="D632" s="160">
        <v>110.21928921003142</v>
      </c>
      <c r="E632" s="160">
        <v>1112.3830471894817</v>
      </c>
      <c r="F632" s="154">
        <f t="shared" si="25"/>
        <v>1222.602336399513</v>
      </c>
      <c r="G632" s="162">
        <f t="shared" si="26"/>
        <v>1.112839728489416</v>
      </c>
    </row>
    <row r="633" spans="1:7" ht="12.75" customHeight="1">
      <c r="A633" s="18">
        <v>11</v>
      </c>
      <c r="B633" s="205" t="s">
        <v>223</v>
      </c>
      <c r="C633" s="147">
        <v>616.5520129491717</v>
      </c>
      <c r="D633" s="160">
        <v>60.36491071650324</v>
      </c>
      <c r="E633" s="160">
        <v>616.9543283582036</v>
      </c>
      <c r="F633" s="154">
        <f t="shared" si="25"/>
        <v>677.3192390747068</v>
      </c>
      <c r="G633" s="162">
        <f t="shared" si="26"/>
        <v>1.0985597724916434</v>
      </c>
    </row>
    <row r="634" spans="1:7" ht="12.75" customHeight="1">
      <c r="A634" s="18">
        <v>12</v>
      </c>
      <c r="B634" s="205" t="s">
        <v>224</v>
      </c>
      <c r="C634" s="147">
        <v>645.7492112493826</v>
      </c>
      <c r="D634" s="160">
        <v>63.14542261221957</v>
      </c>
      <c r="E634" s="160">
        <v>639.0716358875216</v>
      </c>
      <c r="F634" s="154">
        <f t="shared" si="25"/>
        <v>702.2170584997411</v>
      </c>
      <c r="G634" s="162">
        <f t="shared" si="26"/>
        <v>1.0874454761487136</v>
      </c>
    </row>
    <row r="635" spans="1:7" ht="12.75" customHeight="1">
      <c r="A635" s="18">
        <v>13</v>
      </c>
      <c r="B635" s="205" t="s">
        <v>225</v>
      </c>
      <c r="C635" s="147">
        <v>1815.3358474463735</v>
      </c>
      <c r="D635" s="160">
        <v>182.72952258474083</v>
      </c>
      <c r="E635" s="160">
        <v>1844.8340771200565</v>
      </c>
      <c r="F635" s="154">
        <f t="shared" si="25"/>
        <v>2027.5635997047973</v>
      </c>
      <c r="G635" s="162">
        <f t="shared" si="26"/>
        <v>1.1169082583572423</v>
      </c>
    </row>
    <row r="636" spans="1:7" ht="12.75" customHeight="1">
      <c r="A636" s="18">
        <v>14</v>
      </c>
      <c r="B636" s="205" t="s">
        <v>226</v>
      </c>
      <c r="C636" s="147">
        <v>597.7983385672344</v>
      </c>
      <c r="D636" s="160">
        <v>59.480247501447344</v>
      </c>
      <c r="E636" s="160">
        <v>596.843474903938</v>
      </c>
      <c r="F636" s="154">
        <f t="shared" si="25"/>
        <v>656.3237224053854</v>
      </c>
      <c r="G636" s="162">
        <f t="shared" si="26"/>
        <v>1.0979015498410736</v>
      </c>
    </row>
    <row r="637" spans="1:7" ht="12.75" customHeight="1">
      <c r="A637" s="18">
        <v>15</v>
      </c>
      <c r="B637" s="205" t="s">
        <v>227</v>
      </c>
      <c r="C637" s="147">
        <v>992.0830244673407</v>
      </c>
      <c r="D637" s="160">
        <v>98.99570106409061</v>
      </c>
      <c r="E637" s="160">
        <v>997.1126126013116</v>
      </c>
      <c r="F637" s="154">
        <f t="shared" si="25"/>
        <v>1096.1083136654022</v>
      </c>
      <c r="G637" s="162">
        <f t="shared" si="26"/>
        <v>1.1048554270484707</v>
      </c>
    </row>
    <row r="638" spans="1:7" ht="12.75" customHeight="1">
      <c r="A638" s="18">
        <v>16</v>
      </c>
      <c r="B638" s="205" t="s">
        <v>228</v>
      </c>
      <c r="C638" s="147">
        <v>1029.3873103778078</v>
      </c>
      <c r="D638" s="160">
        <v>102.66550962322562</v>
      </c>
      <c r="E638" s="160">
        <v>1032.7702313993168</v>
      </c>
      <c r="F638" s="154">
        <f t="shared" si="25"/>
        <v>1135.4357410225425</v>
      </c>
      <c r="G638" s="162">
        <f t="shared" si="26"/>
        <v>1.1030209228106889</v>
      </c>
    </row>
    <row r="639" spans="1:7" ht="12.75" customHeight="1">
      <c r="A639" s="18">
        <v>17</v>
      </c>
      <c r="B639" s="205" t="s">
        <v>229</v>
      </c>
      <c r="C639" s="147">
        <v>832.8083305701441</v>
      </c>
      <c r="D639" s="160">
        <v>82.0229407834974</v>
      </c>
      <c r="E639" s="160">
        <v>826.4250072413947</v>
      </c>
      <c r="F639" s="154">
        <f t="shared" si="25"/>
        <v>908.4479480248922</v>
      </c>
      <c r="G639" s="162">
        <f t="shared" si="26"/>
        <v>1.09082476084619</v>
      </c>
    </row>
    <row r="640" spans="1:7" ht="12.75" customHeight="1">
      <c r="A640" s="18">
        <v>18</v>
      </c>
      <c r="B640" s="205" t="s">
        <v>230</v>
      </c>
      <c r="C640" s="160">
        <v>1309.8064008509186</v>
      </c>
      <c r="D640" s="160">
        <v>131.7351572450815</v>
      </c>
      <c r="E640" s="160">
        <v>1326.4175563447582</v>
      </c>
      <c r="F640" s="154">
        <f t="shared" si="25"/>
        <v>1458.1527135898395</v>
      </c>
      <c r="G640" s="162">
        <f t="shared" si="26"/>
        <v>1.1132581980379295</v>
      </c>
    </row>
    <row r="641" spans="1:7" ht="12.75" customHeight="1">
      <c r="A641" s="18">
        <v>19</v>
      </c>
      <c r="B641" s="205" t="s">
        <v>231</v>
      </c>
      <c r="C641" s="160">
        <v>651.2382075401431</v>
      </c>
      <c r="D641" s="160">
        <v>64.41406670421779</v>
      </c>
      <c r="E641" s="160">
        <v>651.3368466241036</v>
      </c>
      <c r="F641" s="154">
        <f t="shared" si="25"/>
        <v>715.7509133283214</v>
      </c>
      <c r="G641" s="162">
        <f t="shared" si="26"/>
        <v>1.0990616106998017</v>
      </c>
    </row>
    <row r="642" spans="1:7" ht="12.75" customHeight="1">
      <c r="A642" s="18">
        <v>20</v>
      </c>
      <c r="B642" s="205" t="s">
        <v>232</v>
      </c>
      <c r="C642" s="160">
        <v>1321.0316279243239</v>
      </c>
      <c r="D642" s="160">
        <v>132.48685355569623</v>
      </c>
      <c r="E642" s="160">
        <v>1335.6064824680268</v>
      </c>
      <c r="F642" s="154">
        <f t="shared" si="25"/>
        <v>1468.093336023723</v>
      </c>
      <c r="G642" s="162">
        <f t="shared" si="26"/>
        <v>1.1113233816592798</v>
      </c>
    </row>
    <row r="643" spans="1:11" ht="12.75" customHeight="1">
      <c r="A643" s="18">
        <v>21</v>
      </c>
      <c r="B643" s="205" t="s">
        <v>233</v>
      </c>
      <c r="C643" s="160">
        <v>411.395593750241</v>
      </c>
      <c r="D643" s="160">
        <v>40.607188755374565</v>
      </c>
      <c r="E643" s="160">
        <v>406.9325784478366</v>
      </c>
      <c r="F643" s="154">
        <f t="shared" si="25"/>
        <v>447.53976720321117</v>
      </c>
      <c r="G643" s="162">
        <f t="shared" si="26"/>
        <v>1.0878574637211924</v>
      </c>
      <c r="K643" s="10" t="s">
        <v>12</v>
      </c>
    </row>
    <row r="644" spans="1:7" ht="12.75" customHeight="1">
      <c r="A644" s="18">
        <v>22</v>
      </c>
      <c r="B644" s="205" t="s">
        <v>234</v>
      </c>
      <c r="C644" s="160">
        <v>418.65179338665484</v>
      </c>
      <c r="D644" s="160">
        <v>42.11442708612718</v>
      </c>
      <c r="E644" s="160">
        <v>424.87056179017117</v>
      </c>
      <c r="F644" s="154">
        <f t="shared" si="25"/>
        <v>466.98498887629836</v>
      </c>
      <c r="G644" s="162">
        <f t="shared" si="26"/>
        <v>1.1154496320167542</v>
      </c>
    </row>
    <row r="645" spans="1:7" ht="12.75" customHeight="1">
      <c r="A645" s="18">
        <v>23</v>
      </c>
      <c r="B645" s="205" t="s">
        <v>235</v>
      </c>
      <c r="C645" s="160">
        <v>1874.4295303028082</v>
      </c>
      <c r="D645" s="160">
        <v>189.88781475678346</v>
      </c>
      <c r="E645" s="160">
        <v>1912.444016133094</v>
      </c>
      <c r="F645" s="154">
        <f t="shared" si="25"/>
        <v>2102.3318308898774</v>
      </c>
      <c r="G645" s="162">
        <f t="shared" si="26"/>
        <v>1.1215848859093958</v>
      </c>
    </row>
    <row r="646" spans="1:7" ht="12.75" customHeight="1">
      <c r="A646" s="18">
        <v>24</v>
      </c>
      <c r="B646" s="205" t="s">
        <v>236</v>
      </c>
      <c r="C646" s="160">
        <v>1437.8628760704742</v>
      </c>
      <c r="D646" s="160">
        <v>143.39270239040565</v>
      </c>
      <c r="E646" s="160">
        <v>1446.2365281429552</v>
      </c>
      <c r="F646" s="154">
        <f t="shared" si="25"/>
        <v>1589.629230533361</v>
      </c>
      <c r="G646" s="162">
        <f t="shared" si="26"/>
        <v>1.1055499498517187</v>
      </c>
    </row>
    <row r="647" spans="1:7" ht="12.75" customHeight="1">
      <c r="A647" s="18">
        <v>25</v>
      </c>
      <c r="B647" s="205" t="s">
        <v>237</v>
      </c>
      <c r="C647" s="160">
        <v>1000.2666753116155</v>
      </c>
      <c r="D647" s="160">
        <v>100.89084070557018</v>
      </c>
      <c r="E647" s="160">
        <v>1013.3627064917546</v>
      </c>
      <c r="F647" s="154">
        <f t="shared" si="25"/>
        <v>1114.2535471973247</v>
      </c>
      <c r="G647" s="162">
        <f t="shared" si="26"/>
        <v>1.1139564825052266</v>
      </c>
    </row>
    <row r="648" spans="1:7" ht="12.75" customHeight="1">
      <c r="A648" s="18">
        <v>26</v>
      </c>
      <c r="B648" s="205" t="s">
        <v>238</v>
      </c>
      <c r="C648" s="160">
        <v>795.6096306977431</v>
      </c>
      <c r="D648" s="160">
        <v>80.02744839538694</v>
      </c>
      <c r="E648" s="160">
        <v>806.2463198675393</v>
      </c>
      <c r="F648" s="154">
        <f t="shared" si="25"/>
        <v>886.2737682629263</v>
      </c>
      <c r="G648" s="162">
        <f t="shared" si="26"/>
        <v>1.113955555673291</v>
      </c>
    </row>
    <row r="649" spans="1:7" ht="12.75" customHeight="1">
      <c r="A649" s="18">
        <v>27</v>
      </c>
      <c r="B649" s="205" t="s">
        <v>239</v>
      </c>
      <c r="C649" s="160">
        <v>1190.8813055410778</v>
      </c>
      <c r="D649" s="160">
        <v>119.59246092186503</v>
      </c>
      <c r="E649" s="160">
        <v>1205.2812243320577</v>
      </c>
      <c r="F649" s="154">
        <f t="shared" si="25"/>
        <v>1324.8736852539228</v>
      </c>
      <c r="G649" s="162">
        <f t="shared" si="26"/>
        <v>1.1125153103750884</v>
      </c>
    </row>
    <row r="650" spans="1:7" ht="12.75" customHeight="1">
      <c r="A650" s="18">
        <v>28</v>
      </c>
      <c r="B650" s="205" t="s">
        <v>240</v>
      </c>
      <c r="C650" s="160">
        <v>580.708922224796</v>
      </c>
      <c r="D650" s="160">
        <v>58.21546802861823</v>
      </c>
      <c r="E650" s="160">
        <v>588.2198403271941</v>
      </c>
      <c r="F650" s="154">
        <f t="shared" si="25"/>
        <v>646.4353083558124</v>
      </c>
      <c r="G650" s="162">
        <f t="shared" si="26"/>
        <v>1.1131830140980223</v>
      </c>
    </row>
    <row r="651" spans="1:7" ht="12.75" customHeight="1">
      <c r="A651" s="18">
        <v>29</v>
      </c>
      <c r="B651" s="205" t="s">
        <v>241</v>
      </c>
      <c r="C651" s="160">
        <v>449.45435144894657</v>
      </c>
      <c r="D651" s="160">
        <v>45.03258566793101</v>
      </c>
      <c r="E651" s="160">
        <v>454.9311497038956</v>
      </c>
      <c r="F651" s="154">
        <f t="shared" si="25"/>
        <v>499.9637353718266</v>
      </c>
      <c r="G651" s="162">
        <f t="shared" si="26"/>
        <v>1.112379341216852</v>
      </c>
    </row>
    <row r="652" spans="1:11" ht="12.75" customHeight="1">
      <c r="A652" s="18">
        <v>30</v>
      </c>
      <c r="B652" s="205" t="s">
        <v>242</v>
      </c>
      <c r="C652" s="160">
        <v>560.6776418924419</v>
      </c>
      <c r="D652" s="160">
        <v>56.55948853077193</v>
      </c>
      <c r="E652" s="160">
        <v>569.8064931364553</v>
      </c>
      <c r="F652" s="154">
        <f t="shared" si="25"/>
        <v>626.3659816672272</v>
      </c>
      <c r="G652" s="162">
        <f t="shared" si="26"/>
        <v>1.117158835784978</v>
      </c>
      <c r="K652" s="10" t="s">
        <v>12</v>
      </c>
    </row>
    <row r="653" spans="1:11" ht="12.75" customHeight="1">
      <c r="A653" s="18">
        <v>31</v>
      </c>
      <c r="B653" s="205" t="s">
        <v>243</v>
      </c>
      <c r="C653" s="160">
        <v>563.7668297896946</v>
      </c>
      <c r="D653" s="160">
        <v>56.37232773661372</v>
      </c>
      <c r="E653" s="160">
        <v>564.5628667548572</v>
      </c>
      <c r="F653" s="154">
        <f t="shared" si="25"/>
        <v>620.9351944914708</v>
      </c>
      <c r="G653" s="162">
        <f t="shared" si="26"/>
        <v>1.1014042715551429</v>
      </c>
      <c r="K653" s="10" t="s">
        <v>12</v>
      </c>
    </row>
    <row r="654" spans="1:7" ht="12.75" customHeight="1">
      <c r="A654" s="34"/>
      <c r="B654" s="1" t="s">
        <v>27</v>
      </c>
      <c r="C654" s="161">
        <v>27888.07</v>
      </c>
      <c r="D654" s="161">
        <v>2785.0499999999997</v>
      </c>
      <c r="E654" s="161">
        <v>28099.494</v>
      </c>
      <c r="F654" s="153">
        <f t="shared" si="25"/>
        <v>30884.543999999998</v>
      </c>
      <c r="G654" s="28">
        <f t="shared" si="26"/>
        <v>1.1074464457382673</v>
      </c>
    </row>
    <row r="655" spans="1:7" ht="14.25" customHeight="1">
      <c r="A655" s="97"/>
      <c r="B655" s="73"/>
      <c r="C655" s="74"/>
      <c r="D655" s="74"/>
      <c r="E655" s="75"/>
      <c r="F655" s="76"/>
      <c r="G655" s="77"/>
    </row>
    <row r="656" spans="1:8" ht="14.25">
      <c r="A656" s="47" t="s">
        <v>58</v>
      </c>
      <c r="B656" s="48"/>
      <c r="C656" s="58"/>
      <c r="D656" s="48"/>
      <c r="E656" s="59" t="s">
        <v>122</v>
      </c>
      <c r="F656" s="48"/>
      <c r="G656" s="48"/>
      <c r="H656" s="48" t="s">
        <v>12</v>
      </c>
    </row>
    <row r="657" spans="1:8" ht="1.5" customHeight="1">
      <c r="A657" s="48"/>
      <c r="B657" s="48"/>
      <c r="C657" s="58"/>
      <c r="D657" s="48"/>
      <c r="E657" s="48"/>
      <c r="F657" s="48"/>
      <c r="G657" s="48"/>
      <c r="H657" s="48"/>
    </row>
    <row r="658" spans="1:5" ht="14.25">
      <c r="A658" s="127" t="s">
        <v>39</v>
      </c>
      <c r="B658" s="127" t="s">
        <v>134</v>
      </c>
      <c r="C658" s="127" t="s">
        <v>135</v>
      </c>
      <c r="D658" s="127" t="s">
        <v>48</v>
      </c>
      <c r="E658" s="127" t="s">
        <v>49</v>
      </c>
    </row>
    <row r="659" spans="1:5" ht="17.25" customHeight="1">
      <c r="A659" s="53">
        <f>C654</f>
        <v>27888.07</v>
      </c>
      <c r="B659" s="53">
        <f>F654</f>
        <v>30884.543999999998</v>
      </c>
      <c r="C659" s="35">
        <f>B659/A659</f>
        <v>1.1074464457382673</v>
      </c>
      <c r="D659" s="53">
        <f>D696</f>
        <v>26428.665059999992</v>
      </c>
      <c r="E659" s="98">
        <f>D659/A659</f>
        <v>0.9476692026375433</v>
      </c>
    </row>
    <row r="660" spans="1:5" ht="17.25" customHeight="1">
      <c r="A660" s="65"/>
      <c r="B660" s="65"/>
      <c r="C660" s="42"/>
      <c r="D660" s="65"/>
      <c r="E660" s="99"/>
    </row>
    <row r="661" ht="17.25" customHeight="1">
      <c r="A661" s="9" t="s">
        <v>169</v>
      </c>
    </row>
    <row r="662" spans="1:8" ht="15" customHeight="1">
      <c r="A662" s="48"/>
      <c r="B662" s="48"/>
      <c r="C662" s="48"/>
      <c r="D662" s="48"/>
      <c r="E662" s="59" t="s">
        <v>122</v>
      </c>
      <c r="F662" s="48"/>
      <c r="G662" s="48"/>
      <c r="H662" s="48"/>
    </row>
    <row r="663" spans="1:5" ht="42.75">
      <c r="A663" s="61" t="s">
        <v>37</v>
      </c>
      <c r="B663" s="61" t="s">
        <v>38</v>
      </c>
      <c r="C663" s="61" t="s">
        <v>144</v>
      </c>
      <c r="D663" s="61" t="s">
        <v>59</v>
      </c>
      <c r="E663" s="61" t="s">
        <v>60</v>
      </c>
    </row>
    <row r="664" spans="1:8" ht="15.75" customHeight="1">
      <c r="A664" s="90">
        <v>1</v>
      </c>
      <c r="B664" s="90">
        <v>2</v>
      </c>
      <c r="C664" s="90">
        <v>3</v>
      </c>
      <c r="D664" s="90">
        <v>4</v>
      </c>
      <c r="E664" s="90">
        <v>5</v>
      </c>
      <c r="F664" s="121"/>
      <c r="G664" s="48"/>
      <c r="H664" s="48"/>
    </row>
    <row r="665" spans="1:7" ht="12.75" customHeight="1">
      <c r="A665" s="18">
        <v>1</v>
      </c>
      <c r="B665" s="205" t="s">
        <v>213</v>
      </c>
      <c r="C665" s="147">
        <v>828.4414679657335</v>
      </c>
      <c r="D665" s="160">
        <v>794.266605</v>
      </c>
      <c r="E665" s="150">
        <f aca="true" t="shared" si="27" ref="E665:E696">D665/C665</f>
        <v>0.9587480053966262</v>
      </c>
      <c r="F665" s="145"/>
      <c r="G665" s="31"/>
    </row>
    <row r="666" spans="1:7" ht="12.75" customHeight="1">
      <c r="A666" s="18">
        <v>2</v>
      </c>
      <c r="B666" s="205" t="s">
        <v>214</v>
      </c>
      <c r="C666" s="147">
        <v>901.7001543570676</v>
      </c>
      <c r="D666" s="160">
        <v>859.2423299999999</v>
      </c>
      <c r="E666" s="150">
        <f t="shared" si="27"/>
        <v>0.952913588678111</v>
      </c>
      <c r="F666" s="145"/>
      <c r="G666" s="31"/>
    </row>
    <row r="667" spans="1:7" ht="12.75" customHeight="1">
      <c r="A667" s="18">
        <v>3</v>
      </c>
      <c r="B667" s="205" t="s">
        <v>215</v>
      </c>
      <c r="C667" s="147">
        <v>1851.3520832553895</v>
      </c>
      <c r="D667" s="160">
        <v>1719.1129724999998</v>
      </c>
      <c r="E667" s="150">
        <f t="shared" si="27"/>
        <v>0.9285716034505644</v>
      </c>
      <c r="F667" s="145"/>
      <c r="G667" s="31"/>
    </row>
    <row r="668" spans="1:7" ht="12.75" customHeight="1">
      <c r="A668" s="18">
        <v>4</v>
      </c>
      <c r="B668" s="205" t="s">
        <v>216</v>
      </c>
      <c r="C668" s="147">
        <v>726.0358091889727</v>
      </c>
      <c r="D668" s="160">
        <v>690.3587474999999</v>
      </c>
      <c r="E668" s="150">
        <f t="shared" si="27"/>
        <v>0.9508604655067547</v>
      </c>
      <c r="F668" s="145"/>
      <c r="G668" s="31"/>
    </row>
    <row r="669" spans="1:7" ht="12.75" customHeight="1">
      <c r="A669" s="18">
        <v>5</v>
      </c>
      <c r="B669" s="205" t="s">
        <v>217</v>
      </c>
      <c r="C669" s="147">
        <v>464.1757509493767</v>
      </c>
      <c r="D669" s="160">
        <v>433.7509275</v>
      </c>
      <c r="E669" s="150">
        <f t="shared" si="27"/>
        <v>0.9344540868687152</v>
      </c>
      <c r="F669" s="145"/>
      <c r="G669" s="31"/>
    </row>
    <row r="670" spans="1:7" ht="12.75" customHeight="1">
      <c r="A670" s="18">
        <v>6</v>
      </c>
      <c r="B670" s="205" t="s">
        <v>218</v>
      </c>
      <c r="C670" s="147">
        <v>520.4428128111653</v>
      </c>
      <c r="D670" s="160">
        <v>502.01559</v>
      </c>
      <c r="E670" s="150">
        <f t="shared" si="27"/>
        <v>0.964593184193224</v>
      </c>
      <c r="F670" s="145"/>
      <c r="G670" s="31"/>
    </row>
    <row r="671" spans="1:7" ht="12.75" customHeight="1">
      <c r="A671" s="18">
        <v>7</v>
      </c>
      <c r="B671" s="205" t="s">
        <v>219</v>
      </c>
      <c r="C671" s="147">
        <v>812.2969897331888</v>
      </c>
      <c r="D671" s="160">
        <v>770.6742525</v>
      </c>
      <c r="E671" s="150">
        <f t="shared" si="27"/>
        <v>0.948759212751902</v>
      </c>
      <c r="F671" s="145"/>
      <c r="G671" s="31"/>
    </row>
    <row r="672" spans="1:7" ht="12.75" customHeight="1">
      <c r="A672" s="18">
        <v>8</v>
      </c>
      <c r="B672" s="205" t="s">
        <v>220</v>
      </c>
      <c r="C672" s="147">
        <v>1049.9503601382387</v>
      </c>
      <c r="D672" s="160">
        <v>993.5519850000001</v>
      </c>
      <c r="E672" s="150">
        <f t="shared" si="27"/>
        <v>0.9462847223264792</v>
      </c>
      <c r="F672" s="145"/>
      <c r="G672" s="31"/>
    </row>
    <row r="673" spans="1:7" ht="12.75" customHeight="1">
      <c r="A673" s="18">
        <v>9</v>
      </c>
      <c r="B673" s="205" t="s">
        <v>221</v>
      </c>
      <c r="C673" s="147">
        <v>539.5462108105154</v>
      </c>
      <c r="D673" s="160">
        <v>510.38046</v>
      </c>
      <c r="E673" s="150">
        <f t="shared" si="27"/>
        <v>0.9459439243087222</v>
      </c>
      <c r="F673" s="145"/>
      <c r="G673" s="31"/>
    </row>
    <row r="674" spans="1:7" ht="12.75" customHeight="1">
      <c r="A674" s="18">
        <v>10</v>
      </c>
      <c r="B674" s="205" t="s">
        <v>222</v>
      </c>
      <c r="C674" s="147">
        <v>1098.6328984310169</v>
      </c>
      <c r="D674" s="160">
        <v>1046.3535000000002</v>
      </c>
      <c r="E674" s="150">
        <f t="shared" si="27"/>
        <v>0.9524141335056704</v>
      </c>
      <c r="F674" s="145"/>
      <c r="G674" s="31"/>
    </row>
    <row r="675" spans="1:7" ht="12.75" customHeight="1">
      <c r="A675" s="18">
        <v>11</v>
      </c>
      <c r="B675" s="205" t="s">
        <v>223</v>
      </c>
      <c r="C675" s="147">
        <v>616.5520129491717</v>
      </c>
      <c r="D675" s="160">
        <v>582.95295</v>
      </c>
      <c r="E675" s="150">
        <f t="shared" si="27"/>
        <v>0.9455049010569987</v>
      </c>
      <c r="F675" s="145"/>
      <c r="G675" s="31"/>
    </row>
    <row r="676" spans="1:7" ht="12.75" customHeight="1">
      <c r="A676" s="18">
        <v>12</v>
      </c>
      <c r="B676" s="205" t="s">
        <v>224</v>
      </c>
      <c r="C676" s="147">
        <v>645.7492112493826</v>
      </c>
      <c r="D676" s="160">
        <v>601.74081</v>
      </c>
      <c r="E676" s="150">
        <f t="shared" si="27"/>
        <v>0.9318490824568937</v>
      </c>
      <c r="F676" s="145"/>
      <c r="G676" s="31"/>
    </row>
    <row r="677" spans="1:7" ht="12.75" customHeight="1">
      <c r="A677" s="18">
        <v>13</v>
      </c>
      <c r="B677" s="205" t="s">
        <v>225</v>
      </c>
      <c r="C677" s="147">
        <v>1815.3358474463735</v>
      </c>
      <c r="D677" s="160">
        <v>1735.5459824999998</v>
      </c>
      <c r="E677" s="150">
        <f t="shared" si="27"/>
        <v>0.9560467750038574</v>
      </c>
      <c r="F677" s="145"/>
      <c r="G677" s="31"/>
    </row>
    <row r="678" spans="1:7" ht="12.75" customHeight="1">
      <c r="A678" s="18">
        <v>14</v>
      </c>
      <c r="B678" s="205" t="s">
        <v>226</v>
      </c>
      <c r="C678" s="147">
        <v>597.7983385672344</v>
      </c>
      <c r="D678" s="160">
        <v>560.2425975</v>
      </c>
      <c r="E678" s="150">
        <f t="shared" si="27"/>
        <v>0.9371765716892997</v>
      </c>
      <c r="F678" s="145"/>
      <c r="G678" s="31"/>
    </row>
    <row r="679" spans="1:7" ht="12.75" customHeight="1">
      <c r="A679" s="18">
        <v>15</v>
      </c>
      <c r="B679" s="205" t="s">
        <v>227</v>
      </c>
      <c r="C679" s="147">
        <v>992.0830244673407</v>
      </c>
      <c r="D679" s="160">
        <v>937.247985</v>
      </c>
      <c r="E679" s="150">
        <f t="shared" si="27"/>
        <v>0.9447273684611405</v>
      </c>
      <c r="F679" s="145"/>
      <c r="G679" s="31"/>
    </row>
    <row r="680" spans="1:7" ht="12.75" customHeight="1">
      <c r="A680" s="18">
        <v>16</v>
      </c>
      <c r="B680" s="205" t="s">
        <v>228</v>
      </c>
      <c r="C680" s="147">
        <v>1029.3873103778078</v>
      </c>
      <c r="D680" s="160">
        <v>970.3209824999999</v>
      </c>
      <c r="E680" s="150">
        <f t="shared" si="27"/>
        <v>0.94261991838997</v>
      </c>
      <c r="F680" s="145"/>
      <c r="G680" s="31"/>
    </row>
    <row r="681" spans="1:7" ht="12.75" customHeight="1">
      <c r="A681" s="18">
        <v>17</v>
      </c>
      <c r="B681" s="205" t="s">
        <v>229</v>
      </c>
      <c r="C681" s="147">
        <v>832.8083305701441</v>
      </c>
      <c r="D681" s="160">
        <v>776.89881</v>
      </c>
      <c r="E681" s="150">
        <f t="shared" si="27"/>
        <v>0.9328662808501589</v>
      </c>
      <c r="F681" s="145"/>
      <c r="G681" s="31"/>
    </row>
    <row r="682" spans="1:8" ht="12.75" customHeight="1">
      <c r="A682" s="18">
        <v>18</v>
      </c>
      <c r="B682" s="205" t="s">
        <v>230</v>
      </c>
      <c r="C682" s="160">
        <v>1309.8064008509186</v>
      </c>
      <c r="D682" s="160">
        <v>1246.6271025</v>
      </c>
      <c r="E682" s="150">
        <f t="shared" si="27"/>
        <v>0.9517643994487476</v>
      </c>
      <c r="F682" s="145"/>
      <c r="G682" s="31"/>
      <c r="H682" s="10" t="s">
        <v>12</v>
      </c>
    </row>
    <row r="683" spans="1:7" ht="12.75" customHeight="1">
      <c r="A683" s="18">
        <v>19</v>
      </c>
      <c r="B683" s="205" t="s">
        <v>231</v>
      </c>
      <c r="C683" s="160">
        <v>651.2382075401431</v>
      </c>
      <c r="D683" s="160">
        <v>613.0953</v>
      </c>
      <c r="E683" s="150">
        <f t="shared" si="27"/>
        <v>0.9414301754741686</v>
      </c>
      <c r="F683" s="145"/>
      <c r="G683" s="31"/>
    </row>
    <row r="684" spans="1:8" ht="12.75" customHeight="1">
      <c r="A684" s="18">
        <v>20</v>
      </c>
      <c r="B684" s="205" t="s">
        <v>232</v>
      </c>
      <c r="C684" s="160">
        <v>1321.0316279243239</v>
      </c>
      <c r="D684" s="160">
        <v>1255.8141675</v>
      </c>
      <c r="E684" s="150">
        <f t="shared" si="27"/>
        <v>0.9506314163523873</v>
      </c>
      <c r="F684" s="145"/>
      <c r="G684" s="31"/>
      <c r="H684" s="10" t="s">
        <v>12</v>
      </c>
    </row>
    <row r="685" spans="1:7" ht="12.75" customHeight="1">
      <c r="A685" s="18">
        <v>21</v>
      </c>
      <c r="B685" s="205" t="s">
        <v>233</v>
      </c>
      <c r="C685" s="160">
        <v>411.395593750241</v>
      </c>
      <c r="D685" s="160">
        <v>381.796065</v>
      </c>
      <c r="E685" s="150">
        <f t="shared" si="27"/>
        <v>0.9280509339431309</v>
      </c>
      <c r="F685" s="145"/>
      <c r="G685" s="31"/>
    </row>
    <row r="686" spans="1:7" ht="12.75" customHeight="1">
      <c r="A686" s="18">
        <v>22</v>
      </c>
      <c r="B686" s="205" t="s">
        <v>234</v>
      </c>
      <c r="C686" s="160">
        <v>418.65179338665484</v>
      </c>
      <c r="D686" s="160">
        <v>399.59406</v>
      </c>
      <c r="E686" s="150">
        <f t="shared" si="27"/>
        <v>0.9544783190047065</v>
      </c>
      <c r="F686" s="145"/>
      <c r="G686" s="31"/>
    </row>
    <row r="687" spans="1:7" ht="12.75" customHeight="1">
      <c r="A687" s="18">
        <v>23</v>
      </c>
      <c r="B687" s="205" t="s">
        <v>235</v>
      </c>
      <c r="C687" s="160">
        <v>1874.4295303028082</v>
      </c>
      <c r="D687" s="160">
        <v>1797.570495</v>
      </c>
      <c r="E687" s="150">
        <f t="shared" si="27"/>
        <v>0.9589960390293297</v>
      </c>
      <c r="F687" s="145"/>
      <c r="G687" s="31"/>
    </row>
    <row r="688" spans="1:7" ht="12.75" customHeight="1">
      <c r="A688" s="18">
        <v>24</v>
      </c>
      <c r="B688" s="205" t="s">
        <v>236</v>
      </c>
      <c r="C688" s="160">
        <v>1437.8628760704742</v>
      </c>
      <c r="D688" s="160">
        <v>1360.068435</v>
      </c>
      <c r="E688" s="150">
        <f t="shared" si="27"/>
        <v>0.9458957857768203</v>
      </c>
      <c r="F688" s="145"/>
      <c r="G688" s="31"/>
    </row>
    <row r="689" spans="1:7" ht="12.75" customHeight="1">
      <c r="A689" s="18">
        <v>25</v>
      </c>
      <c r="B689" s="205" t="s">
        <v>237</v>
      </c>
      <c r="C689" s="160">
        <v>1000.2666753116155</v>
      </c>
      <c r="D689" s="160">
        <v>951.5577374999999</v>
      </c>
      <c r="E689" s="150">
        <f t="shared" si="27"/>
        <v>0.951304048196506</v>
      </c>
      <c r="F689" s="145"/>
      <c r="G689" s="31"/>
    </row>
    <row r="690" spans="1:7" ht="12.75" customHeight="1">
      <c r="A690" s="18">
        <v>26</v>
      </c>
      <c r="B690" s="205" t="s">
        <v>238</v>
      </c>
      <c r="C690" s="160">
        <v>795.6096306977431</v>
      </c>
      <c r="D690" s="160">
        <v>757.9045799999999</v>
      </c>
      <c r="E690" s="150">
        <f t="shared" si="27"/>
        <v>0.9526086044676505</v>
      </c>
      <c r="F690" s="145"/>
      <c r="G690" s="31" t="s">
        <v>12</v>
      </c>
    </row>
    <row r="691" spans="1:7" ht="12.75" customHeight="1">
      <c r="A691" s="18">
        <v>27</v>
      </c>
      <c r="B691" s="205" t="s">
        <v>239</v>
      </c>
      <c r="C691" s="160">
        <v>1190.8813055410778</v>
      </c>
      <c r="D691" s="160">
        <v>1133.16066</v>
      </c>
      <c r="E691" s="150">
        <f t="shared" si="27"/>
        <v>0.9515311515324758</v>
      </c>
      <c r="F691" s="145"/>
      <c r="G691" s="31"/>
    </row>
    <row r="692" spans="1:7" ht="12.75" customHeight="1">
      <c r="A692" s="18">
        <v>28</v>
      </c>
      <c r="B692" s="205" t="s">
        <v>240</v>
      </c>
      <c r="C692" s="160">
        <v>580.708922224796</v>
      </c>
      <c r="D692" s="160">
        <v>553.5355725</v>
      </c>
      <c r="E692" s="150">
        <f t="shared" si="27"/>
        <v>0.9532065916592254</v>
      </c>
      <c r="F692" s="145"/>
      <c r="G692" s="31" t="s">
        <v>12</v>
      </c>
    </row>
    <row r="693" spans="1:7" ht="12.75" customHeight="1">
      <c r="A693" s="18">
        <v>29</v>
      </c>
      <c r="B693" s="205" t="s">
        <v>241</v>
      </c>
      <c r="C693" s="160">
        <v>449.45435144894657</v>
      </c>
      <c r="D693" s="160">
        <v>428.076945</v>
      </c>
      <c r="E693" s="150">
        <f t="shared" si="27"/>
        <v>0.9524369796842989</v>
      </c>
      <c r="F693" s="145"/>
      <c r="G693" s="31"/>
    </row>
    <row r="694" spans="1:7" ht="12.75" customHeight="1">
      <c r="A694" s="18">
        <v>30</v>
      </c>
      <c r="B694" s="205" t="s">
        <v>242</v>
      </c>
      <c r="C694" s="160">
        <v>560.6776418924419</v>
      </c>
      <c r="D694" s="160">
        <v>535.6383975</v>
      </c>
      <c r="E694" s="150">
        <f t="shared" si="27"/>
        <v>0.9553411041896953</v>
      </c>
      <c r="F694" s="145"/>
      <c r="G694" s="31" t="s">
        <v>12</v>
      </c>
    </row>
    <row r="695" spans="1:7" ht="12.75" customHeight="1">
      <c r="A695" s="18">
        <v>31</v>
      </c>
      <c r="B695" s="205" t="s">
        <v>243</v>
      </c>
      <c r="C695" s="160">
        <v>563.7668297896946</v>
      </c>
      <c r="D695" s="160">
        <v>529.568055</v>
      </c>
      <c r="E695" s="150">
        <f t="shared" si="27"/>
        <v>0.9393387957882303</v>
      </c>
      <c r="F695" s="145"/>
      <c r="G695" s="31" t="s">
        <v>12</v>
      </c>
    </row>
    <row r="696" spans="1:7" ht="12.75" customHeight="1">
      <c r="A696" s="34"/>
      <c r="B696" s="1" t="s">
        <v>27</v>
      </c>
      <c r="C696" s="161">
        <v>27888.07</v>
      </c>
      <c r="D696" s="161">
        <v>26428.665059999992</v>
      </c>
      <c r="E696" s="149">
        <f t="shared" si="27"/>
        <v>0.9476692026375433</v>
      </c>
      <c r="F696" s="42"/>
      <c r="G696" s="31"/>
    </row>
    <row r="697" spans="1:8" ht="23.25" customHeight="1">
      <c r="A697" s="47" t="s">
        <v>183</v>
      </c>
      <c r="B697" s="48"/>
      <c r="C697" s="48"/>
      <c r="D697" s="48"/>
      <c r="E697" s="48"/>
      <c r="F697" s="48"/>
      <c r="G697" s="48"/>
      <c r="H697" s="48"/>
    </row>
    <row r="698" spans="1:8" ht="14.25">
      <c r="A698" s="47"/>
      <c r="B698" s="48"/>
      <c r="C698" s="48"/>
      <c r="D698" s="48"/>
      <c r="E698" s="48"/>
      <c r="F698" s="48"/>
      <c r="G698" s="48"/>
      <c r="H698" s="48"/>
    </row>
    <row r="699" spans="1:8" ht="14.25">
      <c r="A699" s="47" t="s">
        <v>123</v>
      </c>
      <c r="B699" s="48"/>
      <c r="C699" s="48"/>
      <c r="D699" s="48"/>
      <c r="E699" s="48"/>
      <c r="F699" s="48"/>
      <c r="G699" s="48"/>
      <c r="H699" s="48"/>
    </row>
    <row r="700" spans="2:8" ht="12" customHeight="1">
      <c r="B700" s="48"/>
      <c r="C700" s="48"/>
      <c r="D700" s="48"/>
      <c r="E700" s="48"/>
      <c r="F700" s="48"/>
      <c r="G700" s="48"/>
      <c r="H700" s="48"/>
    </row>
    <row r="701" spans="1:6" ht="42" customHeight="1">
      <c r="A701" s="88" t="s">
        <v>30</v>
      </c>
      <c r="B701" s="88" t="s">
        <v>31</v>
      </c>
      <c r="C701" s="88" t="s">
        <v>61</v>
      </c>
      <c r="D701" s="88" t="s">
        <v>62</v>
      </c>
      <c r="E701" s="88" t="s">
        <v>63</v>
      </c>
      <c r="F701" s="51"/>
    </row>
    <row r="702" spans="1:6" s="55" customFormat="1" ht="16.5" customHeight="1">
      <c r="A702" s="89">
        <v>1</v>
      </c>
      <c r="B702" s="89">
        <v>2</v>
      </c>
      <c r="C702" s="89">
        <v>3</v>
      </c>
      <c r="D702" s="89">
        <v>4</v>
      </c>
      <c r="E702" s="89">
        <v>5</v>
      </c>
      <c r="F702" s="100"/>
    </row>
    <row r="703" spans="1:7" ht="12.75" customHeight="1">
      <c r="A703" s="18">
        <v>1</v>
      </c>
      <c r="B703" s="205" t="s">
        <v>213</v>
      </c>
      <c r="C703" s="150">
        <v>0.9639508350256087</v>
      </c>
      <c r="D703" s="150">
        <v>0.9587480053966262</v>
      </c>
      <c r="E703" s="167">
        <f aca="true" t="shared" si="28" ref="E703:E734">D703-C703</f>
        <v>-0.005202829628982553</v>
      </c>
      <c r="F703" s="145"/>
      <c r="G703" s="31"/>
    </row>
    <row r="704" spans="1:7" ht="12.75" customHeight="1">
      <c r="A704" s="18">
        <v>2</v>
      </c>
      <c r="B704" s="205" t="s">
        <v>214</v>
      </c>
      <c r="C704" s="150">
        <v>0.9658815442817612</v>
      </c>
      <c r="D704" s="150">
        <v>0.952913588678111</v>
      </c>
      <c r="E704" s="167">
        <f t="shared" si="28"/>
        <v>-0.01296795560365016</v>
      </c>
      <c r="F704" s="145"/>
      <c r="G704" s="31"/>
    </row>
    <row r="705" spans="1:7" ht="12.75" customHeight="1">
      <c r="A705" s="18">
        <v>3</v>
      </c>
      <c r="B705" s="205" t="s">
        <v>215</v>
      </c>
      <c r="C705" s="150">
        <v>0.962117497730765</v>
      </c>
      <c r="D705" s="150">
        <v>0.9285716034505644</v>
      </c>
      <c r="E705" s="167">
        <f t="shared" si="28"/>
        <v>-0.033545894280200605</v>
      </c>
      <c r="F705" s="145"/>
      <c r="G705" s="31"/>
    </row>
    <row r="706" spans="1:7" ht="12.75" customHeight="1">
      <c r="A706" s="18">
        <v>4</v>
      </c>
      <c r="B706" s="205" t="s">
        <v>216</v>
      </c>
      <c r="C706" s="150">
        <v>0.9595375732148915</v>
      </c>
      <c r="D706" s="150">
        <v>0.9508604655067547</v>
      </c>
      <c r="E706" s="167">
        <f t="shared" si="28"/>
        <v>-0.008677107708136789</v>
      </c>
      <c r="F706" s="145"/>
      <c r="G706" s="31"/>
    </row>
    <row r="707" spans="1:7" ht="12.75" customHeight="1">
      <c r="A707" s="18">
        <v>5</v>
      </c>
      <c r="B707" s="205" t="s">
        <v>217</v>
      </c>
      <c r="C707" s="150">
        <v>0.9595865878065069</v>
      </c>
      <c r="D707" s="150">
        <v>0.9344540868687152</v>
      </c>
      <c r="E707" s="167">
        <f t="shared" si="28"/>
        <v>-0.025132500937791624</v>
      </c>
      <c r="F707" s="145"/>
      <c r="G707" s="31"/>
    </row>
    <row r="708" spans="1:7" ht="12.75" customHeight="1">
      <c r="A708" s="18">
        <v>6</v>
      </c>
      <c r="B708" s="205" t="s">
        <v>218</v>
      </c>
      <c r="C708" s="150">
        <v>0.9632070085609643</v>
      </c>
      <c r="D708" s="150">
        <v>0.964593184193224</v>
      </c>
      <c r="E708" s="167">
        <f t="shared" si="28"/>
        <v>0.001386175632259734</v>
      </c>
      <c r="F708" s="145"/>
      <c r="G708" s="31"/>
    </row>
    <row r="709" spans="1:7" ht="12.75" customHeight="1">
      <c r="A709" s="18">
        <v>7</v>
      </c>
      <c r="B709" s="205" t="s">
        <v>219</v>
      </c>
      <c r="C709" s="150">
        <v>0.9622830654237253</v>
      </c>
      <c r="D709" s="150">
        <v>0.948759212751902</v>
      </c>
      <c r="E709" s="167">
        <f t="shared" si="28"/>
        <v>-0.013523852671823322</v>
      </c>
      <c r="F709" s="145"/>
      <c r="G709" s="31"/>
    </row>
    <row r="710" spans="1:7" ht="12.75" customHeight="1">
      <c r="A710" s="18">
        <v>8</v>
      </c>
      <c r="B710" s="205" t="s">
        <v>220</v>
      </c>
      <c r="C710" s="150">
        <v>0.9628247532174581</v>
      </c>
      <c r="D710" s="150">
        <v>0.9462847223264792</v>
      </c>
      <c r="E710" s="167">
        <f t="shared" si="28"/>
        <v>-0.016540030890978885</v>
      </c>
      <c r="F710" s="145"/>
      <c r="G710" s="31"/>
    </row>
    <row r="711" spans="1:7" ht="12.75" customHeight="1">
      <c r="A711" s="18">
        <v>9</v>
      </c>
      <c r="B711" s="205" t="s">
        <v>221</v>
      </c>
      <c r="C711" s="150">
        <v>0.9589051819518251</v>
      </c>
      <c r="D711" s="150">
        <v>0.9459439243087222</v>
      </c>
      <c r="E711" s="167">
        <f t="shared" si="28"/>
        <v>-0.012961257643102853</v>
      </c>
      <c r="F711" s="145"/>
      <c r="G711" s="31"/>
    </row>
    <row r="712" spans="1:7" ht="12.75" customHeight="1">
      <c r="A712" s="18">
        <v>10</v>
      </c>
      <c r="B712" s="205" t="s">
        <v>222</v>
      </c>
      <c r="C712" s="150">
        <v>0.9623173364429102</v>
      </c>
      <c r="D712" s="150">
        <v>0.9524141335056704</v>
      </c>
      <c r="E712" s="167">
        <f t="shared" si="28"/>
        <v>-0.009903202937239786</v>
      </c>
      <c r="F712" s="145"/>
      <c r="G712" s="31"/>
    </row>
    <row r="713" spans="1:7" ht="12.75" customHeight="1">
      <c r="A713" s="18">
        <v>11</v>
      </c>
      <c r="B713" s="205" t="s">
        <v>223</v>
      </c>
      <c r="C713" s="150">
        <v>0.965007200367702</v>
      </c>
      <c r="D713" s="150">
        <v>0.9455049010569987</v>
      </c>
      <c r="E713" s="167">
        <f t="shared" si="28"/>
        <v>-0.019502299310703353</v>
      </c>
      <c r="F713" s="145"/>
      <c r="G713" s="31"/>
    </row>
    <row r="714" spans="1:7" ht="12.75" customHeight="1">
      <c r="A714" s="18">
        <v>12</v>
      </c>
      <c r="B714" s="205" t="s">
        <v>224</v>
      </c>
      <c r="C714" s="150">
        <v>0.9637708626400845</v>
      </c>
      <c r="D714" s="150">
        <v>0.9318490824568937</v>
      </c>
      <c r="E714" s="167">
        <f t="shared" si="28"/>
        <v>-0.03192178018319081</v>
      </c>
      <c r="F714" s="145"/>
      <c r="G714" s="31"/>
    </row>
    <row r="715" spans="1:7" ht="12.75" customHeight="1">
      <c r="A715" s="18">
        <v>13</v>
      </c>
      <c r="B715" s="205" t="s">
        <v>225</v>
      </c>
      <c r="C715" s="150">
        <v>0.9644438223921632</v>
      </c>
      <c r="D715" s="150">
        <v>0.9560467750038574</v>
      </c>
      <c r="E715" s="167">
        <f t="shared" si="28"/>
        <v>-0.008397047388305823</v>
      </c>
      <c r="F715" s="145"/>
      <c r="G715" s="31"/>
    </row>
    <row r="716" spans="1:7" ht="12.75" customHeight="1">
      <c r="A716" s="18">
        <v>14</v>
      </c>
      <c r="B716" s="205" t="s">
        <v>226</v>
      </c>
      <c r="C716" s="150">
        <v>0.9595630588196535</v>
      </c>
      <c r="D716" s="150">
        <v>0.9371765716892997</v>
      </c>
      <c r="E716" s="167">
        <f t="shared" si="28"/>
        <v>-0.02238648713035385</v>
      </c>
      <c r="F716" s="145"/>
      <c r="G716" s="31"/>
    </row>
    <row r="717" spans="1:7" ht="12.75" customHeight="1">
      <c r="A717" s="18">
        <v>15</v>
      </c>
      <c r="B717" s="205" t="s">
        <v>227</v>
      </c>
      <c r="C717" s="150">
        <v>0.9606734041336751</v>
      </c>
      <c r="D717" s="150">
        <v>0.9447273684611405</v>
      </c>
      <c r="E717" s="167">
        <f t="shared" si="28"/>
        <v>-0.01594603567253461</v>
      </c>
      <c r="F717" s="145"/>
      <c r="G717" s="31"/>
    </row>
    <row r="718" spans="1:7" ht="12.75" customHeight="1">
      <c r="A718" s="18">
        <v>16</v>
      </c>
      <c r="B718" s="205" t="s">
        <v>228</v>
      </c>
      <c r="C718" s="150">
        <v>0.9603014471949676</v>
      </c>
      <c r="D718" s="150">
        <v>0.94261991838997</v>
      </c>
      <c r="E718" s="167">
        <f t="shared" si="28"/>
        <v>-0.017681528804997626</v>
      </c>
      <c r="F718" s="145"/>
      <c r="G718" s="31"/>
    </row>
    <row r="719" spans="1:7" ht="12.75" customHeight="1">
      <c r="A719" s="18">
        <v>17</v>
      </c>
      <c r="B719" s="205" t="s">
        <v>229</v>
      </c>
      <c r="C719" s="150">
        <v>0.9609568705813418</v>
      </c>
      <c r="D719" s="150">
        <v>0.9328662808501589</v>
      </c>
      <c r="E719" s="167">
        <f t="shared" si="28"/>
        <v>-0.028090589731182947</v>
      </c>
      <c r="F719" s="145"/>
      <c r="G719" s="31"/>
    </row>
    <row r="720" spans="1:7" ht="12.75" customHeight="1">
      <c r="A720" s="18">
        <v>18</v>
      </c>
      <c r="B720" s="205" t="s">
        <v>230</v>
      </c>
      <c r="C720" s="150">
        <v>0.9605721477952455</v>
      </c>
      <c r="D720" s="150">
        <v>0.9517643994487476</v>
      </c>
      <c r="E720" s="167">
        <f t="shared" si="28"/>
        <v>-0.00880774834649789</v>
      </c>
      <c r="F720" s="145"/>
      <c r="G720" s="31" t="s">
        <v>12</v>
      </c>
    </row>
    <row r="721" spans="1:7" ht="12.75" customHeight="1">
      <c r="A721" s="18">
        <v>19</v>
      </c>
      <c r="B721" s="205" t="s">
        <v>231</v>
      </c>
      <c r="C721" s="150">
        <v>0.9618268672948896</v>
      </c>
      <c r="D721" s="150">
        <v>0.9414301754741686</v>
      </c>
      <c r="E721" s="167">
        <f t="shared" si="28"/>
        <v>-0.020396691820721013</v>
      </c>
      <c r="F721" s="145"/>
      <c r="G721" s="31"/>
    </row>
    <row r="722" spans="1:7" ht="12.75" customHeight="1">
      <c r="A722" s="18">
        <v>20</v>
      </c>
      <c r="B722" s="205" t="s">
        <v>232</v>
      </c>
      <c r="C722" s="150">
        <v>0.9624968504978141</v>
      </c>
      <c r="D722" s="150">
        <v>0.9506314163523873</v>
      </c>
      <c r="E722" s="167">
        <f t="shared" si="28"/>
        <v>-0.011865434145426734</v>
      </c>
      <c r="F722" s="145"/>
      <c r="G722" s="31"/>
    </row>
    <row r="723" spans="1:7" ht="12.75" customHeight="1">
      <c r="A723" s="18">
        <v>21</v>
      </c>
      <c r="B723" s="205" t="s">
        <v>233</v>
      </c>
      <c r="C723" s="150">
        <v>0.95917946622742</v>
      </c>
      <c r="D723" s="150">
        <v>0.9280509339431309</v>
      </c>
      <c r="E723" s="167">
        <f t="shared" si="28"/>
        <v>-0.031128532284289134</v>
      </c>
      <c r="F723" s="145"/>
      <c r="G723" s="31"/>
    </row>
    <row r="724" spans="1:7" ht="12.75" customHeight="1">
      <c r="A724" s="18">
        <v>22</v>
      </c>
      <c r="B724" s="205" t="s">
        <v>234</v>
      </c>
      <c r="C724" s="150">
        <v>0.9611471656740107</v>
      </c>
      <c r="D724" s="150">
        <v>0.9544783190047065</v>
      </c>
      <c r="E724" s="167">
        <f t="shared" si="28"/>
        <v>-0.006668846669304229</v>
      </c>
      <c r="F724" s="145"/>
      <c r="G724" s="31"/>
    </row>
    <row r="725" spans="1:7" ht="12.75" customHeight="1">
      <c r="A725" s="18">
        <v>23</v>
      </c>
      <c r="B725" s="205" t="s">
        <v>235</v>
      </c>
      <c r="C725" s="150">
        <v>0.9606488236157752</v>
      </c>
      <c r="D725" s="150">
        <v>0.9589960390293297</v>
      </c>
      <c r="E725" s="167">
        <f t="shared" si="28"/>
        <v>-0.001652784586445466</v>
      </c>
      <c r="F725" s="145"/>
      <c r="G725" s="31"/>
    </row>
    <row r="726" spans="1:7" ht="12.75" customHeight="1">
      <c r="A726" s="18">
        <v>24</v>
      </c>
      <c r="B726" s="205" t="s">
        <v>236</v>
      </c>
      <c r="C726" s="150">
        <v>0.9610700823383201</v>
      </c>
      <c r="D726" s="150">
        <v>0.9458957857768203</v>
      </c>
      <c r="E726" s="167">
        <f t="shared" si="28"/>
        <v>-0.015174296561499823</v>
      </c>
      <c r="F726" s="145"/>
      <c r="G726" s="31"/>
    </row>
    <row r="727" spans="1:7" ht="12.75" customHeight="1">
      <c r="A727" s="18">
        <v>25</v>
      </c>
      <c r="B727" s="205" t="s">
        <v>237</v>
      </c>
      <c r="C727" s="150">
        <v>0.9598506802600342</v>
      </c>
      <c r="D727" s="150">
        <v>0.951304048196506</v>
      </c>
      <c r="E727" s="167">
        <f t="shared" si="28"/>
        <v>-0.008546632063528126</v>
      </c>
      <c r="F727" s="145"/>
      <c r="G727" s="31"/>
    </row>
    <row r="728" spans="1:7" ht="12.75" customHeight="1">
      <c r="A728" s="18">
        <v>26</v>
      </c>
      <c r="B728" s="205" t="s">
        <v>238</v>
      </c>
      <c r="C728" s="150">
        <v>0.9607418534756417</v>
      </c>
      <c r="D728" s="150">
        <v>0.9526086044676505</v>
      </c>
      <c r="E728" s="167">
        <f t="shared" si="28"/>
        <v>-0.008133249007991172</v>
      </c>
      <c r="F728" s="145"/>
      <c r="G728" s="31"/>
    </row>
    <row r="729" spans="1:7" ht="12.75" customHeight="1">
      <c r="A729" s="18">
        <v>27</v>
      </c>
      <c r="B729" s="205" t="s">
        <v>239</v>
      </c>
      <c r="C729" s="150">
        <v>0.9608475868170923</v>
      </c>
      <c r="D729" s="150">
        <v>0.9515311515324758</v>
      </c>
      <c r="E729" s="167">
        <f t="shared" si="28"/>
        <v>-0.009316435284616453</v>
      </c>
      <c r="F729" s="145"/>
      <c r="G729" s="31"/>
    </row>
    <row r="730" spans="1:7" ht="12.75" customHeight="1">
      <c r="A730" s="18">
        <v>28</v>
      </c>
      <c r="B730" s="205" t="s">
        <v>240</v>
      </c>
      <c r="C730" s="150">
        <v>0.9616065212703039</v>
      </c>
      <c r="D730" s="150">
        <v>0.9532065916592254</v>
      </c>
      <c r="E730" s="167">
        <f t="shared" si="28"/>
        <v>-0.008399929611078494</v>
      </c>
      <c r="F730" s="145"/>
      <c r="G730" s="31"/>
    </row>
    <row r="731" spans="1:7" ht="12.75" customHeight="1">
      <c r="A731" s="18">
        <v>29</v>
      </c>
      <c r="B731" s="205" t="s">
        <v>241</v>
      </c>
      <c r="C731" s="150">
        <v>0.9615503922103504</v>
      </c>
      <c r="D731" s="150">
        <v>0.9524369796842989</v>
      </c>
      <c r="E731" s="167">
        <f t="shared" si="28"/>
        <v>-0.009113412526051579</v>
      </c>
      <c r="F731" s="145"/>
      <c r="G731" s="31"/>
    </row>
    <row r="732" spans="1:7" ht="12.75" customHeight="1">
      <c r="A732" s="18">
        <v>30</v>
      </c>
      <c r="B732" s="205" t="s">
        <v>242</v>
      </c>
      <c r="C732" s="150">
        <v>0.9607372027284132</v>
      </c>
      <c r="D732" s="150">
        <v>0.9553411041896953</v>
      </c>
      <c r="E732" s="167">
        <f t="shared" si="28"/>
        <v>-0.0053960985387179194</v>
      </c>
      <c r="F732" s="145"/>
      <c r="G732" s="31" t="s">
        <v>12</v>
      </c>
    </row>
    <row r="733" spans="1:7" ht="12.75" customHeight="1">
      <c r="A733" s="18">
        <v>31</v>
      </c>
      <c r="B733" s="205" t="s">
        <v>243</v>
      </c>
      <c r="C733" s="150">
        <v>0.9589952017777281</v>
      </c>
      <c r="D733" s="150">
        <v>0.9393387957882303</v>
      </c>
      <c r="E733" s="167">
        <f t="shared" si="28"/>
        <v>-0.019656405989497805</v>
      </c>
      <c r="F733" s="145"/>
      <c r="G733" s="31" t="s">
        <v>12</v>
      </c>
    </row>
    <row r="734" spans="1:7" ht="12.75" customHeight="1">
      <c r="A734" s="34"/>
      <c r="B734" s="1" t="s">
        <v>27</v>
      </c>
      <c r="C734" s="149">
        <v>0.9616653865495788</v>
      </c>
      <c r="D734" s="149">
        <v>0.9476692026375433</v>
      </c>
      <c r="E734" s="166">
        <f t="shared" si="28"/>
        <v>-0.013996183912035498</v>
      </c>
      <c r="F734" s="42"/>
      <c r="G734" s="31"/>
    </row>
    <row r="735" spans="1:7" ht="14.25" customHeight="1">
      <c r="A735" s="72"/>
      <c r="B735" s="73"/>
      <c r="C735" s="74"/>
      <c r="D735" s="74"/>
      <c r="E735" s="75"/>
      <c r="F735" s="76"/>
      <c r="G735" s="77" t="s">
        <v>12</v>
      </c>
    </row>
    <row r="736" spans="1:8" ht="14.25">
      <c r="A736" s="47" t="s">
        <v>184</v>
      </c>
      <c r="B736" s="48"/>
      <c r="C736" s="48"/>
      <c r="D736" s="48"/>
      <c r="E736" s="48"/>
      <c r="F736" s="48"/>
      <c r="G736" s="48"/>
      <c r="H736" s="48"/>
    </row>
    <row r="737" spans="2:8" ht="11.25" customHeight="1">
      <c r="B737" s="48"/>
      <c r="C737" s="48"/>
      <c r="D737" s="48"/>
      <c r="E737" s="48"/>
      <c r="F737" s="48"/>
      <c r="G737" s="48"/>
      <c r="H737" s="48"/>
    </row>
    <row r="738" spans="2:8" ht="14.25" customHeight="1">
      <c r="B738" s="48"/>
      <c r="C738" s="48"/>
      <c r="D738" s="48"/>
      <c r="F738" s="59" t="s">
        <v>64</v>
      </c>
      <c r="G738" s="48"/>
      <c r="H738" s="48"/>
    </row>
    <row r="739" spans="1:6" ht="59.25" customHeight="1">
      <c r="A739" s="88" t="s">
        <v>30</v>
      </c>
      <c r="B739" s="88" t="s">
        <v>31</v>
      </c>
      <c r="C739" s="128" t="s">
        <v>185</v>
      </c>
      <c r="D739" s="128" t="s">
        <v>65</v>
      </c>
      <c r="E739" s="128" t="s">
        <v>66</v>
      </c>
      <c r="F739" s="88" t="s">
        <v>67</v>
      </c>
    </row>
    <row r="740" spans="1:6" ht="15" customHeight="1">
      <c r="A740" s="49">
        <v>1</v>
      </c>
      <c r="B740" s="49">
        <v>2</v>
      </c>
      <c r="C740" s="50">
        <v>3</v>
      </c>
      <c r="D740" s="50">
        <v>4</v>
      </c>
      <c r="E740" s="50">
        <v>5</v>
      </c>
      <c r="F740" s="49">
        <v>6</v>
      </c>
    </row>
    <row r="741" spans="1:7" ht="12.75" customHeight="1">
      <c r="A741" s="18">
        <v>1</v>
      </c>
      <c r="B741" s="205" t="s">
        <v>213</v>
      </c>
      <c r="C741" s="222">
        <v>11791350</v>
      </c>
      <c r="D741" s="163">
        <v>1353.42</v>
      </c>
      <c r="E741" s="147">
        <v>1353.42</v>
      </c>
      <c r="F741" s="150">
        <f aca="true" t="shared" si="29" ref="F741:F772">E741/D741</f>
        <v>1</v>
      </c>
      <c r="G741" s="31"/>
    </row>
    <row r="742" spans="1:7" ht="12.75" customHeight="1">
      <c r="A742" s="18">
        <v>2</v>
      </c>
      <c r="B742" s="205" t="s">
        <v>214</v>
      </c>
      <c r="C742" s="222">
        <v>12719150</v>
      </c>
      <c r="D742" s="163">
        <v>1471.0575</v>
      </c>
      <c r="E742" s="147">
        <v>1471.0575</v>
      </c>
      <c r="F742" s="150">
        <f t="shared" si="29"/>
        <v>1</v>
      </c>
      <c r="G742" s="31"/>
    </row>
    <row r="743" spans="1:7" ht="12.75" customHeight="1">
      <c r="A743" s="18">
        <v>3</v>
      </c>
      <c r="B743" s="205" t="s">
        <v>215</v>
      </c>
      <c r="C743" s="222">
        <v>25128450</v>
      </c>
      <c r="D743" s="163">
        <v>2948.79375</v>
      </c>
      <c r="E743" s="147">
        <v>2948.79375</v>
      </c>
      <c r="F743" s="150">
        <f t="shared" si="29"/>
        <v>1</v>
      </c>
      <c r="G743" s="31"/>
    </row>
    <row r="744" spans="1:7" ht="12.75" customHeight="1">
      <c r="A744" s="18">
        <v>4</v>
      </c>
      <c r="B744" s="205" t="s">
        <v>216</v>
      </c>
      <c r="C744" s="222">
        <v>9864450</v>
      </c>
      <c r="D744" s="163">
        <v>1195.39125</v>
      </c>
      <c r="E744" s="147">
        <v>1195.39125</v>
      </c>
      <c r="F744" s="150">
        <f t="shared" si="29"/>
        <v>1</v>
      </c>
      <c r="G744" s="31"/>
    </row>
    <row r="745" spans="1:7" ht="12.75" customHeight="1">
      <c r="A745" s="18">
        <v>5</v>
      </c>
      <c r="B745" s="205" t="s">
        <v>217</v>
      </c>
      <c r="C745" s="222">
        <v>6200550</v>
      </c>
      <c r="D745" s="163">
        <v>750.92625</v>
      </c>
      <c r="E745" s="147">
        <v>750.92625</v>
      </c>
      <c r="F745" s="150">
        <f t="shared" si="29"/>
        <v>1</v>
      </c>
      <c r="G745" s="31"/>
    </row>
    <row r="746" spans="1:7" ht="12.75" customHeight="1">
      <c r="A746" s="18">
        <v>6</v>
      </c>
      <c r="B746" s="205" t="s">
        <v>218</v>
      </c>
      <c r="C746" s="222">
        <v>7381085</v>
      </c>
      <c r="D746" s="163">
        <v>859.50525</v>
      </c>
      <c r="E746" s="147">
        <v>859.5052499999999</v>
      </c>
      <c r="F746" s="150">
        <f t="shared" si="29"/>
        <v>0.9999999999999999</v>
      </c>
      <c r="G746" s="31"/>
    </row>
    <row r="747" spans="1:7" ht="12.75" customHeight="1">
      <c r="A747" s="18">
        <v>7</v>
      </c>
      <c r="B747" s="205" t="s">
        <v>219</v>
      </c>
      <c r="C747" s="222">
        <v>11281050</v>
      </c>
      <c r="D747" s="163">
        <v>1321.14375</v>
      </c>
      <c r="E747" s="147">
        <v>1321.14375</v>
      </c>
      <c r="F747" s="150">
        <f t="shared" si="29"/>
        <v>1</v>
      </c>
      <c r="G747" s="31"/>
    </row>
    <row r="748" spans="1:7" ht="12.75" customHeight="1">
      <c r="A748" s="18">
        <v>8</v>
      </c>
      <c r="B748" s="205" t="s">
        <v>220</v>
      </c>
      <c r="C748" s="222">
        <v>14490675</v>
      </c>
      <c r="D748" s="163">
        <v>1708.3462499999998</v>
      </c>
      <c r="E748" s="147">
        <v>1708.34625</v>
      </c>
      <c r="F748" s="150">
        <f t="shared" si="29"/>
        <v>1.0000000000000002</v>
      </c>
      <c r="G748" s="31"/>
    </row>
    <row r="749" spans="1:7" ht="12.75" customHeight="1">
      <c r="A749" s="18">
        <v>9</v>
      </c>
      <c r="B749" s="205" t="s">
        <v>221</v>
      </c>
      <c r="C749" s="222">
        <v>7251075</v>
      </c>
      <c r="D749" s="163">
        <v>885.81375</v>
      </c>
      <c r="E749" s="147">
        <v>885.81375</v>
      </c>
      <c r="F749" s="150">
        <f t="shared" si="29"/>
        <v>1</v>
      </c>
      <c r="G749" s="31"/>
    </row>
    <row r="750" spans="1:7" ht="12.75" customHeight="1">
      <c r="A750" s="18">
        <v>10</v>
      </c>
      <c r="B750" s="205" t="s">
        <v>222</v>
      </c>
      <c r="C750" s="222">
        <v>15195035</v>
      </c>
      <c r="D750" s="163">
        <v>1802.36775</v>
      </c>
      <c r="E750" s="147">
        <v>1802.36775</v>
      </c>
      <c r="F750" s="150">
        <f t="shared" si="29"/>
        <v>1</v>
      </c>
      <c r="G750" s="31"/>
    </row>
    <row r="751" spans="1:7" ht="12.75" customHeight="1">
      <c r="A751" s="18">
        <v>11</v>
      </c>
      <c r="B751" s="205" t="s">
        <v>223</v>
      </c>
      <c r="C751" s="222">
        <v>8730000</v>
      </c>
      <c r="D751" s="163">
        <v>989.595</v>
      </c>
      <c r="E751" s="147">
        <v>989.595</v>
      </c>
      <c r="F751" s="150">
        <f t="shared" si="29"/>
        <v>1</v>
      </c>
      <c r="G751" s="31"/>
    </row>
    <row r="752" spans="1:7" ht="12.75" customHeight="1">
      <c r="A752" s="18">
        <v>12</v>
      </c>
      <c r="B752" s="205" t="s">
        <v>224</v>
      </c>
      <c r="C752" s="222">
        <v>8805490</v>
      </c>
      <c r="D752" s="163">
        <v>1034.0835</v>
      </c>
      <c r="E752" s="147">
        <v>1034.0835</v>
      </c>
      <c r="F752" s="150">
        <f t="shared" si="29"/>
        <v>1</v>
      </c>
      <c r="G752" s="31"/>
    </row>
    <row r="753" spans="1:7" ht="12.75" customHeight="1">
      <c r="A753" s="18">
        <v>13</v>
      </c>
      <c r="B753" s="205" t="s">
        <v>225</v>
      </c>
      <c r="C753" s="222">
        <v>25267975</v>
      </c>
      <c r="D753" s="163">
        <v>2994.6749999999997</v>
      </c>
      <c r="E753" s="147">
        <v>2994.675</v>
      </c>
      <c r="F753" s="150">
        <f t="shared" si="29"/>
        <v>1.0000000000000002</v>
      </c>
      <c r="G753" s="31"/>
    </row>
    <row r="754" spans="1:7" ht="12.75" customHeight="1">
      <c r="A754" s="18">
        <v>14</v>
      </c>
      <c r="B754" s="205" t="s">
        <v>226</v>
      </c>
      <c r="C754" s="222">
        <v>8007075</v>
      </c>
      <c r="D754" s="163">
        <v>969.9975</v>
      </c>
      <c r="E754" s="147">
        <v>969.9975</v>
      </c>
      <c r="F754" s="150">
        <f t="shared" si="29"/>
        <v>1</v>
      </c>
      <c r="G754" s="31"/>
    </row>
    <row r="755" spans="1:7" ht="12.75" customHeight="1">
      <c r="A755" s="18">
        <v>15</v>
      </c>
      <c r="B755" s="205" t="s">
        <v>227</v>
      </c>
      <c r="C755" s="222">
        <v>13528575</v>
      </c>
      <c r="D755" s="163">
        <v>1616.1412500000001</v>
      </c>
      <c r="E755" s="147">
        <v>1616.1412500000001</v>
      </c>
      <c r="F755" s="150">
        <f t="shared" si="29"/>
        <v>1</v>
      </c>
      <c r="G755" s="31"/>
    </row>
    <row r="756" spans="1:7" ht="12.75" customHeight="1">
      <c r="A756" s="18">
        <v>16</v>
      </c>
      <c r="B756" s="205" t="s">
        <v>228</v>
      </c>
      <c r="C756" s="222">
        <v>13959900</v>
      </c>
      <c r="D756" s="163">
        <v>1675.45125</v>
      </c>
      <c r="E756" s="147">
        <v>1675.45125</v>
      </c>
      <c r="F756" s="150">
        <f t="shared" si="29"/>
        <v>1</v>
      </c>
      <c r="G756" s="31"/>
    </row>
    <row r="757" spans="1:7" ht="12.75" customHeight="1">
      <c r="A757" s="18">
        <v>17</v>
      </c>
      <c r="B757" s="205" t="s">
        <v>229</v>
      </c>
      <c r="C757" s="222">
        <v>11225200</v>
      </c>
      <c r="D757" s="163">
        <v>1339.44</v>
      </c>
      <c r="E757" s="147">
        <v>1339.44</v>
      </c>
      <c r="F757" s="150">
        <f t="shared" si="29"/>
        <v>1</v>
      </c>
      <c r="G757" s="31"/>
    </row>
    <row r="758" spans="1:7" ht="12.75" customHeight="1">
      <c r="A758" s="18">
        <v>18</v>
      </c>
      <c r="B758" s="205" t="s">
        <v>230</v>
      </c>
      <c r="C758" s="222">
        <v>17978175</v>
      </c>
      <c r="D758" s="163">
        <v>2150.415</v>
      </c>
      <c r="E758" s="147">
        <v>2150.415</v>
      </c>
      <c r="F758" s="150">
        <f t="shared" si="29"/>
        <v>1</v>
      </c>
      <c r="G758" s="31"/>
    </row>
    <row r="759" spans="1:7" ht="12.75" customHeight="1">
      <c r="A759" s="18">
        <v>19</v>
      </c>
      <c r="B759" s="205" t="s">
        <v>231</v>
      </c>
      <c r="C759" s="222">
        <v>8939250</v>
      </c>
      <c r="D759" s="163">
        <v>1052.7525</v>
      </c>
      <c r="E759" s="147">
        <v>1052.7525</v>
      </c>
      <c r="F759" s="150">
        <f t="shared" si="29"/>
        <v>1</v>
      </c>
      <c r="G759" s="31"/>
    </row>
    <row r="760" spans="1:7" ht="12.75" customHeight="1">
      <c r="A760" s="18">
        <v>20</v>
      </c>
      <c r="B760" s="205" t="s">
        <v>232</v>
      </c>
      <c r="C760" s="222">
        <v>18191370</v>
      </c>
      <c r="D760" s="163">
        <v>2166.95925</v>
      </c>
      <c r="E760" s="147">
        <v>2166.95925</v>
      </c>
      <c r="F760" s="150">
        <f t="shared" si="29"/>
        <v>1</v>
      </c>
      <c r="G760" s="31"/>
    </row>
    <row r="761" spans="1:7" ht="12.75" customHeight="1">
      <c r="A761" s="18">
        <v>21</v>
      </c>
      <c r="B761" s="205" t="s">
        <v>233</v>
      </c>
      <c r="C761" s="222">
        <v>5437800</v>
      </c>
      <c r="D761" s="163">
        <v>661.9725000000001</v>
      </c>
      <c r="E761" s="147">
        <v>661.9725000000001</v>
      </c>
      <c r="F761" s="150">
        <f t="shared" si="29"/>
        <v>1</v>
      </c>
      <c r="G761" s="31"/>
    </row>
    <row r="762" spans="1:7" ht="12.75" customHeight="1">
      <c r="A762" s="18">
        <v>22</v>
      </c>
      <c r="B762" s="205" t="s">
        <v>234</v>
      </c>
      <c r="C762" s="222">
        <v>5791950</v>
      </c>
      <c r="D762" s="163">
        <v>687.8475000000001</v>
      </c>
      <c r="E762" s="147">
        <v>687.8475000000001</v>
      </c>
      <c r="F762" s="150">
        <f t="shared" si="29"/>
        <v>1</v>
      </c>
      <c r="G762" s="31"/>
    </row>
    <row r="763" spans="1:7" ht="12.75" customHeight="1">
      <c r="A763" s="18">
        <v>23</v>
      </c>
      <c r="B763" s="205" t="s">
        <v>235</v>
      </c>
      <c r="C763" s="222">
        <v>25941150</v>
      </c>
      <c r="D763" s="163">
        <v>3099.915</v>
      </c>
      <c r="E763" s="147">
        <v>3099.915</v>
      </c>
      <c r="F763" s="150">
        <f t="shared" si="29"/>
        <v>1</v>
      </c>
      <c r="G763" s="31"/>
    </row>
    <row r="764" spans="1:7" ht="12.75" customHeight="1">
      <c r="A764" s="18">
        <v>24</v>
      </c>
      <c r="B764" s="205" t="s">
        <v>236</v>
      </c>
      <c r="C764" s="222">
        <v>19700325</v>
      </c>
      <c r="D764" s="163">
        <v>2341.83375</v>
      </c>
      <c r="E764" s="147">
        <v>2341.83375</v>
      </c>
      <c r="F764" s="150">
        <f t="shared" si="29"/>
        <v>1</v>
      </c>
      <c r="G764" s="31"/>
    </row>
    <row r="765" spans="1:7" ht="12.75" customHeight="1">
      <c r="A765" s="18">
        <v>25</v>
      </c>
      <c r="B765" s="205" t="s">
        <v>237</v>
      </c>
      <c r="C765" s="222">
        <v>13635000</v>
      </c>
      <c r="D765" s="163">
        <v>1645.7737499999998</v>
      </c>
      <c r="E765" s="147">
        <v>1645.7737499999998</v>
      </c>
      <c r="F765" s="150">
        <f t="shared" si="29"/>
        <v>1</v>
      </c>
      <c r="G765" s="31"/>
    </row>
    <row r="766" spans="1:7" ht="12.75" customHeight="1">
      <c r="A766" s="18">
        <v>26</v>
      </c>
      <c r="B766" s="205" t="s">
        <v>238</v>
      </c>
      <c r="C766" s="222">
        <v>10946475</v>
      </c>
      <c r="D766" s="163">
        <v>1306.56375</v>
      </c>
      <c r="E766" s="147">
        <v>1306.56375</v>
      </c>
      <c r="F766" s="150">
        <f t="shared" si="29"/>
        <v>1</v>
      </c>
      <c r="G766" s="31"/>
    </row>
    <row r="767" spans="1:8" ht="12.75" customHeight="1">
      <c r="A767" s="18">
        <v>27</v>
      </c>
      <c r="B767" s="205" t="s">
        <v>239</v>
      </c>
      <c r="C767" s="222">
        <v>16381575</v>
      </c>
      <c r="D767" s="163">
        <v>1952.71875</v>
      </c>
      <c r="E767" s="147">
        <v>1952.71875</v>
      </c>
      <c r="F767" s="150">
        <f t="shared" si="29"/>
        <v>1</v>
      </c>
      <c r="G767" s="31"/>
      <c r="H767" s="10" t="s">
        <v>12</v>
      </c>
    </row>
    <row r="768" spans="1:7" ht="12.75" customHeight="1">
      <c r="A768" s="18">
        <v>28</v>
      </c>
      <c r="B768" s="205" t="s">
        <v>240</v>
      </c>
      <c r="C768" s="222">
        <v>8055450</v>
      </c>
      <c r="D768" s="163">
        <v>951.24375</v>
      </c>
      <c r="E768" s="147">
        <v>951.24375</v>
      </c>
      <c r="F768" s="150">
        <f t="shared" si="29"/>
        <v>1</v>
      </c>
      <c r="G768" s="31"/>
    </row>
    <row r="769" spans="1:7" ht="12.75" customHeight="1">
      <c r="A769" s="18">
        <v>29</v>
      </c>
      <c r="B769" s="205" t="s">
        <v>241</v>
      </c>
      <c r="C769" s="222">
        <v>6226650</v>
      </c>
      <c r="D769" s="163">
        <v>735.7950000000001</v>
      </c>
      <c r="E769" s="147">
        <v>735.7950000000001</v>
      </c>
      <c r="F769" s="150">
        <f t="shared" si="29"/>
        <v>1</v>
      </c>
      <c r="G769" s="31"/>
    </row>
    <row r="770" spans="1:7" ht="12.75" customHeight="1">
      <c r="A770" s="18">
        <v>30</v>
      </c>
      <c r="B770" s="205" t="s">
        <v>242</v>
      </c>
      <c r="C770" s="222">
        <v>7735950</v>
      </c>
      <c r="D770" s="163">
        <v>923.41125</v>
      </c>
      <c r="E770" s="147">
        <v>923.41125</v>
      </c>
      <c r="F770" s="150">
        <f t="shared" si="29"/>
        <v>1</v>
      </c>
      <c r="G770" s="31"/>
    </row>
    <row r="771" spans="1:7" ht="12.75" customHeight="1">
      <c r="A771" s="18">
        <v>31</v>
      </c>
      <c r="B771" s="205" t="s">
        <v>243</v>
      </c>
      <c r="C771" s="222">
        <v>7529850</v>
      </c>
      <c r="D771" s="163">
        <v>918.81</v>
      </c>
      <c r="E771" s="147">
        <v>918.81</v>
      </c>
      <c r="F771" s="150">
        <f t="shared" si="29"/>
        <v>1</v>
      </c>
      <c r="G771" s="31"/>
    </row>
    <row r="772" spans="1:7" ht="12.75" customHeight="1">
      <c r="A772" s="34"/>
      <c r="B772" s="1" t="s">
        <v>27</v>
      </c>
      <c r="C772" s="219">
        <v>383318055</v>
      </c>
      <c r="D772" s="164">
        <v>45512.16075</v>
      </c>
      <c r="E772" s="148">
        <v>45512.16074999999</v>
      </c>
      <c r="F772" s="149">
        <f t="shared" si="29"/>
        <v>0.9999999999999997</v>
      </c>
      <c r="G772" s="31"/>
    </row>
    <row r="773" spans="1:7" ht="6.75" customHeight="1">
      <c r="A773" s="97"/>
      <c r="B773" s="73"/>
      <c r="C773" s="74"/>
      <c r="D773" s="74"/>
      <c r="E773" s="75"/>
      <c r="F773" s="76"/>
      <c r="G773" s="77"/>
    </row>
    <row r="774" spans="1:8" ht="14.25">
      <c r="A774" s="47" t="s">
        <v>186</v>
      </c>
      <c r="B774" s="48"/>
      <c r="C774" s="48"/>
      <c r="D774" s="48"/>
      <c r="E774" s="48"/>
      <c r="F774" s="48"/>
      <c r="G774" s="48"/>
      <c r="H774" s="48"/>
    </row>
    <row r="775" spans="2:8" ht="11.25" customHeight="1">
      <c r="B775" s="48"/>
      <c r="C775" s="48"/>
      <c r="D775" s="48"/>
      <c r="E775" s="48"/>
      <c r="F775" s="48"/>
      <c r="G775" s="48"/>
      <c r="H775" s="48"/>
    </row>
    <row r="776" spans="2:8" ht="14.25" customHeight="1">
      <c r="B776" s="48"/>
      <c r="C776" s="48"/>
      <c r="D776" s="48"/>
      <c r="F776" s="59" t="s">
        <v>124</v>
      </c>
      <c r="G776" s="48"/>
      <c r="H776" s="48"/>
    </row>
    <row r="777" spans="1:6" ht="57.75" customHeight="1">
      <c r="A777" s="88" t="s">
        <v>30</v>
      </c>
      <c r="B777" s="88" t="s">
        <v>31</v>
      </c>
      <c r="C777" s="128" t="s">
        <v>185</v>
      </c>
      <c r="D777" s="128" t="s">
        <v>68</v>
      </c>
      <c r="E777" s="128" t="s">
        <v>69</v>
      </c>
      <c r="F777" s="88" t="s">
        <v>67</v>
      </c>
    </row>
    <row r="778" spans="1:6" ht="15" customHeight="1">
      <c r="A778" s="49">
        <v>1</v>
      </c>
      <c r="B778" s="49">
        <v>2</v>
      </c>
      <c r="C778" s="50">
        <v>3</v>
      </c>
      <c r="D778" s="50">
        <v>4</v>
      </c>
      <c r="E778" s="50">
        <v>5</v>
      </c>
      <c r="F778" s="49">
        <v>6</v>
      </c>
    </row>
    <row r="779" spans="1:7" ht="12.75" customHeight="1">
      <c r="A779" s="18">
        <v>1</v>
      </c>
      <c r="B779" s="205" t="s">
        <v>213</v>
      </c>
      <c r="C779" s="222">
        <v>11791350</v>
      </c>
      <c r="D779" s="160">
        <v>794.266605</v>
      </c>
      <c r="E779" s="160">
        <v>794.266605</v>
      </c>
      <c r="F779" s="165">
        <f aca="true" t="shared" si="30" ref="F779:F810">E779/D779</f>
        <v>1</v>
      </c>
      <c r="G779" s="31"/>
    </row>
    <row r="780" spans="1:7" ht="12.75" customHeight="1">
      <c r="A780" s="18">
        <v>2</v>
      </c>
      <c r="B780" s="205" t="s">
        <v>214</v>
      </c>
      <c r="C780" s="222">
        <v>12719150</v>
      </c>
      <c r="D780" s="160">
        <v>859.2423299999999</v>
      </c>
      <c r="E780" s="160">
        <v>859.2423299999999</v>
      </c>
      <c r="F780" s="165">
        <f t="shared" si="30"/>
        <v>1</v>
      </c>
      <c r="G780" s="31"/>
    </row>
    <row r="781" spans="1:7" ht="12.75" customHeight="1">
      <c r="A781" s="18">
        <v>3</v>
      </c>
      <c r="B781" s="205" t="s">
        <v>215</v>
      </c>
      <c r="C781" s="222">
        <v>25128450</v>
      </c>
      <c r="D781" s="160">
        <v>1719.1129724999998</v>
      </c>
      <c r="E781" s="160">
        <v>1719.1129724999998</v>
      </c>
      <c r="F781" s="165">
        <f t="shared" si="30"/>
        <v>1</v>
      </c>
      <c r="G781" s="31"/>
    </row>
    <row r="782" spans="1:7" ht="12.75" customHeight="1">
      <c r="A782" s="18">
        <v>4</v>
      </c>
      <c r="B782" s="205" t="s">
        <v>216</v>
      </c>
      <c r="C782" s="222">
        <v>9864450</v>
      </c>
      <c r="D782" s="160">
        <v>690.3587474999999</v>
      </c>
      <c r="E782" s="160">
        <v>690.3587474999999</v>
      </c>
      <c r="F782" s="165">
        <f t="shared" si="30"/>
        <v>1</v>
      </c>
      <c r="G782" s="31"/>
    </row>
    <row r="783" spans="1:7" ht="12.75" customHeight="1">
      <c r="A783" s="18">
        <v>5</v>
      </c>
      <c r="B783" s="205" t="s">
        <v>217</v>
      </c>
      <c r="C783" s="222">
        <v>6200550</v>
      </c>
      <c r="D783" s="160">
        <v>433.7509275</v>
      </c>
      <c r="E783" s="160">
        <v>433.7509275</v>
      </c>
      <c r="F783" s="165">
        <f t="shared" si="30"/>
        <v>1</v>
      </c>
      <c r="G783" s="31"/>
    </row>
    <row r="784" spans="1:10" ht="12.75" customHeight="1">
      <c r="A784" s="18">
        <v>6</v>
      </c>
      <c r="B784" s="205" t="s">
        <v>218</v>
      </c>
      <c r="C784" s="222">
        <v>7381085</v>
      </c>
      <c r="D784" s="160">
        <v>502.01559</v>
      </c>
      <c r="E784" s="160">
        <v>502.01559</v>
      </c>
      <c r="F784" s="165">
        <f t="shared" si="30"/>
        <v>1</v>
      </c>
      <c r="G784" s="31"/>
      <c r="J784" s="10" t="s">
        <v>12</v>
      </c>
    </row>
    <row r="785" spans="1:7" ht="12.75" customHeight="1">
      <c r="A785" s="18">
        <v>7</v>
      </c>
      <c r="B785" s="205" t="s">
        <v>219</v>
      </c>
      <c r="C785" s="222">
        <v>11281050</v>
      </c>
      <c r="D785" s="160">
        <v>770.6742525</v>
      </c>
      <c r="E785" s="160">
        <v>770.6742525</v>
      </c>
      <c r="F785" s="165">
        <f t="shared" si="30"/>
        <v>1</v>
      </c>
      <c r="G785" s="31"/>
    </row>
    <row r="786" spans="1:7" ht="12.75" customHeight="1">
      <c r="A786" s="18">
        <v>8</v>
      </c>
      <c r="B786" s="205" t="s">
        <v>220</v>
      </c>
      <c r="C786" s="222">
        <v>14490675</v>
      </c>
      <c r="D786" s="160">
        <v>993.5519850000001</v>
      </c>
      <c r="E786" s="160">
        <v>993.5519850000001</v>
      </c>
      <c r="F786" s="165">
        <f t="shared" si="30"/>
        <v>1</v>
      </c>
      <c r="G786" s="31"/>
    </row>
    <row r="787" spans="1:7" ht="12.75" customHeight="1">
      <c r="A787" s="18">
        <v>9</v>
      </c>
      <c r="B787" s="205" t="s">
        <v>221</v>
      </c>
      <c r="C787" s="222">
        <v>7251075</v>
      </c>
      <c r="D787" s="160">
        <v>510.38046</v>
      </c>
      <c r="E787" s="160">
        <v>510.38046</v>
      </c>
      <c r="F787" s="165">
        <f t="shared" si="30"/>
        <v>1</v>
      </c>
      <c r="G787" s="31"/>
    </row>
    <row r="788" spans="1:7" ht="12.75" customHeight="1">
      <c r="A788" s="18">
        <v>10</v>
      </c>
      <c r="B788" s="205" t="s">
        <v>222</v>
      </c>
      <c r="C788" s="222">
        <v>15195035</v>
      </c>
      <c r="D788" s="160">
        <v>1046.3535000000002</v>
      </c>
      <c r="E788" s="160">
        <v>1046.3535000000002</v>
      </c>
      <c r="F788" s="165">
        <f t="shared" si="30"/>
        <v>1</v>
      </c>
      <c r="G788" s="31"/>
    </row>
    <row r="789" spans="1:7" ht="12.75" customHeight="1">
      <c r="A789" s="18">
        <v>11</v>
      </c>
      <c r="B789" s="205" t="s">
        <v>223</v>
      </c>
      <c r="C789" s="222">
        <v>8730000</v>
      </c>
      <c r="D789" s="160">
        <v>582.95295</v>
      </c>
      <c r="E789" s="160">
        <v>582.95295</v>
      </c>
      <c r="F789" s="165">
        <f t="shared" si="30"/>
        <v>1</v>
      </c>
      <c r="G789" s="31"/>
    </row>
    <row r="790" spans="1:7" ht="12.75" customHeight="1">
      <c r="A790" s="18">
        <v>12</v>
      </c>
      <c r="B790" s="205" t="s">
        <v>224</v>
      </c>
      <c r="C790" s="222">
        <v>8805490</v>
      </c>
      <c r="D790" s="160">
        <v>601.74081</v>
      </c>
      <c r="E790" s="160">
        <v>601.74081</v>
      </c>
      <c r="F790" s="165">
        <f t="shared" si="30"/>
        <v>1</v>
      </c>
      <c r="G790" s="31"/>
    </row>
    <row r="791" spans="1:7" ht="12.75" customHeight="1">
      <c r="A791" s="18">
        <v>13</v>
      </c>
      <c r="B791" s="205" t="s">
        <v>225</v>
      </c>
      <c r="C791" s="222">
        <v>25267975</v>
      </c>
      <c r="D791" s="160">
        <v>1735.5459824999998</v>
      </c>
      <c r="E791" s="160">
        <v>1735.5459824999998</v>
      </c>
      <c r="F791" s="165">
        <f t="shared" si="30"/>
        <v>1</v>
      </c>
      <c r="G791" s="31"/>
    </row>
    <row r="792" spans="1:7" ht="12.75" customHeight="1">
      <c r="A792" s="18">
        <v>14</v>
      </c>
      <c r="B792" s="205" t="s">
        <v>226</v>
      </c>
      <c r="C792" s="222">
        <v>8007075</v>
      </c>
      <c r="D792" s="160">
        <v>560.2425975</v>
      </c>
      <c r="E792" s="160">
        <v>560.2425975</v>
      </c>
      <c r="F792" s="165">
        <f t="shared" si="30"/>
        <v>1</v>
      </c>
      <c r="G792" s="31"/>
    </row>
    <row r="793" spans="1:7" ht="12.75" customHeight="1">
      <c r="A793" s="18">
        <v>15</v>
      </c>
      <c r="B793" s="205" t="s">
        <v>227</v>
      </c>
      <c r="C793" s="222">
        <v>13528575</v>
      </c>
      <c r="D793" s="160">
        <v>937.247985</v>
      </c>
      <c r="E793" s="160">
        <v>937.247985</v>
      </c>
      <c r="F793" s="165">
        <f t="shared" si="30"/>
        <v>1</v>
      </c>
      <c r="G793" s="31"/>
    </row>
    <row r="794" spans="1:7" ht="12.75" customHeight="1">
      <c r="A794" s="18">
        <v>16</v>
      </c>
      <c r="B794" s="205" t="s">
        <v>228</v>
      </c>
      <c r="C794" s="222">
        <v>13959900</v>
      </c>
      <c r="D794" s="160">
        <v>970.3209824999999</v>
      </c>
      <c r="E794" s="160">
        <v>970.3209824999999</v>
      </c>
      <c r="F794" s="165">
        <f t="shared" si="30"/>
        <v>1</v>
      </c>
      <c r="G794" s="31"/>
    </row>
    <row r="795" spans="1:7" ht="12.75" customHeight="1">
      <c r="A795" s="18">
        <v>17</v>
      </c>
      <c r="B795" s="205" t="s">
        <v>229</v>
      </c>
      <c r="C795" s="222">
        <v>11225200</v>
      </c>
      <c r="D795" s="160">
        <v>776.89881</v>
      </c>
      <c r="E795" s="160">
        <v>776.89881</v>
      </c>
      <c r="F795" s="165">
        <f t="shared" si="30"/>
        <v>1</v>
      </c>
      <c r="G795" s="31"/>
    </row>
    <row r="796" spans="1:7" ht="12.75" customHeight="1">
      <c r="A796" s="18">
        <v>18</v>
      </c>
      <c r="B796" s="205" t="s">
        <v>230</v>
      </c>
      <c r="C796" s="222">
        <v>17978175</v>
      </c>
      <c r="D796" s="160">
        <v>1246.6271025</v>
      </c>
      <c r="E796" s="160">
        <v>1246.6271025</v>
      </c>
      <c r="F796" s="165">
        <f t="shared" si="30"/>
        <v>1</v>
      </c>
      <c r="G796" s="31"/>
    </row>
    <row r="797" spans="1:8" ht="12.75" customHeight="1">
      <c r="A797" s="18">
        <v>19</v>
      </c>
      <c r="B797" s="205" t="s">
        <v>231</v>
      </c>
      <c r="C797" s="222">
        <v>8939250</v>
      </c>
      <c r="D797" s="160">
        <v>613.0953</v>
      </c>
      <c r="E797" s="160">
        <v>613.0953</v>
      </c>
      <c r="F797" s="165">
        <f t="shared" si="30"/>
        <v>1</v>
      </c>
      <c r="G797" s="31"/>
      <c r="H797" s="10" t="s">
        <v>12</v>
      </c>
    </row>
    <row r="798" spans="1:7" ht="12.75" customHeight="1">
      <c r="A798" s="18">
        <v>20</v>
      </c>
      <c r="B798" s="205" t="s">
        <v>232</v>
      </c>
      <c r="C798" s="222">
        <v>18191370</v>
      </c>
      <c r="D798" s="160">
        <v>1255.8141675</v>
      </c>
      <c r="E798" s="160">
        <v>1255.8141675</v>
      </c>
      <c r="F798" s="165">
        <f t="shared" si="30"/>
        <v>1</v>
      </c>
      <c r="G798" s="31"/>
    </row>
    <row r="799" spans="1:7" ht="12.75" customHeight="1">
      <c r="A799" s="18">
        <v>21</v>
      </c>
      <c r="B799" s="205" t="s">
        <v>233</v>
      </c>
      <c r="C799" s="222">
        <v>5437800</v>
      </c>
      <c r="D799" s="160">
        <v>381.796065</v>
      </c>
      <c r="E799" s="160">
        <v>381.796065</v>
      </c>
      <c r="F799" s="165">
        <f t="shared" si="30"/>
        <v>1</v>
      </c>
      <c r="G799" s="31"/>
    </row>
    <row r="800" spans="1:7" ht="12.75" customHeight="1">
      <c r="A800" s="18">
        <v>22</v>
      </c>
      <c r="B800" s="205" t="s">
        <v>234</v>
      </c>
      <c r="C800" s="222">
        <v>5791950</v>
      </c>
      <c r="D800" s="160">
        <v>399.59406</v>
      </c>
      <c r="E800" s="160">
        <v>399.59406</v>
      </c>
      <c r="F800" s="165">
        <f t="shared" si="30"/>
        <v>1</v>
      </c>
      <c r="G800" s="31"/>
    </row>
    <row r="801" spans="1:7" ht="12.75" customHeight="1">
      <c r="A801" s="18">
        <v>23</v>
      </c>
      <c r="B801" s="205" t="s">
        <v>235</v>
      </c>
      <c r="C801" s="222">
        <v>25941150</v>
      </c>
      <c r="D801" s="160">
        <v>1797.570495</v>
      </c>
      <c r="E801" s="160">
        <v>1797.570495</v>
      </c>
      <c r="F801" s="165">
        <f t="shared" si="30"/>
        <v>1</v>
      </c>
      <c r="G801" s="31"/>
    </row>
    <row r="802" spans="1:7" ht="12.75" customHeight="1">
      <c r="A802" s="18">
        <v>24</v>
      </c>
      <c r="B802" s="205" t="s">
        <v>236</v>
      </c>
      <c r="C802" s="222">
        <v>19700325</v>
      </c>
      <c r="D802" s="160">
        <v>1360.068435</v>
      </c>
      <c r="E802" s="160">
        <v>1360.068435</v>
      </c>
      <c r="F802" s="165">
        <f t="shared" si="30"/>
        <v>1</v>
      </c>
      <c r="G802" s="31"/>
    </row>
    <row r="803" spans="1:7" ht="12.75" customHeight="1">
      <c r="A803" s="18">
        <v>25</v>
      </c>
      <c r="B803" s="205" t="s">
        <v>237</v>
      </c>
      <c r="C803" s="222">
        <v>13635000</v>
      </c>
      <c r="D803" s="160">
        <v>951.5577374999999</v>
      </c>
      <c r="E803" s="160">
        <v>951.5577374999999</v>
      </c>
      <c r="F803" s="165">
        <f t="shared" si="30"/>
        <v>1</v>
      </c>
      <c r="G803" s="31"/>
    </row>
    <row r="804" spans="1:7" ht="12.75" customHeight="1">
      <c r="A804" s="18">
        <v>26</v>
      </c>
      <c r="B804" s="205" t="s">
        <v>238</v>
      </c>
      <c r="C804" s="222">
        <v>10946475</v>
      </c>
      <c r="D804" s="160">
        <v>757.9045799999999</v>
      </c>
      <c r="E804" s="160">
        <v>757.9045799999999</v>
      </c>
      <c r="F804" s="165">
        <f t="shared" si="30"/>
        <v>1</v>
      </c>
      <c r="G804" s="31"/>
    </row>
    <row r="805" spans="1:7" ht="12.75" customHeight="1">
      <c r="A805" s="18">
        <v>27</v>
      </c>
      <c r="B805" s="205" t="s">
        <v>239</v>
      </c>
      <c r="C805" s="222">
        <v>16381575</v>
      </c>
      <c r="D805" s="160">
        <v>1133.16066</v>
      </c>
      <c r="E805" s="160">
        <v>1133.16066</v>
      </c>
      <c r="F805" s="165">
        <f t="shared" si="30"/>
        <v>1</v>
      </c>
      <c r="G805" s="31"/>
    </row>
    <row r="806" spans="1:7" ht="12.75" customHeight="1">
      <c r="A806" s="18">
        <v>28</v>
      </c>
      <c r="B806" s="205" t="s">
        <v>240</v>
      </c>
      <c r="C806" s="222">
        <v>8055450</v>
      </c>
      <c r="D806" s="160">
        <v>553.5355725</v>
      </c>
      <c r="E806" s="160">
        <v>553.5355725</v>
      </c>
      <c r="F806" s="165">
        <f t="shared" si="30"/>
        <v>1</v>
      </c>
      <c r="G806" s="31"/>
    </row>
    <row r="807" spans="1:7" ht="12.75" customHeight="1">
      <c r="A807" s="18">
        <v>29</v>
      </c>
      <c r="B807" s="205" t="s">
        <v>241</v>
      </c>
      <c r="C807" s="222">
        <v>6226650</v>
      </c>
      <c r="D807" s="160">
        <v>428.076945</v>
      </c>
      <c r="E807" s="160">
        <v>428.076945</v>
      </c>
      <c r="F807" s="165">
        <f t="shared" si="30"/>
        <v>1</v>
      </c>
      <c r="G807" s="31"/>
    </row>
    <row r="808" spans="1:7" ht="12.75" customHeight="1">
      <c r="A808" s="18">
        <v>30</v>
      </c>
      <c r="B808" s="205" t="s">
        <v>242</v>
      </c>
      <c r="C808" s="222">
        <v>7735950</v>
      </c>
      <c r="D808" s="160">
        <v>535.6383975</v>
      </c>
      <c r="E808" s="160">
        <v>535.6383975</v>
      </c>
      <c r="F808" s="165">
        <f t="shared" si="30"/>
        <v>1</v>
      </c>
      <c r="G808" s="31" t="s">
        <v>12</v>
      </c>
    </row>
    <row r="809" spans="1:7" ht="12.75" customHeight="1">
      <c r="A809" s="18">
        <v>31</v>
      </c>
      <c r="B809" s="205" t="s">
        <v>243</v>
      </c>
      <c r="C809" s="222">
        <v>7529850</v>
      </c>
      <c r="D809" s="160">
        <v>529.568055</v>
      </c>
      <c r="E809" s="160">
        <v>529.568055</v>
      </c>
      <c r="F809" s="165">
        <f t="shared" si="30"/>
        <v>1</v>
      </c>
      <c r="G809" s="31"/>
    </row>
    <row r="810" spans="1:8" ht="12.75" customHeight="1">
      <c r="A810" s="34"/>
      <c r="B810" s="1" t="s">
        <v>27</v>
      </c>
      <c r="C810" s="219">
        <v>383318055</v>
      </c>
      <c r="D810" s="161">
        <v>26428.665059999992</v>
      </c>
      <c r="E810" s="161">
        <v>26428.665059999992</v>
      </c>
      <c r="F810" s="149">
        <f t="shared" si="30"/>
        <v>1</v>
      </c>
      <c r="G810" s="31"/>
      <c r="H810" s="10" t="s">
        <v>12</v>
      </c>
    </row>
    <row r="811" spans="1:8" ht="13.5" customHeight="1">
      <c r="A811" s="72"/>
      <c r="B811" s="73"/>
      <c r="C811" s="74"/>
      <c r="D811" s="74"/>
      <c r="E811" s="75"/>
      <c r="F811" s="76"/>
      <c r="G811" s="77"/>
      <c r="H811" s="10" t="s">
        <v>12</v>
      </c>
    </row>
    <row r="812" spans="1:7" ht="13.5" customHeight="1">
      <c r="A812" s="47" t="s">
        <v>70</v>
      </c>
      <c r="B812" s="101"/>
      <c r="C812" s="101"/>
      <c r="D812" s="102"/>
      <c r="E812" s="102"/>
      <c r="F812" s="102"/>
      <c r="G812" s="102"/>
    </row>
    <row r="813" spans="1:7" ht="13.5" customHeight="1">
      <c r="A813" s="101"/>
      <c r="B813" s="101"/>
      <c r="C813" s="101"/>
      <c r="D813" s="102"/>
      <c r="E813" s="102"/>
      <c r="F813" s="102"/>
      <c r="G813" s="102"/>
    </row>
    <row r="814" spans="1:7" ht="13.5" customHeight="1">
      <c r="A814" s="47" t="s">
        <v>146</v>
      </c>
      <c r="B814" s="101"/>
      <c r="C814" s="101"/>
      <c r="D814" s="102"/>
      <c r="E814" s="102"/>
      <c r="F814" s="102"/>
      <c r="G814" s="102"/>
    </row>
    <row r="815" spans="1:7" ht="13.5" customHeight="1">
      <c r="A815" s="47" t="s">
        <v>170</v>
      </c>
      <c r="B815" s="101"/>
      <c r="C815" s="101"/>
      <c r="D815" s="102"/>
      <c r="E815" s="102"/>
      <c r="F815" s="102"/>
      <c r="G815" s="102"/>
    </row>
    <row r="816" spans="1:8" ht="36.75" customHeight="1">
      <c r="A816" s="88" t="s">
        <v>37</v>
      </c>
      <c r="B816" s="88" t="s">
        <v>38</v>
      </c>
      <c r="C816" s="88" t="s">
        <v>145</v>
      </c>
      <c r="D816" s="88" t="s">
        <v>114</v>
      </c>
      <c r="E816" s="88" t="s">
        <v>116</v>
      </c>
      <c r="F816" s="179"/>
      <c r="G816" s="104"/>
      <c r="H816" s="10" t="s">
        <v>12</v>
      </c>
    </row>
    <row r="817" spans="1:7" ht="14.25">
      <c r="A817" s="103">
        <v>1</v>
      </c>
      <c r="B817" s="103">
        <v>2</v>
      </c>
      <c r="C817" s="103">
        <v>3</v>
      </c>
      <c r="D817" s="103">
        <v>4</v>
      </c>
      <c r="E817" s="103" t="s">
        <v>115</v>
      </c>
      <c r="F817" s="176"/>
      <c r="G817" s="176"/>
    </row>
    <row r="818" spans="1:7" ht="12.75" customHeight="1">
      <c r="A818" s="18">
        <v>1</v>
      </c>
      <c r="B818" s="205" t="s">
        <v>213</v>
      </c>
      <c r="C818" s="177">
        <v>1843</v>
      </c>
      <c r="D818" s="177">
        <v>1843</v>
      </c>
      <c r="E818" s="177">
        <f>D818-C818</f>
        <v>0</v>
      </c>
      <c r="F818" s="180"/>
      <c r="G818" s="42"/>
    </row>
    <row r="819" spans="1:7" ht="12.75" customHeight="1">
      <c r="A819" s="18">
        <v>2</v>
      </c>
      <c r="B819" s="205" t="s">
        <v>214</v>
      </c>
      <c r="C819" s="177">
        <v>2225</v>
      </c>
      <c r="D819" s="177">
        <v>2225</v>
      </c>
      <c r="E819" s="177">
        <f aca="true" t="shared" si="31" ref="E819:E849">D819-C819</f>
        <v>0</v>
      </c>
      <c r="F819" s="180"/>
      <c r="G819" s="42"/>
    </row>
    <row r="820" spans="1:7" ht="12.75" customHeight="1">
      <c r="A820" s="18">
        <v>3</v>
      </c>
      <c r="B820" s="205" t="s">
        <v>215</v>
      </c>
      <c r="C820" s="177">
        <v>1159</v>
      </c>
      <c r="D820" s="177">
        <v>1159</v>
      </c>
      <c r="E820" s="177">
        <f t="shared" si="31"/>
        <v>0</v>
      </c>
      <c r="F820" s="180"/>
      <c r="G820" s="42"/>
    </row>
    <row r="821" spans="1:7" ht="12.75" customHeight="1">
      <c r="A821" s="18">
        <v>4</v>
      </c>
      <c r="B821" s="205" t="s">
        <v>216</v>
      </c>
      <c r="C821" s="177">
        <v>1566</v>
      </c>
      <c r="D821" s="177">
        <v>1566</v>
      </c>
      <c r="E821" s="177">
        <f t="shared" si="31"/>
        <v>0</v>
      </c>
      <c r="F821" s="180"/>
      <c r="G821" s="42"/>
    </row>
    <row r="822" spans="1:7" ht="12.75" customHeight="1">
      <c r="A822" s="18">
        <v>5</v>
      </c>
      <c r="B822" s="205" t="s">
        <v>217</v>
      </c>
      <c r="C822" s="177">
        <v>1092</v>
      </c>
      <c r="D822" s="177">
        <v>1092</v>
      </c>
      <c r="E822" s="177">
        <f t="shared" si="31"/>
        <v>0</v>
      </c>
      <c r="F822" s="180"/>
      <c r="G822" s="42"/>
    </row>
    <row r="823" spans="1:7" ht="12.75" customHeight="1">
      <c r="A823" s="18">
        <v>6</v>
      </c>
      <c r="B823" s="205" t="s">
        <v>218</v>
      </c>
      <c r="C823" s="177">
        <v>1420</v>
      </c>
      <c r="D823" s="177">
        <v>1420</v>
      </c>
      <c r="E823" s="177">
        <f t="shared" si="31"/>
        <v>0</v>
      </c>
      <c r="F823" s="180"/>
      <c r="G823" s="42"/>
    </row>
    <row r="824" spans="1:7" ht="12.75" customHeight="1">
      <c r="A824" s="18">
        <v>7</v>
      </c>
      <c r="B824" s="205" t="s">
        <v>219</v>
      </c>
      <c r="C824" s="177">
        <v>1204</v>
      </c>
      <c r="D824" s="177">
        <v>1204</v>
      </c>
      <c r="E824" s="177">
        <f t="shared" si="31"/>
        <v>0</v>
      </c>
      <c r="F824" s="180"/>
      <c r="G824" s="42"/>
    </row>
    <row r="825" spans="1:7" ht="12.75" customHeight="1">
      <c r="A825" s="18">
        <v>8</v>
      </c>
      <c r="B825" s="205" t="s">
        <v>220</v>
      </c>
      <c r="C825" s="177">
        <v>2002</v>
      </c>
      <c r="D825" s="177">
        <v>2002</v>
      </c>
      <c r="E825" s="177">
        <f t="shared" si="31"/>
        <v>0</v>
      </c>
      <c r="F825" s="180"/>
      <c r="G825" s="42"/>
    </row>
    <row r="826" spans="1:7" ht="12.75" customHeight="1">
      <c r="A826" s="18">
        <v>9</v>
      </c>
      <c r="B826" s="205" t="s">
        <v>221</v>
      </c>
      <c r="C826" s="177">
        <v>1134</v>
      </c>
      <c r="D826" s="177">
        <v>1134</v>
      </c>
      <c r="E826" s="177">
        <f t="shared" si="31"/>
        <v>0</v>
      </c>
      <c r="F826" s="180"/>
      <c r="G826" s="42"/>
    </row>
    <row r="827" spans="1:7" ht="12.75" customHeight="1">
      <c r="A827" s="18">
        <v>10</v>
      </c>
      <c r="B827" s="205" t="s">
        <v>222</v>
      </c>
      <c r="C827" s="177">
        <v>2434</v>
      </c>
      <c r="D827" s="177">
        <v>2434</v>
      </c>
      <c r="E827" s="177">
        <f t="shared" si="31"/>
        <v>0</v>
      </c>
      <c r="F827" s="180"/>
      <c r="G827" s="42"/>
    </row>
    <row r="828" spans="1:7" ht="12.75" customHeight="1">
      <c r="A828" s="18">
        <v>11</v>
      </c>
      <c r="B828" s="205" t="s">
        <v>223</v>
      </c>
      <c r="C828" s="177">
        <v>1581</v>
      </c>
      <c r="D828" s="177">
        <v>1581</v>
      </c>
      <c r="E828" s="177">
        <f t="shared" si="31"/>
        <v>0</v>
      </c>
      <c r="F828" s="180"/>
      <c r="G828" s="42"/>
    </row>
    <row r="829" spans="1:7" ht="12.75" customHeight="1">
      <c r="A829" s="18">
        <v>12</v>
      </c>
      <c r="B829" s="205" t="s">
        <v>224</v>
      </c>
      <c r="C829" s="177">
        <v>1700</v>
      </c>
      <c r="D829" s="177">
        <v>1700</v>
      </c>
      <c r="E829" s="177">
        <f t="shared" si="31"/>
        <v>0</v>
      </c>
      <c r="F829" s="180"/>
      <c r="G829" s="42"/>
    </row>
    <row r="830" spans="1:7" ht="12.75" customHeight="1">
      <c r="A830" s="18">
        <v>13</v>
      </c>
      <c r="B830" s="205" t="s">
        <v>225</v>
      </c>
      <c r="C830" s="177">
        <v>3489</v>
      </c>
      <c r="D830" s="177">
        <v>3489</v>
      </c>
      <c r="E830" s="177">
        <f t="shared" si="31"/>
        <v>0</v>
      </c>
      <c r="F830" s="180"/>
      <c r="G830" s="42"/>
    </row>
    <row r="831" spans="1:7" ht="12.75" customHeight="1">
      <c r="A831" s="18">
        <v>14</v>
      </c>
      <c r="B831" s="205" t="s">
        <v>226</v>
      </c>
      <c r="C831" s="177">
        <v>1290</v>
      </c>
      <c r="D831" s="177">
        <v>1290</v>
      </c>
      <c r="E831" s="177">
        <f t="shared" si="31"/>
        <v>0</v>
      </c>
      <c r="F831" s="180"/>
      <c r="G831" s="42"/>
    </row>
    <row r="832" spans="1:7" ht="12.75" customHeight="1">
      <c r="A832" s="18">
        <v>15</v>
      </c>
      <c r="B832" s="205" t="s">
        <v>227</v>
      </c>
      <c r="C832" s="177">
        <v>2325</v>
      </c>
      <c r="D832" s="177">
        <v>2325</v>
      </c>
      <c r="E832" s="177">
        <f t="shared" si="31"/>
        <v>0</v>
      </c>
      <c r="F832" s="180"/>
      <c r="G832" s="42"/>
    </row>
    <row r="833" spans="1:7" ht="12.75" customHeight="1">
      <c r="A833" s="18">
        <v>16</v>
      </c>
      <c r="B833" s="205" t="s">
        <v>228</v>
      </c>
      <c r="C833" s="177">
        <v>1159</v>
      </c>
      <c r="D833" s="177">
        <v>1159</v>
      </c>
      <c r="E833" s="177">
        <f t="shared" si="31"/>
        <v>0</v>
      </c>
      <c r="F833" s="180"/>
      <c r="G833" s="42"/>
    </row>
    <row r="834" spans="1:7" ht="12.75" customHeight="1">
      <c r="A834" s="18">
        <v>17</v>
      </c>
      <c r="B834" s="205" t="s">
        <v>229</v>
      </c>
      <c r="C834" s="177">
        <v>1863</v>
      </c>
      <c r="D834" s="177">
        <v>1863</v>
      </c>
      <c r="E834" s="177">
        <f t="shared" si="31"/>
        <v>0</v>
      </c>
      <c r="F834" s="180"/>
      <c r="G834" s="42"/>
    </row>
    <row r="835" spans="1:8" ht="12.75" customHeight="1">
      <c r="A835" s="18">
        <v>18</v>
      </c>
      <c r="B835" s="205" t="s">
        <v>230</v>
      </c>
      <c r="C835" s="177">
        <v>2903</v>
      </c>
      <c r="D835" s="177">
        <v>2903</v>
      </c>
      <c r="E835" s="177">
        <f t="shared" si="31"/>
        <v>0</v>
      </c>
      <c r="F835" s="180"/>
      <c r="G835" s="42"/>
      <c r="H835" s="10" t="s">
        <v>12</v>
      </c>
    </row>
    <row r="836" spans="1:7" ht="12.75" customHeight="1">
      <c r="A836" s="18">
        <v>19</v>
      </c>
      <c r="B836" s="205" t="s">
        <v>231</v>
      </c>
      <c r="C836" s="177">
        <v>1286</v>
      </c>
      <c r="D836" s="177">
        <v>1286</v>
      </c>
      <c r="E836" s="177">
        <f t="shared" si="31"/>
        <v>0</v>
      </c>
      <c r="F836" s="180"/>
      <c r="G836" s="42"/>
    </row>
    <row r="837" spans="1:7" ht="12.75" customHeight="1">
      <c r="A837" s="18">
        <v>20</v>
      </c>
      <c r="B837" s="205" t="s">
        <v>232</v>
      </c>
      <c r="C837" s="177">
        <v>2283</v>
      </c>
      <c r="D837" s="177">
        <v>2283</v>
      </c>
      <c r="E837" s="177">
        <f t="shared" si="31"/>
        <v>0</v>
      </c>
      <c r="F837" s="180"/>
      <c r="G837" s="42"/>
    </row>
    <row r="838" spans="1:7" ht="12.75" customHeight="1">
      <c r="A838" s="18">
        <v>21</v>
      </c>
      <c r="B838" s="205" t="s">
        <v>233</v>
      </c>
      <c r="C838" s="177">
        <v>1123</v>
      </c>
      <c r="D838" s="177">
        <v>1123</v>
      </c>
      <c r="E838" s="177">
        <f t="shared" si="31"/>
        <v>0</v>
      </c>
      <c r="F838" s="180"/>
      <c r="G838" s="42" t="s">
        <v>12</v>
      </c>
    </row>
    <row r="839" spans="1:7" ht="12.75" customHeight="1">
      <c r="A839" s="18">
        <v>22</v>
      </c>
      <c r="B839" s="205" t="s">
        <v>234</v>
      </c>
      <c r="C839" s="177">
        <v>863</v>
      </c>
      <c r="D839" s="177">
        <v>863</v>
      </c>
      <c r="E839" s="177">
        <f t="shared" si="31"/>
        <v>0</v>
      </c>
      <c r="F839" s="180"/>
      <c r="G839" s="42"/>
    </row>
    <row r="840" spans="1:7" ht="12.75" customHeight="1">
      <c r="A840" s="18">
        <v>23</v>
      </c>
      <c r="B840" s="205" t="s">
        <v>235</v>
      </c>
      <c r="C840" s="177">
        <v>2693</v>
      </c>
      <c r="D840" s="177">
        <v>2693</v>
      </c>
      <c r="E840" s="177">
        <f t="shared" si="31"/>
        <v>0</v>
      </c>
      <c r="F840" s="180"/>
      <c r="G840" s="42"/>
    </row>
    <row r="841" spans="1:7" ht="12.75" customHeight="1">
      <c r="A841" s="18">
        <v>24</v>
      </c>
      <c r="B841" s="205" t="s">
        <v>236</v>
      </c>
      <c r="C841" s="177">
        <v>2660</v>
      </c>
      <c r="D841" s="177">
        <v>2660</v>
      </c>
      <c r="E841" s="177">
        <f t="shared" si="31"/>
        <v>0</v>
      </c>
      <c r="F841" s="180"/>
      <c r="G841" s="42" t="s">
        <v>12</v>
      </c>
    </row>
    <row r="842" spans="1:7" ht="12.75" customHeight="1">
      <c r="A842" s="18">
        <v>25</v>
      </c>
      <c r="B842" s="205" t="s">
        <v>237</v>
      </c>
      <c r="C842" s="177">
        <v>2051</v>
      </c>
      <c r="D842" s="177">
        <v>2051</v>
      </c>
      <c r="E842" s="177">
        <f t="shared" si="31"/>
        <v>0</v>
      </c>
      <c r="F842" s="180"/>
      <c r="G842" s="42"/>
    </row>
    <row r="843" spans="1:7" ht="12.75" customHeight="1">
      <c r="A843" s="18">
        <v>26</v>
      </c>
      <c r="B843" s="205" t="s">
        <v>238</v>
      </c>
      <c r="C843" s="177">
        <v>1892</v>
      </c>
      <c r="D843" s="177">
        <v>1892</v>
      </c>
      <c r="E843" s="177">
        <f t="shared" si="31"/>
        <v>0</v>
      </c>
      <c r="F843" s="180"/>
      <c r="G843" s="42"/>
    </row>
    <row r="844" spans="1:7" ht="12.75" customHeight="1">
      <c r="A844" s="18">
        <v>27</v>
      </c>
      <c r="B844" s="205" t="s">
        <v>239</v>
      </c>
      <c r="C844" s="177">
        <v>1949</v>
      </c>
      <c r="D844" s="177">
        <v>1949</v>
      </c>
      <c r="E844" s="177">
        <f t="shared" si="31"/>
        <v>0</v>
      </c>
      <c r="F844" s="180"/>
      <c r="G844" s="42"/>
    </row>
    <row r="845" spans="1:7" ht="12.75" customHeight="1">
      <c r="A845" s="18">
        <v>28</v>
      </c>
      <c r="B845" s="205" t="s">
        <v>240</v>
      </c>
      <c r="C845" s="177">
        <v>1226</v>
      </c>
      <c r="D845" s="177">
        <v>1226</v>
      </c>
      <c r="E845" s="177">
        <f t="shared" si="31"/>
        <v>0</v>
      </c>
      <c r="F845" s="180"/>
      <c r="G845" s="42"/>
    </row>
    <row r="846" spans="1:7" ht="12.75" customHeight="1">
      <c r="A846" s="18">
        <v>29</v>
      </c>
      <c r="B846" s="205" t="s">
        <v>241</v>
      </c>
      <c r="C846" s="177">
        <v>1332</v>
      </c>
      <c r="D846" s="177">
        <v>1332</v>
      </c>
      <c r="E846" s="177">
        <f t="shared" si="31"/>
        <v>0</v>
      </c>
      <c r="F846" s="180"/>
      <c r="G846" s="42"/>
    </row>
    <row r="847" spans="1:7" ht="12.75" customHeight="1">
      <c r="A847" s="18">
        <v>30</v>
      </c>
      <c r="B847" s="205" t="s">
        <v>242</v>
      </c>
      <c r="C847" s="177">
        <v>1089</v>
      </c>
      <c r="D847" s="177">
        <v>1089</v>
      </c>
      <c r="E847" s="177">
        <f t="shared" si="31"/>
        <v>0</v>
      </c>
      <c r="F847" s="180"/>
      <c r="G847" s="42"/>
    </row>
    <row r="848" spans="1:7" ht="12.75" customHeight="1">
      <c r="A848" s="18">
        <v>31</v>
      </c>
      <c r="B848" s="205" t="s">
        <v>243</v>
      </c>
      <c r="C848" s="177">
        <v>1396</v>
      </c>
      <c r="D848" s="177">
        <v>1396</v>
      </c>
      <c r="E848" s="177">
        <f t="shared" si="31"/>
        <v>0</v>
      </c>
      <c r="F848" s="180"/>
      <c r="G848" s="42"/>
    </row>
    <row r="849" spans="1:7" ht="15" customHeight="1">
      <c r="A849" s="34"/>
      <c r="B849" s="1" t="s">
        <v>27</v>
      </c>
      <c r="C849" s="178">
        <v>54232</v>
      </c>
      <c r="D849" s="178">
        <v>54232</v>
      </c>
      <c r="E849" s="178">
        <f t="shared" si="31"/>
        <v>0</v>
      </c>
      <c r="F849" s="181"/>
      <c r="G849" s="38"/>
    </row>
    <row r="850" spans="1:7" ht="15" customHeight="1">
      <c r="A850" s="40"/>
      <c r="B850" s="2"/>
      <c r="C850" s="174"/>
      <c r="D850" s="175"/>
      <c r="E850" s="175"/>
      <c r="F850" s="175"/>
      <c r="G850" s="38"/>
    </row>
    <row r="851" spans="1:7" ht="15" customHeight="1">
      <c r="A851" s="40"/>
      <c r="B851" s="2"/>
      <c r="C851" s="174"/>
      <c r="D851" s="175"/>
      <c r="E851" s="175"/>
      <c r="F851" s="175"/>
      <c r="G851" s="38"/>
    </row>
    <row r="852" spans="1:7" ht="13.5" customHeight="1">
      <c r="A852" s="47" t="s">
        <v>71</v>
      </c>
      <c r="B852" s="101"/>
      <c r="C852" s="101"/>
      <c r="D852" s="102"/>
      <c r="E852" s="102"/>
      <c r="F852" s="102"/>
      <c r="G852" s="102"/>
    </row>
    <row r="853" spans="1:7" ht="13.5" customHeight="1">
      <c r="A853" s="47" t="s">
        <v>171</v>
      </c>
      <c r="B853" s="101"/>
      <c r="C853" s="101"/>
      <c r="D853" s="102"/>
      <c r="E853" s="102"/>
      <c r="F853" s="102"/>
      <c r="G853" s="102"/>
    </row>
    <row r="854" spans="1:7" ht="42" customHeight="1">
      <c r="A854" s="16" t="s">
        <v>37</v>
      </c>
      <c r="B854" s="16" t="s">
        <v>38</v>
      </c>
      <c r="C854" s="16" t="s">
        <v>147</v>
      </c>
      <c r="D854" s="16" t="s">
        <v>200</v>
      </c>
      <c r="E854" s="16" t="s">
        <v>72</v>
      </c>
      <c r="F854" s="16" t="s">
        <v>73</v>
      </c>
      <c r="G854" s="16" t="s">
        <v>74</v>
      </c>
    </row>
    <row r="855" spans="1:7" ht="14.25">
      <c r="A855" s="103">
        <v>1</v>
      </c>
      <c r="B855" s="103">
        <v>2</v>
      </c>
      <c r="C855" s="103">
        <v>3</v>
      </c>
      <c r="D855" s="103">
        <v>4</v>
      </c>
      <c r="E855" s="103">
        <v>5</v>
      </c>
      <c r="F855" s="103">
        <v>6</v>
      </c>
      <c r="G855" s="103">
        <v>7</v>
      </c>
    </row>
    <row r="856" spans="1:8" ht="12.75" customHeight="1">
      <c r="A856" s="189">
        <v>1</v>
      </c>
      <c r="B856" s="205" t="s">
        <v>213</v>
      </c>
      <c r="C856" s="187">
        <v>184.3</v>
      </c>
      <c r="D856" s="187">
        <v>4.3192664124695135</v>
      </c>
      <c r="E856" s="187">
        <v>184.38</v>
      </c>
      <c r="F856" s="187">
        <f>D856+E856</f>
        <v>188.6992664124695</v>
      </c>
      <c r="G856" s="198">
        <f>F856/C856</f>
        <v>1.0238701378864326</v>
      </c>
      <c r="H856" s="191"/>
    </row>
    <row r="857" spans="1:8" ht="12.75" customHeight="1">
      <c r="A857" s="189">
        <v>2</v>
      </c>
      <c r="B857" s="205" t="s">
        <v>214</v>
      </c>
      <c r="C857" s="187">
        <v>222.49999999999997</v>
      </c>
      <c r="D857" s="187">
        <v>5.2143582336556555</v>
      </c>
      <c r="E857" s="187">
        <v>222.85</v>
      </c>
      <c r="F857" s="187">
        <f aca="true" t="shared" si="32" ref="F857:F886">D857+E857</f>
        <v>228.06435823365564</v>
      </c>
      <c r="G857" s="198">
        <f aca="true" t="shared" si="33" ref="G857:G886">F857/C857</f>
        <v>1.0250083516119355</v>
      </c>
      <c r="H857" s="191"/>
    </row>
    <row r="858" spans="1:8" ht="12.75" customHeight="1">
      <c r="A858" s="189">
        <v>3</v>
      </c>
      <c r="B858" s="205" t="s">
        <v>215</v>
      </c>
      <c r="C858" s="187">
        <v>115.9</v>
      </c>
      <c r="D858" s="187">
        <v>2.7161304797448134</v>
      </c>
      <c r="E858" s="187">
        <v>116.11</v>
      </c>
      <c r="F858" s="187">
        <f t="shared" si="32"/>
        <v>118.82613047974482</v>
      </c>
      <c r="G858" s="198">
        <f t="shared" si="33"/>
        <v>1.0252470274352443</v>
      </c>
      <c r="H858" s="191"/>
    </row>
    <row r="859" spans="1:8" ht="12.75" customHeight="1">
      <c r="A859" s="189">
        <v>4</v>
      </c>
      <c r="B859" s="205" t="s">
        <v>216</v>
      </c>
      <c r="C859" s="187">
        <v>156.60000000000002</v>
      </c>
      <c r="D859" s="187">
        <v>3.670336231904094</v>
      </c>
      <c r="E859" s="187">
        <v>156.3</v>
      </c>
      <c r="F859" s="187">
        <f t="shared" si="32"/>
        <v>159.9703362319041</v>
      </c>
      <c r="G859" s="198">
        <f t="shared" si="33"/>
        <v>1.0215219427324653</v>
      </c>
      <c r="H859" s="191"/>
    </row>
    <row r="860" spans="1:8" ht="12.75" customHeight="1">
      <c r="A860" s="189">
        <v>5</v>
      </c>
      <c r="B860" s="205" t="s">
        <v>217</v>
      </c>
      <c r="C860" s="187">
        <v>109.2</v>
      </c>
      <c r="D860" s="187">
        <v>2.5593467977697255</v>
      </c>
      <c r="E860" s="187">
        <v>109.05</v>
      </c>
      <c r="F860" s="187">
        <f t="shared" si="32"/>
        <v>111.60934679776972</v>
      </c>
      <c r="G860" s="198">
        <f t="shared" si="33"/>
        <v>1.0220636153641915</v>
      </c>
      <c r="H860" s="191"/>
    </row>
    <row r="861" spans="1:8" ht="12.75" customHeight="1">
      <c r="A861" s="189">
        <v>6</v>
      </c>
      <c r="B861" s="205" t="s">
        <v>218</v>
      </c>
      <c r="C861" s="187">
        <v>142</v>
      </c>
      <c r="D861" s="187">
        <v>3.328004272560497</v>
      </c>
      <c r="E861" s="187">
        <v>141.93</v>
      </c>
      <c r="F861" s="187">
        <f t="shared" si="32"/>
        <v>145.2580042725605</v>
      </c>
      <c r="G861" s="198">
        <f t="shared" si="33"/>
        <v>1.0229436920602852</v>
      </c>
      <c r="H861" s="191"/>
    </row>
    <row r="862" spans="1:8" ht="12.75" customHeight="1">
      <c r="A862" s="189">
        <v>7</v>
      </c>
      <c r="B862" s="205" t="s">
        <v>219</v>
      </c>
      <c r="C862" s="187">
        <v>120.39999999999999</v>
      </c>
      <c r="D862" s="187">
        <v>2.821699538005679</v>
      </c>
      <c r="E862" s="187">
        <v>120.45</v>
      </c>
      <c r="F862" s="187">
        <f t="shared" si="32"/>
        <v>123.27169953800568</v>
      </c>
      <c r="G862" s="198">
        <f t="shared" si="33"/>
        <v>1.0238513250664925</v>
      </c>
      <c r="H862" s="191"/>
    </row>
    <row r="863" spans="1:8" ht="12.75" customHeight="1">
      <c r="A863" s="189">
        <v>8</v>
      </c>
      <c r="B863" s="205" t="s">
        <v>220</v>
      </c>
      <c r="C863" s="187">
        <v>200.2</v>
      </c>
      <c r="D863" s="187">
        <v>4.692134768105051</v>
      </c>
      <c r="E863" s="187">
        <v>199.94</v>
      </c>
      <c r="F863" s="187">
        <f t="shared" si="32"/>
        <v>204.63213476810506</v>
      </c>
      <c r="G863" s="198">
        <f t="shared" si="33"/>
        <v>1.0221385353052201</v>
      </c>
      <c r="H863" s="191"/>
    </row>
    <row r="864" spans="1:8" ht="12.75" customHeight="1">
      <c r="A864" s="189">
        <v>9</v>
      </c>
      <c r="B864" s="205" t="s">
        <v>221</v>
      </c>
      <c r="C864" s="187">
        <v>113.4</v>
      </c>
      <c r="D864" s="187">
        <v>2.65782954340557</v>
      </c>
      <c r="E864" s="187">
        <v>113.16999999999999</v>
      </c>
      <c r="F864" s="187">
        <f t="shared" si="32"/>
        <v>115.82782954340556</v>
      </c>
      <c r="G864" s="198">
        <f t="shared" si="33"/>
        <v>1.0214094315996962</v>
      </c>
      <c r="H864" s="191"/>
    </row>
    <row r="865" spans="1:8" ht="12.75" customHeight="1">
      <c r="A865" s="189">
        <v>10</v>
      </c>
      <c r="B865" s="205" t="s">
        <v>222</v>
      </c>
      <c r="C865" s="187">
        <v>243.4</v>
      </c>
      <c r="D865" s="187">
        <v>5.704508869615242</v>
      </c>
      <c r="E865" s="187">
        <v>243.25</v>
      </c>
      <c r="F865" s="187">
        <f t="shared" si="32"/>
        <v>248.95450886961524</v>
      </c>
      <c r="G865" s="198">
        <f t="shared" si="33"/>
        <v>1.0228204965883945</v>
      </c>
      <c r="H865" s="191"/>
    </row>
    <row r="866" spans="1:8" ht="12.75" customHeight="1">
      <c r="A866" s="189">
        <v>11</v>
      </c>
      <c r="B866" s="205" t="s">
        <v>223</v>
      </c>
      <c r="C866" s="187">
        <v>158.1</v>
      </c>
      <c r="D866" s="187">
        <v>3.705137749883083</v>
      </c>
      <c r="E866" s="187">
        <v>158.32999999999998</v>
      </c>
      <c r="F866" s="187">
        <f t="shared" si="32"/>
        <v>162.03513774988306</v>
      </c>
      <c r="G866" s="198">
        <f t="shared" si="33"/>
        <v>1.0248901818461926</v>
      </c>
      <c r="H866" s="191"/>
    </row>
    <row r="867" spans="1:8" ht="12.75" customHeight="1">
      <c r="A867" s="189">
        <v>12</v>
      </c>
      <c r="B867" s="205" t="s">
        <v>224</v>
      </c>
      <c r="C867" s="187">
        <v>169.99999999999997</v>
      </c>
      <c r="D867" s="187">
        <v>3.9841163517192717</v>
      </c>
      <c r="E867" s="187">
        <v>170.07999999999998</v>
      </c>
      <c r="F867" s="187">
        <f t="shared" si="32"/>
        <v>174.06411635171926</v>
      </c>
      <c r="G867" s="198">
        <f t="shared" si="33"/>
        <v>1.0239065667748193</v>
      </c>
      <c r="H867" s="191"/>
    </row>
    <row r="868" spans="1:8" ht="12.75" customHeight="1">
      <c r="A868" s="189">
        <v>13</v>
      </c>
      <c r="B868" s="205" t="s">
        <v>225</v>
      </c>
      <c r="C868" s="187">
        <v>348.9</v>
      </c>
      <c r="D868" s="187">
        <v>8.17705325401675</v>
      </c>
      <c r="E868" s="187">
        <v>348.73</v>
      </c>
      <c r="F868" s="187">
        <f t="shared" si="32"/>
        <v>356.9070532540168</v>
      </c>
      <c r="G868" s="198">
        <f t="shared" si="33"/>
        <v>1.022949421765597</v>
      </c>
      <c r="H868" s="191"/>
    </row>
    <row r="869" spans="1:8" ht="12.75" customHeight="1">
      <c r="A869" s="189">
        <v>14</v>
      </c>
      <c r="B869" s="205" t="s">
        <v>226</v>
      </c>
      <c r="C869" s="187">
        <v>129</v>
      </c>
      <c r="D869" s="187">
        <v>3.023348468051641</v>
      </c>
      <c r="E869" s="187">
        <v>128.91</v>
      </c>
      <c r="F869" s="187">
        <f t="shared" si="32"/>
        <v>131.93334846805163</v>
      </c>
      <c r="G869" s="198">
        <f t="shared" si="33"/>
        <v>1.022739135411253</v>
      </c>
      <c r="H869" s="191"/>
    </row>
    <row r="870" spans="1:8" ht="12.75" customHeight="1">
      <c r="A870" s="189">
        <v>15</v>
      </c>
      <c r="B870" s="205" t="s">
        <v>227</v>
      </c>
      <c r="C870" s="187">
        <v>232.5</v>
      </c>
      <c r="D870" s="187">
        <v>5.44886626496764</v>
      </c>
      <c r="E870" s="187">
        <v>232.62</v>
      </c>
      <c r="F870" s="187">
        <f t="shared" si="32"/>
        <v>238.06886626496765</v>
      </c>
      <c r="G870" s="198">
        <f t="shared" si="33"/>
        <v>1.0239521129676028</v>
      </c>
      <c r="H870" s="191"/>
    </row>
    <row r="871" spans="1:8" ht="12.75" customHeight="1">
      <c r="A871" s="189">
        <v>16</v>
      </c>
      <c r="B871" s="205" t="s">
        <v>228</v>
      </c>
      <c r="C871" s="187">
        <v>115.9</v>
      </c>
      <c r="D871" s="187">
        <v>2.7161962593359252</v>
      </c>
      <c r="E871" s="187">
        <v>116.01</v>
      </c>
      <c r="F871" s="187">
        <f t="shared" si="32"/>
        <v>118.72619625933594</v>
      </c>
      <c r="G871" s="198">
        <f t="shared" si="33"/>
        <v>1.0243847822203274</v>
      </c>
      <c r="H871" s="191"/>
    </row>
    <row r="872" spans="1:8" ht="12.75" customHeight="1">
      <c r="A872" s="189">
        <v>17</v>
      </c>
      <c r="B872" s="205" t="s">
        <v>229</v>
      </c>
      <c r="C872" s="187">
        <v>186.29999999999998</v>
      </c>
      <c r="D872" s="187">
        <v>4.366259082353356</v>
      </c>
      <c r="E872" s="187">
        <v>186.19</v>
      </c>
      <c r="F872" s="187">
        <f t="shared" si="32"/>
        <v>190.55625908235336</v>
      </c>
      <c r="G872" s="198">
        <f t="shared" si="33"/>
        <v>1.0228462645322243</v>
      </c>
      <c r="H872" s="191"/>
    </row>
    <row r="873" spans="1:8" s="221" customFormat="1" ht="12.75" customHeight="1">
      <c r="A873" s="189">
        <v>18</v>
      </c>
      <c r="B873" s="205" t="s">
        <v>230</v>
      </c>
      <c r="C873" s="187">
        <v>290.3</v>
      </c>
      <c r="D873" s="187">
        <v>6.803204371233646</v>
      </c>
      <c r="E873" s="187">
        <v>290.85</v>
      </c>
      <c r="F873" s="187">
        <f t="shared" si="32"/>
        <v>297.65320437123364</v>
      </c>
      <c r="G873" s="198">
        <f t="shared" si="33"/>
        <v>1.0253296740311182</v>
      </c>
      <c r="H873" s="191"/>
    </row>
    <row r="874" spans="1:8" ht="12.75" customHeight="1">
      <c r="A874" s="189">
        <v>19</v>
      </c>
      <c r="B874" s="205" t="s">
        <v>231</v>
      </c>
      <c r="C874" s="187">
        <v>128.60000000000002</v>
      </c>
      <c r="D874" s="187">
        <v>3.0138633928003165</v>
      </c>
      <c r="E874" s="187">
        <v>128.68</v>
      </c>
      <c r="F874" s="187">
        <f t="shared" si="32"/>
        <v>131.69386339280032</v>
      </c>
      <c r="G874" s="198">
        <f t="shared" si="33"/>
        <v>1.0240580357138438</v>
      </c>
      <c r="H874" s="191"/>
    </row>
    <row r="875" spans="1:8" ht="12.75" customHeight="1">
      <c r="A875" s="189">
        <v>20</v>
      </c>
      <c r="B875" s="205" t="s">
        <v>232</v>
      </c>
      <c r="C875" s="187">
        <v>228.3</v>
      </c>
      <c r="D875" s="187">
        <v>5.350720639736242</v>
      </c>
      <c r="E875" s="187">
        <v>228</v>
      </c>
      <c r="F875" s="187">
        <f t="shared" si="32"/>
        <v>233.35072063973624</v>
      </c>
      <c r="G875" s="198">
        <f t="shared" si="33"/>
        <v>1.0221231740680519</v>
      </c>
      <c r="H875" s="191"/>
    </row>
    <row r="876" spans="1:8" ht="12.75" customHeight="1">
      <c r="A876" s="189">
        <v>21</v>
      </c>
      <c r="B876" s="205" t="s">
        <v>233</v>
      </c>
      <c r="C876" s="187">
        <v>112.3</v>
      </c>
      <c r="D876" s="187">
        <v>2.6320475045095684</v>
      </c>
      <c r="E876" s="187">
        <v>112.09</v>
      </c>
      <c r="F876" s="187">
        <f t="shared" si="32"/>
        <v>114.72204750450958</v>
      </c>
      <c r="G876" s="198">
        <f t="shared" si="33"/>
        <v>1.0215676536465679</v>
      </c>
      <c r="H876" s="191"/>
    </row>
    <row r="877" spans="1:8" ht="12.75" customHeight="1">
      <c r="A877" s="189">
        <v>22</v>
      </c>
      <c r="B877" s="205" t="s">
        <v>234</v>
      </c>
      <c r="C877" s="187">
        <v>86.3</v>
      </c>
      <c r="D877" s="187">
        <v>2.022671143706856</v>
      </c>
      <c r="E877" s="187">
        <v>86.13</v>
      </c>
      <c r="F877" s="187">
        <f t="shared" si="32"/>
        <v>88.15267114370685</v>
      </c>
      <c r="G877" s="198">
        <f t="shared" si="33"/>
        <v>1.0214678000429531</v>
      </c>
      <c r="H877" s="191"/>
    </row>
    <row r="878" spans="1:8" ht="12.75" customHeight="1">
      <c r="A878" s="189">
        <v>23</v>
      </c>
      <c r="B878" s="205" t="s">
        <v>235</v>
      </c>
      <c r="C878" s="187">
        <v>269.3</v>
      </c>
      <c r="D878" s="187">
        <v>6.311232599682204</v>
      </c>
      <c r="E878" s="187">
        <v>269.56</v>
      </c>
      <c r="F878" s="187">
        <f t="shared" si="32"/>
        <v>275.87123259968223</v>
      </c>
      <c r="G878" s="198">
        <f t="shared" si="33"/>
        <v>1.0244011607860461</v>
      </c>
      <c r="H878" s="191"/>
    </row>
    <row r="879" spans="1:8" ht="12.75" customHeight="1">
      <c r="A879" s="189">
        <v>24</v>
      </c>
      <c r="B879" s="205" t="s">
        <v>236</v>
      </c>
      <c r="C879" s="187">
        <v>266</v>
      </c>
      <c r="D879" s="187">
        <v>6.2339234840142</v>
      </c>
      <c r="E879" s="187">
        <v>266.22</v>
      </c>
      <c r="F879" s="187">
        <f t="shared" si="32"/>
        <v>272.45392348401424</v>
      </c>
      <c r="G879" s="198">
        <f t="shared" si="33"/>
        <v>1.024262870240655</v>
      </c>
      <c r="H879" s="191"/>
    </row>
    <row r="880" spans="1:8" ht="12.75" customHeight="1">
      <c r="A880" s="189">
        <v>25</v>
      </c>
      <c r="B880" s="205" t="s">
        <v>237</v>
      </c>
      <c r="C880" s="187">
        <v>205.10000000000002</v>
      </c>
      <c r="D880" s="187">
        <v>4.806870281722795</v>
      </c>
      <c r="E880" s="187">
        <v>204.98</v>
      </c>
      <c r="F880" s="187">
        <f t="shared" si="32"/>
        <v>209.7868702817228</v>
      </c>
      <c r="G880" s="198">
        <f t="shared" si="33"/>
        <v>1.0228516347231729</v>
      </c>
      <c r="H880" s="191"/>
    </row>
    <row r="881" spans="1:8" ht="12.75" customHeight="1">
      <c r="A881" s="189">
        <v>26</v>
      </c>
      <c r="B881" s="205" t="s">
        <v>238</v>
      </c>
      <c r="C881" s="187">
        <v>189.19999999999996</v>
      </c>
      <c r="D881" s="187">
        <v>4.433924840628923</v>
      </c>
      <c r="E881" s="187">
        <v>189.55</v>
      </c>
      <c r="F881" s="187">
        <f t="shared" si="32"/>
        <v>193.98392484062893</v>
      </c>
      <c r="G881" s="198">
        <f t="shared" si="33"/>
        <v>1.0252850150138952</v>
      </c>
      <c r="H881" s="191"/>
    </row>
    <row r="882" spans="1:8" ht="12.75" customHeight="1">
      <c r="A882" s="189">
        <v>27</v>
      </c>
      <c r="B882" s="205" t="s">
        <v>239</v>
      </c>
      <c r="C882" s="187">
        <v>194.89999999999998</v>
      </c>
      <c r="D882" s="187">
        <v>4.567816537655428</v>
      </c>
      <c r="E882" s="187">
        <v>194.79000000000002</v>
      </c>
      <c r="F882" s="187">
        <f t="shared" si="32"/>
        <v>199.35781653765545</v>
      </c>
      <c r="G882" s="198">
        <f t="shared" si="33"/>
        <v>1.022872327027478</v>
      </c>
      <c r="H882" s="191"/>
    </row>
    <row r="883" spans="1:8" ht="12.75" customHeight="1">
      <c r="A883" s="189">
        <v>28</v>
      </c>
      <c r="B883" s="205" t="s">
        <v>240</v>
      </c>
      <c r="C883" s="187">
        <v>122.60000000000001</v>
      </c>
      <c r="D883" s="187">
        <v>2.873381813500461</v>
      </c>
      <c r="E883" s="187">
        <v>122.47</v>
      </c>
      <c r="F883" s="187">
        <f t="shared" si="32"/>
        <v>125.34338181350046</v>
      </c>
      <c r="G883" s="198">
        <f t="shared" si="33"/>
        <v>1.0223766868964148</v>
      </c>
      <c r="H883" s="191"/>
    </row>
    <row r="884" spans="1:8" ht="12.75" customHeight="1">
      <c r="A884" s="189">
        <v>29</v>
      </c>
      <c r="B884" s="205" t="s">
        <v>241</v>
      </c>
      <c r="C884" s="187">
        <v>133.2</v>
      </c>
      <c r="D884" s="187">
        <v>3.121817852208041</v>
      </c>
      <c r="E884" s="187">
        <v>133.05</v>
      </c>
      <c r="F884" s="187">
        <f t="shared" si="32"/>
        <v>136.17181785220805</v>
      </c>
      <c r="G884" s="198">
        <f t="shared" si="33"/>
        <v>1.022310944836397</v>
      </c>
      <c r="H884" s="191"/>
    </row>
    <row r="885" spans="1:8" ht="12.75" customHeight="1">
      <c r="A885" s="189">
        <v>30</v>
      </c>
      <c r="B885" s="205" t="s">
        <v>242</v>
      </c>
      <c r="C885" s="187">
        <v>108.89999999999999</v>
      </c>
      <c r="D885" s="187">
        <v>2.552350932082483</v>
      </c>
      <c r="E885" s="187">
        <v>108.7</v>
      </c>
      <c r="F885" s="187">
        <f t="shared" si="32"/>
        <v>111.25235093208249</v>
      </c>
      <c r="G885" s="198">
        <f t="shared" si="33"/>
        <v>1.0216010186600781</v>
      </c>
      <c r="H885" s="191"/>
    </row>
    <row r="886" spans="1:8" ht="12.75" customHeight="1">
      <c r="A886" s="189">
        <v>31</v>
      </c>
      <c r="B886" s="205" t="s">
        <v>243</v>
      </c>
      <c r="C886" s="187">
        <v>139.6</v>
      </c>
      <c r="D886" s="187">
        <v>3.271582028955331</v>
      </c>
      <c r="E886" s="187">
        <v>139.82</v>
      </c>
      <c r="F886" s="187">
        <f t="shared" si="32"/>
        <v>143.09158202895532</v>
      </c>
      <c r="G886" s="198">
        <f t="shared" si="33"/>
        <v>1.0250113325856398</v>
      </c>
      <c r="H886" s="191"/>
    </row>
    <row r="887" spans="1:7" ht="15" customHeight="1">
      <c r="A887" s="34"/>
      <c r="B887" s="1" t="s">
        <v>27</v>
      </c>
      <c r="C887" s="161">
        <v>5423.200000000001</v>
      </c>
      <c r="D887" s="161">
        <v>127.1</v>
      </c>
      <c r="E887" s="161">
        <v>5423.1900000000005</v>
      </c>
      <c r="F887" s="161">
        <f>D887+E887</f>
        <v>5550.290000000001</v>
      </c>
      <c r="G887" s="39">
        <f>F887/C887</f>
        <v>1.0234345036141024</v>
      </c>
    </row>
    <row r="888" spans="1:7" ht="13.5" customHeight="1">
      <c r="A888" s="72"/>
      <c r="B888" s="73"/>
      <c r="C888" s="74"/>
      <c r="D888" s="74"/>
      <c r="E888" s="75"/>
      <c r="F888" s="76"/>
      <c r="G888" s="77"/>
    </row>
    <row r="889" spans="1:7" ht="13.5" customHeight="1">
      <c r="A889" s="47" t="s">
        <v>75</v>
      </c>
      <c r="B889" s="101"/>
      <c r="C889" s="101"/>
      <c r="D889" s="101"/>
      <c r="E889" s="102"/>
      <c r="F889" s="102"/>
      <c r="G889" s="102"/>
    </row>
    <row r="890" spans="1:7" ht="13.5" customHeight="1">
      <c r="A890" s="47" t="s">
        <v>170</v>
      </c>
      <c r="B890" s="101"/>
      <c r="C890" s="101"/>
      <c r="D890" s="101"/>
      <c r="E890" s="102"/>
      <c r="F890" s="102"/>
      <c r="G890" s="102"/>
    </row>
    <row r="891" spans="1:7" ht="57">
      <c r="A891" s="16" t="s">
        <v>37</v>
      </c>
      <c r="B891" s="16" t="s">
        <v>38</v>
      </c>
      <c r="C891" s="16" t="s">
        <v>148</v>
      </c>
      <c r="D891" s="16" t="s">
        <v>76</v>
      </c>
      <c r="E891" s="16" t="s">
        <v>77</v>
      </c>
      <c r="F891" s="16" t="s">
        <v>78</v>
      </c>
      <c r="G891" s="104"/>
    </row>
    <row r="892" spans="1:7" ht="15">
      <c r="A892" s="103">
        <v>1</v>
      </c>
      <c r="B892" s="103">
        <v>2</v>
      </c>
      <c r="C892" s="103">
        <v>3</v>
      </c>
      <c r="D892" s="103">
        <v>4</v>
      </c>
      <c r="E892" s="103">
        <v>5</v>
      </c>
      <c r="F892" s="103">
        <v>6</v>
      </c>
      <c r="G892" s="104"/>
    </row>
    <row r="893" spans="1:7" ht="12.75" customHeight="1">
      <c r="A893" s="18">
        <v>1</v>
      </c>
      <c r="B893" s="205" t="s">
        <v>213</v>
      </c>
      <c r="C893" s="187">
        <v>184.3</v>
      </c>
      <c r="D893" s="187">
        <v>188.6992664124695</v>
      </c>
      <c r="E893" s="187">
        <v>184.3</v>
      </c>
      <c r="F893" s="215">
        <f>E893/C893</f>
        <v>1</v>
      </c>
      <c r="G893" s="31"/>
    </row>
    <row r="894" spans="1:7" ht="12.75" customHeight="1">
      <c r="A894" s="18">
        <v>2</v>
      </c>
      <c r="B894" s="205" t="s">
        <v>214</v>
      </c>
      <c r="C894" s="187">
        <v>222.49999999999997</v>
      </c>
      <c r="D894" s="187">
        <v>228.06435823365564</v>
      </c>
      <c r="E894" s="187">
        <v>222.5</v>
      </c>
      <c r="F894" s="215">
        <f aca="true" t="shared" si="34" ref="F894:F924">E894/C894</f>
        <v>1.0000000000000002</v>
      </c>
      <c r="G894" s="31"/>
    </row>
    <row r="895" spans="1:7" ht="12.75" customHeight="1">
      <c r="A895" s="18">
        <v>3</v>
      </c>
      <c r="B895" s="205" t="s">
        <v>215</v>
      </c>
      <c r="C895" s="187">
        <v>115.9</v>
      </c>
      <c r="D895" s="187">
        <v>118.82613047974482</v>
      </c>
      <c r="E895" s="187">
        <v>115.89999999999999</v>
      </c>
      <c r="F895" s="215">
        <f t="shared" si="34"/>
        <v>0.9999999999999999</v>
      </c>
      <c r="G895" s="31"/>
    </row>
    <row r="896" spans="1:7" ht="12.75" customHeight="1">
      <c r="A896" s="18">
        <v>4</v>
      </c>
      <c r="B896" s="205" t="s">
        <v>216</v>
      </c>
      <c r="C896" s="187">
        <v>156.60000000000002</v>
      </c>
      <c r="D896" s="187">
        <v>159.9703362319041</v>
      </c>
      <c r="E896" s="187">
        <v>156.60000000000002</v>
      </c>
      <c r="F896" s="215">
        <f t="shared" si="34"/>
        <v>1</v>
      </c>
      <c r="G896" s="31"/>
    </row>
    <row r="897" spans="1:7" ht="12.75" customHeight="1">
      <c r="A897" s="18">
        <v>5</v>
      </c>
      <c r="B897" s="205" t="s">
        <v>217</v>
      </c>
      <c r="C897" s="187">
        <v>109.2</v>
      </c>
      <c r="D897" s="187">
        <v>111.60934679776972</v>
      </c>
      <c r="E897" s="187">
        <v>109.2</v>
      </c>
      <c r="F897" s="215">
        <f t="shared" si="34"/>
        <v>1</v>
      </c>
      <c r="G897" s="31"/>
    </row>
    <row r="898" spans="1:7" ht="12.75" customHeight="1">
      <c r="A898" s="18">
        <v>6</v>
      </c>
      <c r="B898" s="205" t="s">
        <v>218</v>
      </c>
      <c r="C898" s="187">
        <v>142</v>
      </c>
      <c r="D898" s="187">
        <v>145.2580042725605</v>
      </c>
      <c r="E898" s="187">
        <v>142</v>
      </c>
      <c r="F898" s="215">
        <f t="shared" si="34"/>
        <v>1</v>
      </c>
      <c r="G898" s="31"/>
    </row>
    <row r="899" spans="1:7" ht="12.75" customHeight="1">
      <c r="A899" s="18">
        <v>7</v>
      </c>
      <c r="B899" s="205" t="s">
        <v>219</v>
      </c>
      <c r="C899" s="187">
        <v>120.39999999999999</v>
      </c>
      <c r="D899" s="187">
        <v>123.27169953800568</v>
      </c>
      <c r="E899" s="187">
        <v>120.39999999999999</v>
      </c>
      <c r="F899" s="215">
        <f t="shared" si="34"/>
        <v>1</v>
      </c>
      <c r="G899" s="31"/>
    </row>
    <row r="900" spans="1:7" ht="12.75" customHeight="1">
      <c r="A900" s="18">
        <v>8</v>
      </c>
      <c r="B900" s="205" t="s">
        <v>220</v>
      </c>
      <c r="C900" s="187">
        <v>200.2</v>
      </c>
      <c r="D900" s="187">
        <v>204.63213476810506</v>
      </c>
      <c r="E900" s="187">
        <v>200.2</v>
      </c>
      <c r="F900" s="215">
        <f t="shared" si="34"/>
        <v>1</v>
      </c>
      <c r="G900" s="31"/>
    </row>
    <row r="901" spans="1:7" ht="12.75" customHeight="1">
      <c r="A901" s="18">
        <v>9</v>
      </c>
      <c r="B901" s="205" t="s">
        <v>221</v>
      </c>
      <c r="C901" s="187">
        <v>113.4</v>
      </c>
      <c r="D901" s="187">
        <v>115.82782954340556</v>
      </c>
      <c r="E901" s="187">
        <v>113.39999999999999</v>
      </c>
      <c r="F901" s="215">
        <f t="shared" si="34"/>
        <v>0.9999999999999999</v>
      </c>
      <c r="G901" s="31"/>
    </row>
    <row r="902" spans="1:7" ht="12.75" customHeight="1">
      <c r="A902" s="18">
        <v>10</v>
      </c>
      <c r="B902" s="205" t="s">
        <v>222</v>
      </c>
      <c r="C902" s="187">
        <v>243.4</v>
      </c>
      <c r="D902" s="187">
        <v>248.95450886961524</v>
      </c>
      <c r="E902" s="187">
        <v>243.4</v>
      </c>
      <c r="F902" s="215">
        <f t="shared" si="34"/>
        <v>1</v>
      </c>
      <c r="G902" s="31"/>
    </row>
    <row r="903" spans="1:7" ht="12.75" customHeight="1">
      <c r="A903" s="18">
        <v>11</v>
      </c>
      <c r="B903" s="205" t="s">
        <v>223</v>
      </c>
      <c r="C903" s="187">
        <v>158.1</v>
      </c>
      <c r="D903" s="187">
        <v>162.03513774988306</v>
      </c>
      <c r="E903" s="187">
        <v>158.1</v>
      </c>
      <c r="F903" s="215">
        <f t="shared" si="34"/>
        <v>1</v>
      </c>
      <c r="G903" s="31"/>
    </row>
    <row r="904" spans="1:7" ht="12.75" customHeight="1">
      <c r="A904" s="18">
        <v>12</v>
      </c>
      <c r="B904" s="205" t="s">
        <v>224</v>
      </c>
      <c r="C904" s="187">
        <v>169.99999999999997</v>
      </c>
      <c r="D904" s="187">
        <v>174.06411635171926</v>
      </c>
      <c r="E904" s="187">
        <v>170</v>
      </c>
      <c r="F904" s="215">
        <f t="shared" si="34"/>
        <v>1.0000000000000002</v>
      </c>
      <c r="G904" s="31"/>
    </row>
    <row r="905" spans="1:7" ht="12.75" customHeight="1">
      <c r="A905" s="18">
        <v>13</v>
      </c>
      <c r="B905" s="205" t="s">
        <v>225</v>
      </c>
      <c r="C905" s="187">
        <v>348.9</v>
      </c>
      <c r="D905" s="187">
        <v>356.9070532540168</v>
      </c>
      <c r="E905" s="187">
        <v>348.9</v>
      </c>
      <c r="F905" s="215">
        <f t="shared" si="34"/>
        <v>1</v>
      </c>
      <c r="G905" s="31"/>
    </row>
    <row r="906" spans="1:7" ht="12.75" customHeight="1">
      <c r="A906" s="18">
        <v>14</v>
      </c>
      <c r="B906" s="205" t="s">
        <v>226</v>
      </c>
      <c r="C906" s="187">
        <v>129</v>
      </c>
      <c r="D906" s="187">
        <v>131.93334846805163</v>
      </c>
      <c r="E906" s="187">
        <v>129</v>
      </c>
      <c r="F906" s="215">
        <f t="shared" si="34"/>
        <v>1</v>
      </c>
      <c r="G906" s="31"/>
    </row>
    <row r="907" spans="1:7" ht="12.75" customHeight="1">
      <c r="A907" s="18">
        <v>15</v>
      </c>
      <c r="B907" s="205" t="s">
        <v>227</v>
      </c>
      <c r="C907" s="187">
        <v>232.5</v>
      </c>
      <c r="D907" s="187">
        <v>238.06886626496765</v>
      </c>
      <c r="E907" s="187">
        <v>232.5</v>
      </c>
      <c r="F907" s="215">
        <f t="shared" si="34"/>
        <v>1</v>
      </c>
      <c r="G907" s="31"/>
    </row>
    <row r="908" spans="1:7" ht="12.75" customHeight="1">
      <c r="A908" s="18">
        <v>16</v>
      </c>
      <c r="B908" s="205" t="s">
        <v>228</v>
      </c>
      <c r="C908" s="187">
        <v>115.9</v>
      </c>
      <c r="D908" s="187">
        <v>118.72619625933594</v>
      </c>
      <c r="E908" s="187">
        <v>115.89999999999999</v>
      </c>
      <c r="F908" s="215">
        <f t="shared" si="34"/>
        <v>0.9999999999999999</v>
      </c>
      <c r="G908" s="31"/>
    </row>
    <row r="909" spans="1:7" ht="12.75" customHeight="1">
      <c r="A909" s="18">
        <v>17</v>
      </c>
      <c r="B909" s="205" t="s">
        <v>229</v>
      </c>
      <c r="C909" s="187">
        <v>186.29999999999998</v>
      </c>
      <c r="D909" s="187">
        <v>190.55625908235336</v>
      </c>
      <c r="E909" s="187">
        <v>186.3</v>
      </c>
      <c r="F909" s="215">
        <f t="shared" si="34"/>
        <v>1.0000000000000002</v>
      </c>
      <c r="G909" s="31"/>
    </row>
    <row r="910" spans="1:7" ht="12.75" customHeight="1">
      <c r="A910" s="18">
        <v>18</v>
      </c>
      <c r="B910" s="205" t="s">
        <v>230</v>
      </c>
      <c r="C910" s="187">
        <v>290.3</v>
      </c>
      <c r="D910" s="187">
        <v>297.65320437123364</v>
      </c>
      <c r="E910" s="187">
        <v>290.3</v>
      </c>
      <c r="F910" s="215">
        <f t="shared" si="34"/>
        <v>1</v>
      </c>
      <c r="G910" s="31"/>
    </row>
    <row r="911" spans="1:7" ht="12.75" customHeight="1">
      <c r="A911" s="18">
        <v>19</v>
      </c>
      <c r="B911" s="205" t="s">
        <v>231</v>
      </c>
      <c r="C911" s="187">
        <v>128.60000000000002</v>
      </c>
      <c r="D911" s="187">
        <v>131.69386339280032</v>
      </c>
      <c r="E911" s="187">
        <v>128.6</v>
      </c>
      <c r="F911" s="215">
        <f t="shared" si="34"/>
        <v>0.9999999999999998</v>
      </c>
      <c r="G911" s="31"/>
    </row>
    <row r="912" spans="1:7" ht="12.75" customHeight="1">
      <c r="A912" s="18">
        <v>20</v>
      </c>
      <c r="B912" s="205" t="s">
        <v>232</v>
      </c>
      <c r="C912" s="187">
        <v>228.3</v>
      </c>
      <c r="D912" s="187">
        <v>233.35072063973624</v>
      </c>
      <c r="E912" s="187">
        <v>228.29999999999998</v>
      </c>
      <c r="F912" s="215">
        <f t="shared" si="34"/>
        <v>0.9999999999999999</v>
      </c>
      <c r="G912" s="31"/>
    </row>
    <row r="913" spans="1:7" ht="12.75" customHeight="1">
      <c r="A913" s="18">
        <v>21</v>
      </c>
      <c r="B913" s="205" t="s">
        <v>233</v>
      </c>
      <c r="C913" s="187">
        <v>112.3</v>
      </c>
      <c r="D913" s="187">
        <v>114.72204750450958</v>
      </c>
      <c r="E913" s="187">
        <v>112.30000000000001</v>
      </c>
      <c r="F913" s="215">
        <f t="shared" si="34"/>
        <v>1.0000000000000002</v>
      </c>
      <c r="G913" s="31"/>
    </row>
    <row r="914" spans="1:7" ht="12.75" customHeight="1">
      <c r="A914" s="18">
        <v>22</v>
      </c>
      <c r="B914" s="205" t="s">
        <v>234</v>
      </c>
      <c r="C914" s="187">
        <v>86.3</v>
      </c>
      <c r="D914" s="187">
        <v>88.15267114370685</v>
      </c>
      <c r="E914" s="187">
        <v>86.3</v>
      </c>
      <c r="F914" s="215">
        <f t="shared" si="34"/>
        <v>1</v>
      </c>
      <c r="G914" s="31"/>
    </row>
    <row r="915" spans="1:7" ht="12.75" customHeight="1">
      <c r="A915" s="18">
        <v>23</v>
      </c>
      <c r="B915" s="205" t="s">
        <v>235</v>
      </c>
      <c r="C915" s="187">
        <v>269.3</v>
      </c>
      <c r="D915" s="187">
        <v>275.87123259968223</v>
      </c>
      <c r="E915" s="187">
        <v>269.3</v>
      </c>
      <c r="F915" s="215">
        <f t="shared" si="34"/>
        <v>1</v>
      </c>
      <c r="G915" s="31"/>
    </row>
    <row r="916" spans="1:7" ht="12.75" customHeight="1">
      <c r="A916" s="18">
        <v>24</v>
      </c>
      <c r="B916" s="205" t="s">
        <v>236</v>
      </c>
      <c r="C916" s="187">
        <v>266</v>
      </c>
      <c r="D916" s="187">
        <v>272.45392348401424</v>
      </c>
      <c r="E916" s="187">
        <v>266</v>
      </c>
      <c r="F916" s="215">
        <f t="shared" si="34"/>
        <v>1</v>
      </c>
      <c r="G916" s="31"/>
    </row>
    <row r="917" spans="1:8" ht="12.75" customHeight="1">
      <c r="A917" s="18">
        <v>25</v>
      </c>
      <c r="B917" s="205" t="s">
        <v>237</v>
      </c>
      <c r="C917" s="187">
        <v>205.10000000000002</v>
      </c>
      <c r="D917" s="187">
        <v>209.7868702817228</v>
      </c>
      <c r="E917" s="187">
        <v>205.10000000000002</v>
      </c>
      <c r="F917" s="215">
        <f t="shared" si="34"/>
        <v>1</v>
      </c>
      <c r="G917" s="31"/>
      <c r="H917" s="10" t="s">
        <v>12</v>
      </c>
    </row>
    <row r="918" spans="1:7" ht="12.75" customHeight="1">
      <c r="A918" s="18">
        <v>26</v>
      </c>
      <c r="B918" s="205" t="s">
        <v>238</v>
      </c>
      <c r="C918" s="187">
        <v>189.19999999999996</v>
      </c>
      <c r="D918" s="187">
        <v>193.98392484062893</v>
      </c>
      <c r="E918" s="187">
        <v>189.2</v>
      </c>
      <c r="F918" s="215">
        <f t="shared" si="34"/>
        <v>1.0000000000000002</v>
      </c>
      <c r="G918" s="31"/>
    </row>
    <row r="919" spans="1:7" ht="12.75" customHeight="1">
      <c r="A919" s="18">
        <v>27</v>
      </c>
      <c r="B919" s="205" t="s">
        <v>239</v>
      </c>
      <c r="C919" s="187">
        <v>194.89999999999998</v>
      </c>
      <c r="D919" s="187">
        <v>199.35781653765545</v>
      </c>
      <c r="E919" s="187">
        <v>194.9</v>
      </c>
      <c r="F919" s="215">
        <f t="shared" si="34"/>
        <v>1.0000000000000002</v>
      </c>
      <c r="G919" s="31"/>
    </row>
    <row r="920" spans="1:7" ht="12.75" customHeight="1">
      <c r="A920" s="18">
        <v>28</v>
      </c>
      <c r="B920" s="205" t="s">
        <v>240</v>
      </c>
      <c r="C920" s="187">
        <v>122.60000000000001</v>
      </c>
      <c r="D920" s="187">
        <v>125.34338181350046</v>
      </c>
      <c r="E920" s="187">
        <v>122.6</v>
      </c>
      <c r="F920" s="215">
        <f t="shared" si="34"/>
        <v>0.9999999999999999</v>
      </c>
      <c r="G920" s="31"/>
    </row>
    <row r="921" spans="1:7" ht="12.75" customHeight="1">
      <c r="A921" s="18">
        <v>29</v>
      </c>
      <c r="B921" s="205" t="s">
        <v>241</v>
      </c>
      <c r="C921" s="187">
        <v>133.2</v>
      </c>
      <c r="D921" s="187">
        <v>136.17181785220805</v>
      </c>
      <c r="E921" s="187">
        <v>133.2</v>
      </c>
      <c r="F921" s="215">
        <f t="shared" si="34"/>
        <v>1</v>
      </c>
      <c r="G921" s="31"/>
    </row>
    <row r="922" spans="1:7" ht="12.75" customHeight="1">
      <c r="A922" s="18">
        <v>30</v>
      </c>
      <c r="B922" s="205" t="s">
        <v>242</v>
      </c>
      <c r="C922" s="187">
        <v>108.89999999999999</v>
      </c>
      <c r="D922" s="187">
        <v>111.25235093208249</v>
      </c>
      <c r="E922" s="187">
        <v>108.9</v>
      </c>
      <c r="F922" s="215">
        <f t="shared" si="34"/>
        <v>1.0000000000000002</v>
      </c>
      <c r="G922" s="31"/>
    </row>
    <row r="923" spans="1:7" ht="12.75" customHeight="1">
      <c r="A923" s="18">
        <v>31</v>
      </c>
      <c r="B923" s="205" t="s">
        <v>243</v>
      </c>
      <c r="C923" s="187">
        <v>139.6</v>
      </c>
      <c r="D923" s="187">
        <v>143.09158202895532</v>
      </c>
      <c r="E923" s="187">
        <v>139.6</v>
      </c>
      <c r="F923" s="215">
        <f t="shared" si="34"/>
        <v>1</v>
      </c>
      <c r="G923" s="31"/>
    </row>
    <row r="924" spans="1:8" ht="14.25" customHeight="1">
      <c r="A924" s="34"/>
      <c r="B924" s="1" t="s">
        <v>27</v>
      </c>
      <c r="C924" s="161">
        <v>5423.200000000001</v>
      </c>
      <c r="D924" s="161">
        <v>5550.290000000001</v>
      </c>
      <c r="E924" s="161">
        <v>5423.200000000001</v>
      </c>
      <c r="F924" s="170">
        <f t="shared" si="34"/>
        <v>1</v>
      </c>
      <c r="G924" s="31"/>
      <c r="H924" s="10" t="s">
        <v>12</v>
      </c>
    </row>
    <row r="925" spans="1:7" ht="13.5" customHeight="1">
      <c r="A925" s="105"/>
      <c r="B925" s="3"/>
      <c r="C925" s="4"/>
      <c r="D925" s="106"/>
      <c r="E925" s="107"/>
      <c r="F925" s="106"/>
      <c r="G925" s="133"/>
    </row>
    <row r="926" spans="1:7" ht="13.5" customHeight="1">
      <c r="A926" s="47" t="s">
        <v>79</v>
      </c>
      <c r="B926" s="101"/>
      <c r="C926" s="101"/>
      <c r="D926" s="101"/>
      <c r="E926" s="102"/>
      <c r="F926" s="102"/>
      <c r="G926" s="102"/>
    </row>
    <row r="927" spans="1:7" ht="13.5" customHeight="1">
      <c r="A927" s="47" t="s">
        <v>170</v>
      </c>
      <c r="B927" s="101"/>
      <c r="C927" s="101"/>
      <c r="D927" s="101"/>
      <c r="E927" s="102"/>
      <c r="F927" s="102"/>
      <c r="G927" s="102"/>
    </row>
    <row r="928" spans="1:7" ht="69" customHeight="1">
      <c r="A928" s="16" t="s">
        <v>37</v>
      </c>
      <c r="B928" s="16" t="s">
        <v>38</v>
      </c>
      <c r="C928" s="16" t="s">
        <v>148</v>
      </c>
      <c r="D928" s="16" t="s">
        <v>76</v>
      </c>
      <c r="E928" s="16" t="s">
        <v>204</v>
      </c>
      <c r="F928" s="16" t="s">
        <v>149</v>
      </c>
      <c r="G928" s="108"/>
    </row>
    <row r="929" spans="1:7" ht="14.25" customHeight="1">
      <c r="A929" s="103">
        <v>1</v>
      </c>
      <c r="B929" s="103">
        <v>2</v>
      </c>
      <c r="C929" s="103">
        <v>3</v>
      </c>
      <c r="D929" s="103">
        <v>4</v>
      </c>
      <c r="E929" s="103">
        <v>5</v>
      </c>
      <c r="F929" s="103">
        <v>6</v>
      </c>
      <c r="G929" s="108"/>
    </row>
    <row r="930" spans="1:7" ht="12.75" customHeight="1">
      <c r="A930" s="18">
        <v>1</v>
      </c>
      <c r="B930" s="205" t="s">
        <v>213</v>
      </c>
      <c r="C930" s="187">
        <v>184.3</v>
      </c>
      <c r="D930" s="187">
        <v>188.6992664124695</v>
      </c>
      <c r="E930" s="168">
        <v>4.39926641246948</v>
      </c>
      <c r="F930" s="169">
        <f>E930/C930</f>
        <v>0.023870137886432337</v>
      </c>
      <c r="G930" s="31"/>
    </row>
    <row r="931" spans="1:7" ht="12.75" customHeight="1">
      <c r="A931" s="18">
        <v>2</v>
      </c>
      <c r="B931" s="205" t="s">
        <v>214</v>
      </c>
      <c r="C931" s="187">
        <v>222.49999999999997</v>
      </c>
      <c r="D931" s="187">
        <v>228.06435823365564</v>
      </c>
      <c r="E931" s="168">
        <v>5.564358233655653</v>
      </c>
      <c r="F931" s="169">
        <f aca="true" t="shared" si="35" ref="F931:F960">E931/C931</f>
        <v>0.025008351611935525</v>
      </c>
      <c r="G931" s="31"/>
    </row>
    <row r="932" spans="1:7" ht="12.75" customHeight="1">
      <c r="A932" s="18">
        <v>3</v>
      </c>
      <c r="B932" s="205" t="s">
        <v>215</v>
      </c>
      <c r="C932" s="187">
        <v>115.9</v>
      </c>
      <c r="D932" s="187">
        <v>118.82613047974482</v>
      </c>
      <c r="E932" s="168">
        <v>2.926130479744817</v>
      </c>
      <c r="F932" s="169">
        <f t="shared" si="35"/>
        <v>0.02524702743524432</v>
      </c>
      <c r="G932" s="31"/>
    </row>
    <row r="933" spans="1:7" ht="12.75" customHeight="1">
      <c r="A933" s="18">
        <v>4</v>
      </c>
      <c r="B933" s="205" t="s">
        <v>216</v>
      </c>
      <c r="C933" s="187">
        <v>156.60000000000002</v>
      </c>
      <c r="D933" s="187">
        <v>159.9703362319041</v>
      </c>
      <c r="E933" s="168">
        <v>3.3703362319040906</v>
      </c>
      <c r="F933" s="169">
        <f t="shared" si="35"/>
        <v>0.021521942732465455</v>
      </c>
      <c r="G933" s="31"/>
    </row>
    <row r="934" spans="1:7" ht="12.75" customHeight="1">
      <c r="A934" s="18">
        <v>5</v>
      </c>
      <c r="B934" s="205" t="s">
        <v>217</v>
      </c>
      <c r="C934" s="187">
        <v>109.2</v>
      </c>
      <c r="D934" s="187">
        <v>111.60934679776972</v>
      </c>
      <c r="E934" s="168">
        <v>2.4093467977697216</v>
      </c>
      <c r="F934" s="169">
        <f t="shared" si="35"/>
        <v>0.02206361536419159</v>
      </c>
      <c r="G934" s="31"/>
    </row>
    <row r="935" spans="1:7" ht="12.75" customHeight="1">
      <c r="A935" s="18">
        <v>6</v>
      </c>
      <c r="B935" s="205" t="s">
        <v>218</v>
      </c>
      <c r="C935" s="187">
        <v>142</v>
      </c>
      <c r="D935" s="187">
        <v>145.2580042725605</v>
      </c>
      <c r="E935" s="168">
        <v>3.2580042725605196</v>
      </c>
      <c r="F935" s="169">
        <f t="shared" si="35"/>
        <v>0.022943692060285348</v>
      </c>
      <c r="G935" s="31"/>
    </row>
    <row r="936" spans="1:7" ht="12.75" customHeight="1">
      <c r="A936" s="18">
        <v>7</v>
      </c>
      <c r="B936" s="205" t="s">
        <v>219</v>
      </c>
      <c r="C936" s="187">
        <v>120.39999999999999</v>
      </c>
      <c r="D936" s="187">
        <v>123.27169953800568</v>
      </c>
      <c r="E936" s="168">
        <v>2.871699538005686</v>
      </c>
      <c r="F936" s="169">
        <f t="shared" si="35"/>
        <v>0.02385132506649241</v>
      </c>
      <c r="G936" s="31"/>
    </row>
    <row r="937" spans="1:7" ht="12.75" customHeight="1">
      <c r="A937" s="18">
        <v>8</v>
      </c>
      <c r="B937" s="205" t="s">
        <v>220</v>
      </c>
      <c r="C937" s="187">
        <v>200.2</v>
      </c>
      <c r="D937" s="187">
        <v>204.63213476810506</v>
      </c>
      <c r="E937" s="168">
        <v>4.432134768105058</v>
      </c>
      <c r="F937" s="169">
        <f t="shared" si="35"/>
        <v>0.022138535305220072</v>
      </c>
      <c r="G937" s="31"/>
    </row>
    <row r="938" spans="1:7" ht="12.75" customHeight="1">
      <c r="A938" s="18">
        <v>9</v>
      </c>
      <c r="B938" s="205" t="s">
        <v>221</v>
      </c>
      <c r="C938" s="187">
        <v>113.4</v>
      </c>
      <c r="D938" s="187">
        <v>115.82782954340556</v>
      </c>
      <c r="E938" s="168">
        <v>2.427829543405572</v>
      </c>
      <c r="F938" s="169">
        <f t="shared" si="35"/>
        <v>0.021409431599696403</v>
      </c>
      <c r="G938" s="31"/>
    </row>
    <row r="939" spans="1:7" ht="12.75" customHeight="1">
      <c r="A939" s="18">
        <v>10</v>
      </c>
      <c r="B939" s="205" t="s">
        <v>222</v>
      </c>
      <c r="C939" s="187">
        <v>243.4</v>
      </c>
      <c r="D939" s="187">
        <v>248.95450886961524</v>
      </c>
      <c r="E939" s="168">
        <v>5.554508869615248</v>
      </c>
      <c r="F939" s="169">
        <f t="shared" si="35"/>
        <v>0.022820496588394606</v>
      </c>
      <c r="G939" s="31"/>
    </row>
    <row r="940" spans="1:7" ht="12.75" customHeight="1">
      <c r="A940" s="18">
        <v>11</v>
      </c>
      <c r="B940" s="205" t="s">
        <v>223</v>
      </c>
      <c r="C940" s="187">
        <v>158.1</v>
      </c>
      <c r="D940" s="187">
        <v>162.03513774988306</v>
      </c>
      <c r="E940" s="168">
        <v>3.935137749883097</v>
      </c>
      <c r="F940" s="169">
        <f t="shared" si="35"/>
        <v>0.024890181846192898</v>
      </c>
      <c r="G940" s="31"/>
    </row>
    <row r="941" spans="1:7" ht="12.75" customHeight="1">
      <c r="A941" s="18">
        <v>12</v>
      </c>
      <c r="B941" s="205" t="s">
        <v>224</v>
      </c>
      <c r="C941" s="187">
        <v>169.99999999999997</v>
      </c>
      <c r="D941" s="187">
        <v>174.06411635171926</v>
      </c>
      <c r="E941" s="168">
        <v>4.064116351719278</v>
      </c>
      <c r="F941" s="169">
        <f t="shared" si="35"/>
        <v>0.023906566774819286</v>
      </c>
      <c r="G941" s="31"/>
    </row>
    <row r="942" spans="1:7" ht="12.75" customHeight="1">
      <c r="A942" s="18">
        <v>13</v>
      </c>
      <c r="B942" s="205" t="s">
        <v>225</v>
      </c>
      <c r="C942" s="187">
        <v>348.9</v>
      </c>
      <c r="D942" s="187">
        <v>356.9070532540168</v>
      </c>
      <c r="E942" s="168">
        <v>8.007053254016768</v>
      </c>
      <c r="F942" s="169">
        <f t="shared" si="35"/>
        <v>0.022949421765596927</v>
      </c>
      <c r="G942" s="31"/>
    </row>
    <row r="943" spans="1:7" ht="12.75" customHeight="1">
      <c r="A943" s="18">
        <v>14</v>
      </c>
      <c r="B943" s="205" t="s">
        <v>226</v>
      </c>
      <c r="C943" s="187">
        <v>129</v>
      </c>
      <c r="D943" s="187">
        <v>131.93334846805163</v>
      </c>
      <c r="E943" s="168">
        <v>2.9333484680516406</v>
      </c>
      <c r="F943" s="169">
        <f t="shared" si="35"/>
        <v>0.02273913541125303</v>
      </c>
      <c r="G943" s="31"/>
    </row>
    <row r="944" spans="1:7" ht="12.75" customHeight="1">
      <c r="A944" s="18">
        <v>15</v>
      </c>
      <c r="B944" s="205" t="s">
        <v>227</v>
      </c>
      <c r="C944" s="187">
        <v>232.5</v>
      </c>
      <c r="D944" s="187">
        <v>238.06886626496765</v>
      </c>
      <c r="E944" s="168">
        <v>5.568866264967625</v>
      </c>
      <c r="F944" s="169">
        <f t="shared" si="35"/>
        <v>0.023952112967602687</v>
      </c>
      <c r="G944" s="31"/>
    </row>
    <row r="945" spans="1:7" ht="12.75" customHeight="1">
      <c r="A945" s="18">
        <v>16</v>
      </c>
      <c r="B945" s="205" t="s">
        <v>228</v>
      </c>
      <c r="C945" s="187">
        <v>115.9</v>
      </c>
      <c r="D945" s="187">
        <v>118.72619625933594</v>
      </c>
      <c r="E945" s="168">
        <v>2.826196259335944</v>
      </c>
      <c r="F945" s="169">
        <f t="shared" si="35"/>
        <v>0.024384782220327385</v>
      </c>
      <c r="G945" s="31"/>
    </row>
    <row r="946" spans="1:7" ht="12.75" customHeight="1">
      <c r="A946" s="18">
        <v>17</v>
      </c>
      <c r="B946" s="205" t="s">
        <v>229</v>
      </c>
      <c r="C946" s="187">
        <v>186.29999999999998</v>
      </c>
      <c r="D946" s="187">
        <v>190.55625908235336</v>
      </c>
      <c r="E946" s="168">
        <v>4.256259082353338</v>
      </c>
      <c r="F946" s="169">
        <f t="shared" si="35"/>
        <v>0.02284626453222404</v>
      </c>
      <c r="G946" s="31"/>
    </row>
    <row r="947" spans="1:7" ht="12.75" customHeight="1">
      <c r="A947" s="18">
        <v>18</v>
      </c>
      <c r="B947" s="205" t="s">
        <v>230</v>
      </c>
      <c r="C947" s="187">
        <v>290.3</v>
      </c>
      <c r="D947" s="187">
        <v>297.65320437123364</v>
      </c>
      <c r="E947" s="168">
        <v>7.35320437123363</v>
      </c>
      <c r="F947" s="169">
        <f t="shared" si="35"/>
        <v>0.025329674031118257</v>
      </c>
      <c r="G947" s="31"/>
    </row>
    <row r="948" spans="1:7" ht="12.75" customHeight="1">
      <c r="A948" s="18">
        <v>19</v>
      </c>
      <c r="B948" s="205" t="s">
        <v>231</v>
      </c>
      <c r="C948" s="187">
        <v>128.60000000000002</v>
      </c>
      <c r="D948" s="187">
        <v>131.69386339280032</v>
      </c>
      <c r="E948" s="168">
        <v>3.09386339280033</v>
      </c>
      <c r="F948" s="169">
        <f t="shared" si="35"/>
        <v>0.02405803571384393</v>
      </c>
      <c r="G948" s="31"/>
    </row>
    <row r="949" spans="1:7" ht="12.75" customHeight="1">
      <c r="A949" s="18">
        <v>20</v>
      </c>
      <c r="B949" s="205" t="s">
        <v>232</v>
      </c>
      <c r="C949" s="187">
        <v>228.3</v>
      </c>
      <c r="D949" s="187">
        <v>233.35072063973624</v>
      </c>
      <c r="E949" s="168">
        <v>5.050720639736269</v>
      </c>
      <c r="F949" s="169">
        <f t="shared" si="35"/>
        <v>0.02212317406805199</v>
      </c>
      <c r="G949" s="31"/>
    </row>
    <row r="950" spans="1:7" ht="12.75" customHeight="1">
      <c r="A950" s="18">
        <v>21</v>
      </c>
      <c r="B950" s="205" t="s">
        <v>233</v>
      </c>
      <c r="C950" s="187">
        <v>112.3</v>
      </c>
      <c r="D950" s="187">
        <v>114.72204750450958</v>
      </c>
      <c r="E950" s="168">
        <v>2.422047504509564</v>
      </c>
      <c r="F950" s="169">
        <f t="shared" si="35"/>
        <v>0.021567653646567802</v>
      </c>
      <c r="G950" s="31"/>
    </row>
    <row r="951" spans="1:7" ht="12.75" customHeight="1">
      <c r="A951" s="18">
        <v>22</v>
      </c>
      <c r="B951" s="205" t="s">
        <v>234</v>
      </c>
      <c r="C951" s="187">
        <v>86.3</v>
      </c>
      <c r="D951" s="187">
        <v>88.15267114370685</v>
      </c>
      <c r="E951" s="168">
        <v>1.85267114370685</v>
      </c>
      <c r="F951" s="169">
        <f t="shared" si="35"/>
        <v>0.02146780004295307</v>
      </c>
      <c r="G951" s="31"/>
    </row>
    <row r="952" spans="1:7" ht="12.75" customHeight="1">
      <c r="A952" s="18">
        <v>23</v>
      </c>
      <c r="B952" s="205" t="s">
        <v>235</v>
      </c>
      <c r="C952" s="187">
        <v>269.3</v>
      </c>
      <c r="D952" s="187">
        <v>275.87123259968223</v>
      </c>
      <c r="E952" s="168">
        <v>6.5712325996822045</v>
      </c>
      <c r="F952" s="169">
        <f t="shared" si="35"/>
        <v>0.02440116078604606</v>
      </c>
      <c r="G952" s="31"/>
    </row>
    <row r="953" spans="1:7" ht="12.75" customHeight="1">
      <c r="A953" s="18">
        <v>24</v>
      </c>
      <c r="B953" s="205" t="s">
        <v>236</v>
      </c>
      <c r="C953" s="187">
        <v>266</v>
      </c>
      <c r="D953" s="187">
        <v>272.45392348401424</v>
      </c>
      <c r="E953" s="168">
        <v>6.453923484014226</v>
      </c>
      <c r="F953" s="169">
        <f t="shared" si="35"/>
        <v>0.024262870240654984</v>
      </c>
      <c r="G953" s="31"/>
    </row>
    <row r="954" spans="1:8" ht="12.75" customHeight="1">
      <c r="A954" s="18">
        <v>25</v>
      </c>
      <c r="B954" s="205" t="s">
        <v>237</v>
      </c>
      <c r="C954" s="187">
        <v>205.10000000000002</v>
      </c>
      <c r="D954" s="187">
        <v>209.7868702817228</v>
      </c>
      <c r="E954" s="168">
        <v>4.686870281722776</v>
      </c>
      <c r="F954" s="169">
        <f t="shared" si="35"/>
        <v>0.022851634723172965</v>
      </c>
      <c r="G954" s="31"/>
      <c r="H954" s="10" t="s">
        <v>12</v>
      </c>
    </row>
    <row r="955" spans="1:7" ht="12.75" customHeight="1">
      <c r="A955" s="18">
        <v>26</v>
      </c>
      <c r="B955" s="205" t="s">
        <v>238</v>
      </c>
      <c r="C955" s="187">
        <v>189.19999999999996</v>
      </c>
      <c r="D955" s="187">
        <v>193.98392484062893</v>
      </c>
      <c r="E955" s="168">
        <v>4.78392484062892</v>
      </c>
      <c r="F955" s="169">
        <f t="shared" si="35"/>
        <v>0.02528501501389493</v>
      </c>
      <c r="G955" s="31"/>
    </row>
    <row r="956" spans="1:7" ht="12.75" customHeight="1">
      <c r="A956" s="18">
        <v>27</v>
      </c>
      <c r="B956" s="205" t="s">
        <v>239</v>
      </c>
      <c r="C956" s="187">
        <v>194.89999999999998</v>
      </c>
      <c r="D956" s="187">
        <v>199.35781653765545</v>
      </c>
      <c r="E956" s="168">
        <v>4.457816537655432</v>
      </c>
      <c r="F956" s="169">
        <f t="shared" si="35"/>
        <v>0.02287232702747785</v>
      </c>
      <c r="G956" s="31"/>
    </row>
    <row r="957" spans="1:7" ht="12.75" customHeight="1">
      <c r="A957" s="18">
        <v>28</v>
      </c>
      <c r="B957" s="205" t="s">
        <v>240</v>
      </c>
      <c r="C957" s="187">
        <v>122.60000000000001</v>
      </c>
      <c r="D957" s="187">
        <v>125.34338181350046</v>
      </c>
      <c r="E957" s="168">
        <v>2.7433818135004557</v>
      </c>
      <c r="F957" s="169">
        <f t="shared" si="35"/>
        <v>0.02237668689641481</v>
      </c>
      <c r="G957" s="31"/>
    </row>
    <row r="958" spans="1:7" ht="12.75" customHeight="1">
      <c r="A958" s="18">
        <v>29</v>
      </c>
      <c r="B958" s="205" t="s">
        <v>241</v>
      </c>
      <c r="C958" s="187">
        <v>133.2</v>
      </c>
      <c r="D958" s="187">
        <v>136.17181785220805</v>
      </c>
      <c r="E958" s="168">
        <v>2.9718178522080336</v>
      </c>
      <c r="F958" s="169">
        <f t="shared" si="35"/>
        <v>0.02231094483639665</v>
      </c>
      <c r="G958" s="31"/>
    </row>
    <row r="959" spans="1:8" ht="12.75" customHeight="1">
      <c r="A959" s="18">
        <v>30</v>
      </c>
      <c r="B959" s="205" t="s">
        <v>242</v>
      </c>
      <c r="C959" s="187">
        <v>108.89999999999999</v>
      </c>
      <c r="D959" s="187">
        <v>111.25235093208249</v>
      </c>
      <c r="E959" s="168">
        <v>2.35235093208248</v>
      </c>
      <c r="F959" s="169">
        <f t="shared" si="35"/>
        <v>0.02160101866007787</v>
      </c>
      <c r="G959" s="31"/>
      <c r="H959" s="10" t="s">
        <v>12</v>
      </c>
    </row>
    <row r="960" spans="1:7" ht="12.75" customHeight="1">
      <c r="A960" s="18">
        <v>31</v>
      </c>
      <c r="B960" s="205" t="s">
        <v>243</v>
      </c>
      <c r="C960" s="187">
        <v>139.6</v>
      </c>
      <c r="D960" s="187">
        <v>143.09158202895532</v>
      </c>
      <c r="E960" s="168">
        <v>3.491582028955328</v>
      </c>
      <c r="F960" s="169">
        <f t="shared" si="35"/>
        <v>0.025011332585639888</v>
      </c>
      <c r="G960" s="31"/>
    </row>
    <row r="961" spans="1:10" ht="12.75" customHeight="1">
      <c r="A961" s="34"/>
      <c r="B961" s="1" t="s">
        <v>27</v>
      </c>
      <c r="C961" s="161">
        <v>5423.200000000001</v>
      </c>
      <c r="D961" s="161">
        <v>5550.290000000001</v>
      </c>
      <c r="E961" s="161">
        <v>127.09000000000006</v>
      </c>
      <c r="F961" s="170">
        <f>E961/C961</f>
        <v>0.023434503614102382</v>
      </c>
      <c r="G961" s="31"/>
      <c r="J961" s="10" t="s">
        <v>12</v>
      </c>
    </row>
    <row r="962" spans="1:7" ht="12.75" customHeight="1">
      <c r="A962" s="40"/>
      <c r="B962" s="2"/>
      <c r="C962" s="175"/>
      <c r="D962" s="175"/>
      <c r="E962" s="175"/>
      <c r="F962" s="181"/>
      <c r="G962" s="31"/>
    </row>
    <row r="963" ht="24" customHeight="1">
      <c r="A963" s="47" t="s">
        <v>80</v>
      </c>
    </row>
    <row r="964" ht="9" customHeight="1"/>
    <row r="965" ht="14.25">
      <c r="A965" s="9" t="s">
        <v>81</v>
      </c>
    </row>
    <row r="966" spans="1:7" ht="30" customHeight="1">
      <c r="A966" s="189" t="s">
        <v>20</v>
      </c>
      <c r="B966" s="189"/>
      <c r="C966" s="190" t="s">
        <v>34</v>
      </c>
      <c r="D966" s="190" t="s">
        <v>35</v>
      </c>
      <c r="E966" s="190" t="s">
        <v>6</v>
      </c>
      <c r="F966" s="190" t="s">
        <v>28</v>
      </c>
      <c r="G966" s="191"/>
    </row>
    <row r="967" spans="1:7" ht="13.5" customHeight="1">
      <c r="A967" s="265">
        <v>1</v>
      </c>
      <c r="B967" s="265">
        <v>2</v>
      </c>
      <c r="C967" s="265">
        <v>3</v>
      </c>
      <c r="D967" s="265">
        <v>4</v>
      </c>
      <c r="E967" s="265" t="s">
        <v>36</v>
      </c>
      <c r="F967" s="265">
        <v>6</v>
      </c>
      <c r="G967" s="191"/>
    </row>
    <row r="968" spans="1:7" ht="27" customHeight="1">
      <c r="A968" s="192">
        <v>1</v>
      </c>
      <c r="B968" s="193" t="s">
        <v>182</v>
      </c>
      <c r="C968" s="197">
        <v>308.67</v>
      </c>
      <c r="D968" s="197">
        <v>308.67</v>
      </c>
      <c r="E968" s="194">
        <f>C968-D968</f>
        <v>0</v>
      </c>
      <c r="F968" s="198">
        <f>E968/C968</f>
        <v>0</v>
      </c>
      <c r="G968" s="199"/>
    </row>
    <row r="969" spans="1:11" ht="42.75">
      <c r="A969" s="192">
        <v>2</v>
      </c>
      <c r="B969" s="193" t="s">
        <v>200</v>
      </c>
      <c r="C969" s="197">
        <v>62.19</v>
      </c>
      <c r="D969" s="197">
        <v>62.19</v>
      </c>
      <c r="E969" s="194">
        <f>C969-D969</f>
        <v>0</v>
      </c>
      <c r="F969" s="198">
        <v>0</v>
      </c>
      <c r="G969" s="191"/>
      <c r="K969" s="10" t="s">
        <v>12</v>
      </c>
    </row>
    <row r="970" spans="1:7" ht="28.5">
      <c r="A970" s="192">
        <v>3</v>
      </c>
      <c r="B970" s="193" t="s">
        <v>187</v>
      </c>
      <c r="C970" s="197">
        <v>246.48</v>
      </c>
      <c r="D970" s="197">
        <v>246.48</v>
      </c>
      <c r="E970" s="194">
        <f>C970-D970</f>
        <v>0</v>
      </c>
      <c r="F970" s="198">
        <f>E970/C970</f>
        <v>0</v>
      </c>
      <c r="G970" s="191"/>
    </row>
    <row r="971" spans="1:8" ht="15.75" customHeight="1">
      <c r="A971" s="192">
        <v>4</v>
      </c>
      <c r="B971" s="200" t="s">
        <v>82</v>
      </c>
      <c r="C971" s="201">
        <f>SUM(C969:C970)</f>
        <v>308.66999999999996</v>
      </c>
      <c r="D971" s="201">
        <f>SUM(D969:D970)</f>
        <v>308.66999999999996</v>
      </c>
      <c r="E971" s="194">
        <f>C971-D971</f>
        <v>0</v>
      </c>
      <c r="F971" s="198">
        <f>E971/C971</f>
        <v>0</v>
      </c>
      <c r="G971" s="191" t="s">
        <v>12</v>
      </c>
      <c r="H971" s="10" t="s">
        <v>12</v>
      </c>
    </row>
    <row r="972" spans="1:6" ht="15.75" customHeight="1">
      <c r="A972" s="32"/>
      <c r="B972" s="120"/>
      <c r="C972" s="183"/>
      <c r="D972" s="183"/>
      <c r="E972" s="65"/>
      <c r="F972" s="65"/>
    </row>
    <row r="973" s="109" customFormat="1" ht="14.25">
      <c r="A973" s="9" t="s">
        <v>188</v>
      </c>
    </row>
    <row r="974" spans="5:7" ht="14.25">
      <c r="E974" s="67" t="s">
        <v>122</v>
      </c>
      <c r="F974" s="292" t="s">
        <v>209</v>
      </c>
      <c r="G974" s="134"/>
    </row>
    <row r="975" spans="1:7" ht="28.5">
      <c r="A975" s="88" t="s">
        <v>20</v>
      </c>
      <c r="B975" s="88" t="s">
        <v>83</v>
      </c>
      <c r="C975" s="88" t="s">
        <v>150</v>
      </c>
      <c r="D975" s="88" t="s">
        <v>42</v>
      </c>
      <c r="E975" s="88" t="s">
        <v>84</v>
      </c>
      <c r="F975" s="88" t="s">
        <v>85</v>
      </c>
      <c r="G975" s="64"/>
    </row>
    <row r="976" spans="1:7" ht="14.25">
      <c r="A976" s="111">
        <v>1</v>
      </c>
      <c r="B976" s="111">
        <v>2</v>
      </c>
      <c r="C976" s="111">
        <v>3</v>
      </c>
      <c r="D976" s="111">
        <v>4</v>
      </c>
      <c r="E976" s="111">
        <v>5</v>
      </c>
      <c r="F976" s="111">
        <v>6</v>
      </c>
      <c r="G976" s="135"/>
    </row>
    <row r="977" spans="1:7" ht="28.5">
      <c r="A977" s="112">
        <v>1</v>
      </c>
      <c r="B977" s="113" t="s">
        <v>86</v>
      </c>
      <c r="C977" s="114">
        <f>C968/2</f>
        <v>154.335</v>
      </c>
      <c r="D977" s="114">
        <f>D968/2</f>
        <v>154.335</v>
      </c>
      <c r="E977" s="116">
        <v>112</v>
      </c>
      <c r="F977" s="115">
        <f>E977/C977</f>
        <v>0.7256941069750866</v>
      </c>
      <c r="G977" s="136"/>
    </row>
    <row r="978" spans="1:8" ht="89.25" customHeight="1">
      <c r="A978" s="112">
        <v>2</v>
      </c>
      <c r="B978" s="113" t="s">
        <v>87</v>
      </c>
      <c r="C978" s="114">
        <v>154.33</v>
      </c>
      <c r="D978" s="114">
        <v>154.33</v>
      </c>
      <c r="E978" s="116">
        <v>174</v>
      </c>
      <c r="F978" s="115">
        <f>E978/C978</f>
        <v>1.12745415667725</v>
      </c>
      <c r="G978" s="137"/>
      <c r="H978" s="10" t="s">
        <v>12</v>
      </c>
    </row>
    <row r="979" spans="1:7" ht="15">
      <c r="A979" s="309" t="s">
        <v>10</v>
      </c>
      <c r="B979" s="309"/>
      <c r="C979" s="117">
        <f>SUM(C977:C978)</f>
        <v>308.665</v>
      </c>
      <c r="D979" s="117">
        <f>SUM(D977:D978)</f>
        <v>308.665</v>
      </c>
      <c r="E979" s="117">
        <f>SUM(E977:E978)</f>
        <v>286</v>
      </c>
      <c r="F979" s="115">
        <f>E979/C979</f>
        <v>0.9265708778125151</v>
      </c>
      <c r="G979" s="138"/>
    </row>
    <row r="980" spans="1:7" s="131" customFormat="1" ht="22.5" customHeight="1">
      <c r="A980" s="310"/>
      <c r="B980" s="310"/>
      <c r="C980" s="310"/>
      <c r="D980" s="310"/>
      <c r="E980" s="310"/>
      <c r="F980" s="310"/>
      <c r="G980" s="310"/>
    </row>
    <row r="981" spans="1:7" ht="14.25">
      <c r="A981" s="120" t="s">
        <v>88</v>
      </c>
      <c r="B981" s="26"/>
      <c r="C981" s="26"/>
      <c r="D981" s="118"/>
      <c r="E981" s="26"/>
      <c r="F981" s="26"/>
      <c r="G981" s="119"/>
    </row>
    <row r="982" spans="1:7" ht="14.25">
      <c r="A982" s="120"/>
      <c r="B982" s="26"/>
      <c r="C982" s="26"/>
      <c r="D982" s="118"/>
      <c r="E982" s="26"/>
      <c r="F982" s="26"/>
      <c r="G982" s="119"/>
    </row>
    <row r="983" ht="14.25">
      <c r="A983" s="9" t="s">
        <v>89</v>
      </c>
    </row>
    <row r="984" spans="1:6" ht="30" customHeight="1">
      <c r="A984" s="18" t="s">
        <v>20</v>
      </c>
      <c r="B984" s="88" t="s">
        <v>83</v>
      </c>
      <c r="C984" s="52" t="s">
        <v>34</v>
      </c>
      <c r="D984" s="52" t="s">
        <v>35</v>
      </c>
      <c r="E984" s="52" t="s">
        <v>6</v>
      </c>
      <c r="F984" s="52" t="s">
        <v>28</v>
      </c>
    </row>
    <row r="985" spans="1:7" ht="13.5" customHeight="1">
      <c r="A985" s="189">
        <v>1</v>
      </c>
      <c r="B985" s="189">
        <v>2</v>
      </c>
      <c r="C985" s="189">
        <v>3</v>
      </c>
      <c r="D985" s="189">
        <v>4</v>
      </c>
      <c r="E985" s="189" t="s">
        <v>36</v>
      </c>
      <c r="F985" s="189">
        <v>6</v>
      </c>
      <c r="G985" s="191"/>
    </row>
    <row r="986" spans="1:11" ht="27" customHeight="1">
      <c r="A986" s="192">
        <v>1</v>
      </c>
      <c r="B986" s="193" t="s">
        <v>182</v>
      </c>
      <c r="C986" s="194">
        <v>310.02</v>
      </c>
      <c r="D986" s="194">
        <v>310.02</v>
      </c>
      <c r="E986" s="194">
        <f>C986-D986</f>
        <v>0</v>
      </c>
      <c r="F986" s="202">
        <v>0</v>
      </c>
      <c r="G986" s="191"/>
      <c r="K986" s="10" t="s">
        <v>12</v>
      </c>
    </row>
    <row r="987" spans="1:8" ht="28.5">
      <c r="A987" s="192">
        <v>2</v>
      </c>
      <c r="B987" s="193" t="s">
        <v>200</v>
      </c>
      <c r="C987" s="194">
        <v>2.04</v>
      </c>
      <c r="D987" s="194">
        <v>2.04</v>
      </c>
      <c r="E987" s="194">
        <f>C987-D987</f>
        <v>0</v>
      </c>
      <c r="F987" s="198">
        <v>0</v>
      </c>
      <c r="G987" s="191"/>
      <c r="H987" s="10" t="s">
        <v>12</v>
      </c>
    </row>
    <row r="988" spans="1:7" ht="28.5">
      <c r="A988" s="192">
        <v>3</v>
      </c>
      <c r="B988" s="193" t="s">
        <v>187</v>
      </c>
      <c r="C988" s="194">
        <v>307.98</v>
      </c>
      <c r="D988" s="194">
        <v>307.98</v>
      </c>
      <c r="E988" s="194">
        <f>C988-D988</f>
        <v>0</v>
      </c>
      <c r="F988" s="198">
        <f>E988/C988</f>
        <v>0</v>
      </c>
      <c r="G988" s="191"/>
    </row>
    <row r="989" spans="1:7" ht="15.75" customHeight="1">
      <c r="A989" s="192">
        <v>4</v>
      </c>
      <c r="B989" s="200" t="s">
        <v>82</v>
      </c>
      <c r="C989" s="203">
        <f>SUM(C987:C988)</f>
        <v>310.02000000000004</v>
      </c>
      <c r="D989" s="203">
        <f>SUM(D987:D988)</f>
        <v>310.02000000000004</v>
      </c>
      <c r="E989" s="194">
        <f>C989-D989</f>
        <v>0</v>
      </c>
      <c r="F989" s="204">
        <f>E989/C989</f>
        <v>0</v>
      </c>
      <c r="G989" s="191"/>
    </row>
    <row r="990" spans="1:6" ht="15.75" customHeight="1">
      <c r="A990" s="32"/>
      <c r="B990" s="120"/>
      <c r="C990" s="85"/>
      <c r="D990" s="85"/>
      <c r="E990" s="65"/>
      <c r="F990" s="38"/>
    </row>
    <row r="991" s="109" customFormat="1" ht="14.25">
      <c r="A991" s="9" t="s">
        <v>189</v>
      </c>
    </row>
    <row r="992" spans="6:8" ht="14.25">
      <c r="F992" s="110"/>
      <c r="G992" s="67" t="s">
        <v>122</v>
      </c>
      <c r="H992" s="182"/>
    </row>
    <row r="993" spans="1:8" ht="57">
      <c r="A993" s="88" t="s">
        <v>206</v>
      </c>
      <c r="B993" s="88" t="s">
        <v>90</v>
      </c>
      <c r="C993" s="88" t="s">
        <v>91</v>
      </c>
      <c r="D993" s="88" t="s">
        <v>92</v>
      </c>
      <c r="E993" s="88" t="s">
        <v>93</v>
      </c>
      <c r="F993" s="88" t="s">
        <v>6</v>
      </c>
      <c r="G993" s="88" t="s">
        <v>85</v>
      </c>
      <c r="H993" s="88" t="s">
        <v>94</v>
      </c>
    </row>
    <row r="994" spans="1:8" ht="14.25">
      <c r="A994" s="122">
        <v>1</v>
      </c>
      <c r="B994" s="122">
        <v>2</v>
      </c>
      <c r="C994" s="122">
        <v>3</v>
      </c>
      <c r="D994" s="122">
        <v>4</v>
      </c>
      <c r="E994" s="122">
        <v>5</v>
      </c>
      <c r="F994" s="122" t="s">
        <v>95</v>
      </c>
      <c r="G994" s="122">
        <v>7</v>
      </c>
      <c r="H994" s="123" t="s">
        <v>96</v>
      </c>
    </row>
    <row r="995" spans="1:8" ht="18" customHeight="1">
      <c r="A995" s="124">
        <f>C986</f>
        <v>310.02</v>
      </c>
      <c r="B995" s="124">
        <f>D989</f>
        <v>310.02000000000004</v>
      </c>
      <c r="C995" s="125">
        <f>C412</f>
        <v>41266.05</v>
      </c>
      <c r="D995" s="125">
        <f>(C995*750)/100000</f>
        <v>309.495375</v>
      </c>
      <c r="E995" s="272">
        <v>309.5</v>
      </c>
      <c r="F995" s="125">
        <f>D995-E995</f>
        <v>-0.004624999999975898</v>
      </c>
      <c r="G995" s="115">
        <f>E995/A995</f>
        <v>0.9983226888587834</v>
      </c>
      <c r="H995" s="125">
        <f>B995-E995</f>
        <v>0.5200000000000387</v>
      </c>
    </row>
    <row r="996" spans="1:8" ht="21" customHeight="1">
      <c r="A996" s="139"/>
      <c r="B996" s="139"/>
      <c r="C996" s="140"/>
      <c r="D996" s="140"/>
      <c r="E996" s="141"/>
      <c r="F996" s="140"/>
      <c r="G996" s="142"/>
      <c r="H996" s="140"/>
    </row>
    <row r="997" spans="1:8" s="129" customFormat="1" ht="12.75">
      <c r="A997" s="223" t="s">
        <v>190</v>
      </c>
      <c r="B997" s="224"/>
      <c r="C997" s="224"/>
      <c r="D997" s="224"/>
      <c r="E997" s="224"/>
      <c r="F997" s="224"/>
      <c r="G997" s="224"/>
      <c r="H997" s="224"/>
    </row>
    <row r="998" spans="1:8" s="129" customFormat="1" ht="14.25" customHeight="1">
      <c r="A998" s="223"/>
      <c r="B998" s="224"/>
      <c r="C998" s="224"/>
      <c r="D998" s="224"/>
      <c r="E998" s="224"/>
      <c r="F998" s="224"/>
      <c r="G998" s="224"/>
      <c r="H998" s="224"/>
    </row>
    <row r="999" spans="1:8" s="129" customFormat="1" ht="12.75">
      <c r="A999" s="225" t="s">
        <v>111</v>
      </c>
      <c r="B999" s="224"/>
      <c r="C999" s="224"/>
      <c r="D999" s="224"/>
      <c r="E999" s="224"/>
      <c r="F999" s="224"/>
      <c r="G999" s="224"/>
      <c r="H999" s="224"/>
    </row>
    <row r="1000" spans="1:8" s="129" customFormat="1" ht="12.75">
      <c r="A1000" s="225"/>
      <c r="B1000" s="224"/>
      <c r="C1000" s="224"/>
      <c r="D1000" s="224"/>
      <c r="E1000" s="224"/>
      <c r="F1000" s="224"/>
      <c r="G1000" s="224"/>
      <c r="H1000" s="224"/>
    </row>
    <row r="1001" spans="1:8" s="129" customFormat="1" ht="12.75">
      <c r="A1001" s="226" t="s">
        <v>132</v>
      </c>
      <c r="B1001" s="224"/>
      <c r="C1001" s="224"/>
      <c r="D1001" s="224"/>
      <c r="E1001" s="224"/>
      <c r="F1001" s="224"/>
      <c r="G1001" s="224"/>
      <c r="H1001" s="224"/>
    </row>
    <row r="1002" spans="1:7" s="129" customFormat="1" ht="12.75">
      <c r="A1002" s="311" t="s">
        <v>151</v>
      </c>
      <c r="B1002" s="312"/>
      <c r="C1002" s="312"/>
      <c r="D1002" s="312"/>
      <c r="E1002" s="313"/>
      <c r="G1002" s="271"/>
    </row>
    <row r="1003" spans="1:7" s="129" customFormat="1" ht="12.75">
      <c r="A1003" s="311" t="s">
        <v>207</v>
      </c>
      <c r="B1003" s="312"/>
      <c r="C1003" s="312"/>
      <c r="D1003" s="312"/>
      <c r="E1003" s="313"/>
      <c r="G1003" s="271"/>
    </row>
    <row r="1004" spans="1:7" s="129" customFormat="1" ht="12.75">
      <c r="A1004" s="270" t="s">
        <v>128</v>
      </c>
      <c r="B1004" s="269" t="s">
        <v>129</v>
      </c>
      <c r="C1004" s="269" t="s">
        <v>130</v>
      </c>
      <c r="D1004" s="269" t="s">
        <v>131</v>
      </c>
      <c r="E1004" s="268" t="s">
        <v>152</v>
      </c>
      <c r="G1004" s="271"/>
    </row>
    <row r="1005" spans="1:13" s="129" customFormat="1" ht="22.5" customHeight="1">
      <c r="A1005" s="297" t="s">
        <v>153</v>
      </c>
      <c r="B1005" s="273" t="s">
        <v>245</v>
      </c>
      <c r="C1005" s="273"/>
      <c r="D1005" s="273">
        <v>30408</v>
      </c>
      <c r="E1005" s="274">
        <v>23469.15</v>
      </c>
      <c r="G1005" s="271"/>
      <c r="J1005" s="129">
        <f>30408*0.67</f>
        <v>20373.36</v>
      </c>
      <c r="K1005" s="129">
        <v>20373</v>
      </c>
      <c r="L1005" s="129">
        <v>0.6</v>
      </c>
      <c r="M1005" s="129">
        <f>K1005*L1005</f>
        <v>12223.8</v>
      </c>
    </row>
    <row r="1006" spans="1:13" s="129" customFormat="1" ht="14.25" customHeight="1" thickBot="1">
      <c r="A1006" s="298"/>
      <c r="B1006" s="275" t="s">
        <v>154</v>
      </c>
      <c r="C1006" s="275"/>
      <c r="D1006" s="275">
        <v>30408</v>
      </c>
      <c r="E1006" s="276">
        <f>SUM(E1005:E1005)</f>
        <v>23469.15</v>
      </c>
      <c r="G1006" s="271"/>
      <c r="K1006" s="129">
        <f>D1005-K1005</f>
        <v>10035</v>
      </c>
      <c r="L1006" s="129">
        <f>M1006/K1006</f>
        <v>1.120612855007474</v>
      </c>
      <c r="M1006" s="129">
        <f>E1005-M1005</f>
        <v>11245.350000000002</v>
      </c>
    </row>
    <row r="1007" spans="1:12" s="129" customFormat="1" ht="13.5" customHeight="1">
      <c r="A1007" s="225"/>
      <c r="B1007" s="224"/>
      <c r="C1007" s="224"/>
      <c r="D1007" s="224"/>
      <c r="E1007" s="224"/>
      <c r="F1007" s="224"/>
      <c r="G1007" s="224"/>
      <c r="H1007" s="224"/>
      <c r="L1007" s="129">
        <f>L1006/6*4</f>
        <v>0.7470752366716494</v>
      </c>
    </row>
    <row r="1008" spans="1:8" s="129" customFormat="1" ht="12.75">
      <c r="A1008" s="225"/>
      <c r="B1008" s="224"/>
      <c r="C1008" s="224"/>
      <c r="D1008" s="224"/>
      <c r="E1008" s="224"/>
      <c r="F1008" s="224"/>
      <c r="G1008" s="224"/>
      <c r="H1008" s="224"/>
    </row>
    <row r="1009" spans="1:8" s="184" customFormat="1" ht="12.75">
      <c r="A1009" s="227" t="s">
        <v>133</v>
      </c>
      <c r="B1009" s="228"/>
      <c r="C1009" s="228"/>
      <c r="D1009" s="228"/>
      <c r="E1009" s="228"/>
      <c r="F1009" s="228"/>
      <c r="G1009" s="228"/>
      <c r="H1009" s="229"/>
    </row>
    <row r="1010" spans="1:8" s="184" customFormat="1" ht="12.75">
      <c r="A1010" s="304" t="s">
        <v>100</v>
      </c>
      <c r="B1010" s="306" t="s">
        <v>101</v>
      </c>
      <c r="C1010" s="307"/>
      <c r="D1010" s="308" t="s">
        <v>102</v>
      </c>
      <c r="E1010" s="308"/>
      <c r="F1010" s="308" t="s">
        <v>103</v>
      </c>
      <c r="G1010" s="308"/>
      <c r="H1010" s="229"/>
    </row>
    <row r="1011" spans="1:8" s="184" customFormat="1" ht="12.75">
      <c r="A1011" s="305"/>
      <c r="B1011" s="262" t="s">
        <v>104</v>
      </c>
      <c r="C1011" s="263" t="s">
        <v>105</v>
      </c>
      <c r="D1011" s="260" t="s">
        <v>104</v>
      </c>
      <c r="E1011" s="260" t="s">
        <v>105</v>
      </c>
      <c r="F1011" s="260" t="s">
        <v>104</v>
      </c>
      <c r="G1011" s="260" t="s">
        <v>105</v>
      </c>
      <c r="H1011" s="229"/>
    </row>
    <row r="1012" spans="1:8" s="184" customFormat="1" ht="13.5" thickBot="1">
      <c r="A1012" s="230" t="s">
        <v>112</v>
      </c>
      <c r="B1012" s="294">
        <v>30408</v>
      </c>
      <c r="C1012" s="295">
        <v>23469.15</v>
      </c>
      <c r="D1012" s="294">
        <v>30408</v>
      </c>
      <c r="E1012" s="295">
        <v>23469.15</v>
      </c>
      <c r="F1012" s="231">
        <f>(B1012-D1012)/B1012</f>
        <v>0</v>
      </c>
      <c r="G1012" s="231">
        <f>(C1012-E1012)/C1012</f>
        <v>0</v>
      </c>
      <c r="H1012" s="229"/>
    </row>
    <row r="1013" spans="1:8" s="184" customFormat="1" ht="12.75">
      <c r="A1013" s="232"/>
      <c r="B1013" s="228"/>
      <c r="C1013" s="228"/>
      <c r="D1013" s="228"/>
      <c r="E1013" s="228"/>
      <c r="F1013" s="228"/>
      <c r="G1013" s="228"/>
      <c r="H1013" s="229"/>
    </row>
    <row r="1014" spans="1:8" s="184" customFormat="1" ht="12.75">
      <c r="A1014" s="227" t="s">
        <v>172</v>
      </c>
      <c r="B1014" s="228"/>
      <c r="C1014" s="228"/>
      <c r="D1014" s="228"/>
      <c r="E1014" s="228"/>
      <c r="F1014" s="228"/>
      <c r="G1014" s="228"/>
      <c r="H1014" s="229"/>
    </row>
    <row r="1015" spans="1:8" s="184" customFormat="1" ht="25.5" customHeight="1">
      <c r="A1015" s="303" t="s">
        <v>191</v>
      </c>
      <c r="B1015" s="303"/>
      <c r="C1015" s="303" t="s">
        <v>205</v>
      </c>
      <c r="D1015" s="303"/>
      <c r="E1015" s="303" t="s">
        <v>106</v>
      </c>
      <c r="F1015" s="303"/>
      <c r="G1015" s="228"/>
      <c r="H1015" s="229"/>
    </row>
    <row r="1016" spans="1:8" s="184" customFormat="1" ht="12.75">
      <c r="A1016" s="261" t="s">
        <v>104</v>
      </c>
      <c r="B1016" s="261" t="s">
        <v>107</v>
      </c>
      <c r="C1016" s="261" t="s">
        <v>104</v>
      </c>
      <c r="D1016" s="261" t="s">
        <v>107</v>
      </c>
      <c r="E1016" s="261" t="s">
        <v>104</v>
      </c>
      <c r="F1016" s="261" t="s">
        <v>108</v>
      </c>
      <c r="G1016" s="228"/>
      <c r="H1016" s="229" t="s">
        <v>12</v>
      </c>
    </row>
    <row r="1017" spans="1:8" s="184" customFormat="1" ht="12.75">
      <c r="A1017" s="233">
        <v>1</v>
      </c>
      <c r="B1017" s="233">
        <v>2</v>
      </c>
      <c r="C1017" s="233">
        <v>3</v>
      </c>
      <c r="D1017" s="233">
        <v>4</v>
      </c>
      <c r="E1017" s="233">
        <v>5</v>
      </c>
      <c r="F1017" s="233">
        <v>6</v>
      </c>
      <c r="G1017" s="234"/>
      <c r="H1017" s="235"/>
    </row>
    <row r="1018" spans="1:8" s="184" customFormat="1" ht="13.5" thickBot="1">
      <c r="A1018" s="294">
        <v>30408</v>
      </c>
      <c r="B1018" s="295">
        <v>23469.15</v>
      </c>
      <c r="C1018" s="277">
        <v>17483</v>
      </c>
      <c r="D1018" s="296">
        <f>B1018*0.57</f>
        <v>13377.4155</v>
      </c>
      <c r="E1018" s="236">
        <f>C1018/A1018</f>
        <v>0.5749473822678243</v>
      </c>
      <c r="F1018" s="236">
        <f>D1018/B1018</f>
        <v>0.57</v>
      </c>
      <c r="G1018" s="228"/>
      <c r="H1018" s="229"/>
    </row>
    <row r="1019" spans="1:8" s="184" customFormat="1" ht="12.75">
      <c r="A1019" s="237"/>
      <c r="B1019" s="238"/>
      <c r="C1019" s="239"/>
      <c r="D1019" s="239"/>
      <c r="E1019" s="240"/>
      <c r="F1019" s="241"/>
      <c r="G1019" s="242" t="s">
        <v>12</v>
      </c>
      <c r="H1019" s="229" t="s">
        <v>12</v>
      </c>
    </row>
    <row r="1020" spans="1:8" s="184" customFormat="1" ht="12.75">
      <c r="A1020" s="243" t="s">
        <v>109</v>
      </c>
      <c r="B1020" s="228"/>
      <c r="C1020" s="228"/>
      <c r="D1020" s="228" t="s">
        <v>12</v>
      </c>
      <c r="E1020" s="228"/>
      <c r="F1020" s="228"/>
      <c r="G1020" s="228"/>
      <c r="H1020" s="229"/>
    </row>
    <row r="1021" spans="1:8" s="184" customFormat="1" ht="12.75">
      <c r="A1021" s="227"/>
      <c r="B1021" s="228"/>
      <c r="C1021" s="228"/>
      <c r="D1021" s="228"/>
      <c r="E1021" s="228"/>
      <c r="F1021" s="228"/>
      <c r="G1021" s="228"/>
      <c r="H1021" s="229"/>
    </row>
    <row r="1022" spans="1:8" s="184" customFormat="1" ht="12.75">
      <c r="A1022" s="227" t="s">
        <v>126</v>
      </c>
      <c r="B1022" s="228"/>
      <c r="C1022" s="228"/>
      <c r="D1022" s="228"/>
      <c r="E1022" s="228"/>
      <c r="F1022" s="228"/>
      <c r="G1022" s="228"/>
      <c r="H1022" s="229"/>
    </row>
    <row r="1023" spans="1:8" s="184" customFormat="1" ht="12.75">
      <c r="A1023" s="304" t="s">
        <v>100</v>
      </c>
      <c r="B1023" s="306" t="s">
        <v>101</v>
      </c>
      <c r="C1023" s="307"/>
      <c r="D1023" s="308" t="s">
        <v>102</v>
      </c>
      <c r="E1023" s="308"/>
      <c r="F1023" s="308" t="s">
        <v>103</v>
      </c>
      <c r="G1023" s="308"/>
      <c r="H1023" s="229"/>
    </row>
    <row r="1024" spans="1:11" s="184" customFormat="1" ht="12.75">
      <c r="A1024" s="305"/>
      <c r="B1024" s="262" t="s">
        <v>104</v>
      </c>
      <c r="C1024" s="263" t="s">
        <v>105</v>
      </c>
      <c r="D1024" s="260" t="s">
        <v>104</v>
      </c>
      <c r="E1024" s="260" t="s">
        <v>105</v>
      </c>
      <c r="F1024" s="260" t="s">
        <v>104</v>
      </c>
      <c r="G1024" s="260" t="s">
        <v>105</v>
      </c>
      <c r="H1024" s="229"/>
      <c r="K1024" s="184" t="s">
        <v>12</v>
      </c>
    </row>
    <row r="1025" spans="1:10" s="184" customFormat="1" ht="12.75">
      <c r="A1025" s="244" t="s">
        <v>110</v>
      </c>
      <c r="B1025" s="188">
        <v>32993</v>
      </c>
      <c r="C1025" s="299">
        <v>1649.66</v>
      </c>
      <c r="D1025" s="188">
        <v>32993</v>
      </c>
      <c r="E1025" s="299">
        <v>1649.66</v>
      </c>
      <c r="F1025" s="300">
        <f>D1025/B1025</f>
        <v>1</v>
      </c>
      <c r="G1025" s="300">
        <f>E1025/C1025</f>
        <v>1</v>
      </c>
      <c r="H1025" s="229"/>
      <c r="J1025" s="184">
        <f>D1025/63265</f>
        <v>0.5215047814747491</v>
      </c>
    </row>
    <row r="1026" spans="1:8" s="184" customFormat="1" ht="12.75">
      <c r="A1026" s="244" t="s">
        <v>246</v>
      </c>
      <c r="B1026" s="188">
        <v>30532</v>
      </c>
      <c r="C1026" s="187">
        <v>1526.6</v>
      </c>
      <c r="D1026" s="245">
        <v>0</v>
      </c>
      <c r="E1026" s="246">
        <v>0</v>
      </c>
      <c r="F1026" s="300">
        <f>D1026/B1026</f>
        <v>0</v>
      </c>
      <c r="G1026" s="300">
        <f>E1026/C1026</f>
        <v>0</v>
      </c>
      <c r="H1026" s="229"/>
    </row>
    <row r="1027" spans="1:8" s="184" customFormat="1" ht="12.75">
      <c r="A1027" s="232"/>
      <c r="B1027" s="228"/>
      <c r="C1027" s="228"/>
      <c r="D1027" s="228"/>
      <c r="E1027" s="228"/>
      <c r="F1027" s="228"/>
      <c r="G1027" s="228"/>
      <c r="H1027" s="229"/>
    </row>
    <row r="1028" spans="1:8" s="184" customFormat="1" ht="12.75">
      <c r="A1028" s="227" t="s">
        <v>173</v>
      </c>
      <c r="B1028" s="228"/>
      <c r="C1028" s="228"/>
      <c r="D1028" s="228"/>
      <c r="E1028" s="228"/>
      <c r="F1028" s="228"/>
      <c r="G1028" s="228"/>
      <c r="H1028" s="229"/>
    </row>
    <row r="1029" spans="1:8" s="184" customFormat="1" ht="24" customHeight="1">
      <c r="A1029" s="273"/>
      <c r="B1029" s="301" t="s">
        <v>208</v>
      </c>
      <c r="C1029" s="302"/>
      <c r="D1029" s="301" t="s">
        <v>155</v>
      </c>
      <c r="E1029" s="302"/>
      <c r="F1029" s="301" t="s">
        <v>106</v>
      </c>
      <c r="G1029" s="302"/>
      <c r="H1029" s="229"/>
    </row>
    <row r="1030" spans="1:8" s="184" customFormat="1" ht="12.75">
      <c r="A1030" s="273"/>
      <c r="B1030" s="267" t="s">
        <v>104</v>
      </c>
      <c r="C1030" s="267" t="s">
        <v>107</v>
      </c>
      <c r="D1030" s="267" t="s">
        <v>104</v>
      </c>
      <c r="E1030" s="267" t="s">
        <v>107</v>
      </c>
      <c r="F1030" s="267" t="s">
        <v>104</v>
      </c>
      <c r="G1030" s="267" t="s">
        <v>108</v>
      </c>
      <c r="H1030" s="229"/>
    </row>
    <row r="1031" spans="1:8" s="184" customFormat="1" ht="12.75">
      <c r="A1031" s="233">
        <v>1</v>
      </c>
      <c r="B1031" s="233">
        <v>2</v>
      </c>
      <c r="C1031" s="233">
        <v>3</v>
      </c>
      <c r="D1031" s="233">
        <v>4</v>
      </c>
      <c r="E1031" s="233">
        <v>5</v>
      </c>
      <c r="F1031" s="233">
        <v>6</v>
      </c>
      <c r="G1031" s="233">
        <v>7</v>
      </c>
      <c r="H1031" s="235"/>
    </row>
    <row r="1032" spans="1:8" s="129" customFormat="1" ht="12.75">
      <c r="A1032" s="244" t="s">
        <v>110</v>
      </c>
      <c r="B1032" s="188">
        <v>32993</v>
      </c>
      <c r="C1032" s="299">
        <v>1649.66</v>
      </c>
      <c r="D1032" s="188">
        <v>32993</v>
      </c>
      <c r="E1032" s="299">
        <v>1649.66</v>
      </c>
      <c r="F1032" s="130">
        <f>D1032/B1032</f>
        <v>1</v>
      </c>
      <c r="G1032" s="130">
        <f>E1032/C1032</f>
        <v>1</v>
      </c>
      <c r="H1032" s="247"/>
    </row>
    <row r="1033" spans="1:8" s="129" customFormat="1" ht="12.75">
      <c r="A1033" s="244" t="s">
        <v>192</v>
      </c>
      <c r="B1033" s="188">
        <v>30532</v>
      </c>
      <c r="C1033" s="187">
        <v>1526.6</v>
      </c>
      <c r="D1033" s="245">
        <v>0</v>
      </c>
      <c r="E1033" s="246">
        <v>0</v>
      </c>
      <c r="F1033" s="278">
        <f>D1033/B1033</f>
        <v>0</v>
      </c>
      <c r="G1033" s="278">
        <f>E1033/C1033</f>
        <v>0</v>
      </c>
      <c r="H1033" s="248"/>
    </row>
    <row r="1035" ht="14.25">
      <c r="F1035" s="10" t="s">
        <v>12</v>
      </c>
    </row>
  </sheetData>
  <sheetProtection/>
  <mergeCells count="36">
    <mergeCell ref="A1:H1"/>
    <mergeCell ref="A2:H2"/>
    <mergeCell ref="A3:H3"/>
    <mergeCell ref="A5:H5"/>
    <mergeCell ref="A7:H7"/>
    <mergeCell ref="A9:H9"/>
    <mergeCell ref="A13:B13"/>
    <mergeCell ref="A21:D21"/>
    <mergeCell ref="A26:D26"/>
    <mergeCell ref="A27:D27"/>
    <mergeCell ref="A34:C34"/>
    <mergeCell ref="A35:G35"/>
    <mergeCell ref="A71:H71"/>
    <mergeCell ref="A108:H108"/>
    <mergeCell ref="A145:G145"/>
    <mergeCell ref="A181:F181"/>
    <mergeCell ref="A218:G218"/>
    <mergeCell ref="A254:F254"/>
    <mergeCell ref="A979:B979"/>
    <mergeCell ref="A980:G980"/>
    <mergeCell ref="A1010:A1011"/>
    <mergeCell ref="B1010:C1010"/>
    <mergeCell ref="D1010:E1010"/>
    <mergeCell ref="F1010:G1010"/>
    <mergeCell ref="A1002:E1002"/>
    <mergeCell ref="A1003:E1003"/>
    <mergeCell ref="B1029:C1029"/>
    <mergeCell ref="D1029:E1029"/>
    <mergeCell ref="F1029:G1029"/>
    <mergeCell ref="A1015:B1015"/>
    <mergeCell ref="C1015:D1015"/>
    <mergeCell ref="E1015:F1015"/>
    <mergeCell ref="A1023:A1024"/>
    <mergeCell ref="B1023:C1023"/>
    <mergeCell ref="D1023:E1023"/>
    <mergeCell ref="F1023:G1023"/>
  </mergeCells>
  <printOptions horizontalCentered="1"/>
  <pageMargins left="0.2362204724409449" right="0" top="0" bottom="0" header="0.5118110236220472" footer="0.5118110236220472"/>
  <pageSetup horizontalDpi="600" verticalDpi="600" orientation="portrait" paperSize="9" scale="43" r:id="rId4"/>
  <rowBreaks count="9" manualBreakCount="9">
    <brk id="106" max="7" man="1"/>
    <brk id="216" max="7" man="1"/>
    <brk id="325" max="7" man="1"/>
    <brk id="451" max="7" man="1"/>
    <brk id="577" max="7" man="1"/>
    <brk id="696" max="7" man="1"/>
    <brk id="811" max="7" man="1"/>
    <brk id="888" max="7" man="1"/>
    <brk id="979" max="7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</cp:lastModifiedBy>
  <cp:lastPrinted>2019-04-30T07:49:41Z</cp:lastPrinted>
  <dcterms:created xsi:type="dcterms:W3CDTF">2013-03-29T17:24:29Z</dcterms:created>
  <dcterms:modified xsi:type="dcterms:W3CDTF">2019-07-18T13:40:45Z</dcterms:modified>
  <cp:category/>
  <cp:version/>
  <cp:contentType/>
  <cp:contentStatus/>
</cp:coreProperties>
</file>