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Gujarat" sheetId="1" r:id="rId1"/>
  </sheets>
  <definedNames>
    <definedName name="_xlnm.Print_Area" localSheetId="0">'Gujarat'!$A$1:$H$1084</definedName>
  </definedNames>
  <calcPr fullCalcOnLoad="1"/>
</workbook>
</file>

<file path=xl/sharedStrings.xml><?xml version="1.0" encoding="utf-8"?>
<sst xmlns="http://schemas.openxmlformats.org/spreadsheetml/2006/main" count="1279" uniqueCount="252">
  <si>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</si>
  <si>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</si>
  <si>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</si>
  <si>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</si>
  <si>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</si>
  <si>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</si>
  <si>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</si>
  <si>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</si>
  <si>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</si>
  <si>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</si>
  <si>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</si>
  <si>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</si>
  <si>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</si>
  <si>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</si>
  <si>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</si>
  <si>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</si>
  <si>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</si>
  <si>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</si>
  <si>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</si>
  <si>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</si>
  <si>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</si>
  <si>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</si>
  <si>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</si>
  <si>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</si>
  <si>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</si>
  <si>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</si>
  <si>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</si>
  <si>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</si>
  <si>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</si>
  <si>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</si>
  <si>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</si>
  <si>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</si>
  <si>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</si>
  <si>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</si>
  <si>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</si>
  <si>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</si>
  <si>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</si>
  <si>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</si>
  <si>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</si>
  <si>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</si>
  <si>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</si>
  <si>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</si>
  <si>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</si>
  <si>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</si>
  <si>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</si>
  <si>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</si>
  <si>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</si>
  <si>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</si>
  <si>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</si>
  <si>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</si>
  <si>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</si>
  <si>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</si>
  <si>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</si>
  <si>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</si>
  <si>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</si>
  <si>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</si>
  <si>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</si>
  <si>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</si>
  <si>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</si>
  <si>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</si>
  <si>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</si>
  <si>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</si>
  <si>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</si>
  <si>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</si>
  <si>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</si>
  <si>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</si>
  <si>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</si>
  <si>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</si>
  <si>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</si>
  <si>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</si>
  <si>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</si>
  <si>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</si>
  <si>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</si>
  <si>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</si>
  <si>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</si>
  <si>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</si>
  <si>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</si>
  <si>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</si>
  <si>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</si>
  <si>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</si>
  <si>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</si>
  <si>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</si>
  <si>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</si>
  <si>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</si>
  <si>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</si>
  <si>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</si>
  <si>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</si>
  <si>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</si>
  <si>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</si>
  <si>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</si>
  <si>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</si>
  <si>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</si>
  <si>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</si>
  <si>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</si>
  <si>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</si>
  <si>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</si>
  <si>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</si>
  <si>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</si>
  <si>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</si>
  <si>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</si>
  <si>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</si>
  <si>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</si>
  <si>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</si>
  <si>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</si>
  <si>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</si>
  <si>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</si>
  <si>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</si>
  <si>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</si>
  <si>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</si>
  <si>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</si>
  <si>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2006-10</t>
  </si>
  <si>
    <t>Kitchen-cum-Stores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</si>
  <si>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</si>
  <si>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</si>
  <si>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</si>
  <si>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</si>
  <si>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</si>
  <si>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</si>
  <si>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</si>
  <si>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</si>
  <si>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</si>
  <si>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</si>
  <si>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</si>
  <si>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</si>
  <si>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</si>
  <si>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</si>
  <si>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</si>
  <si>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</si>
  <si>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</si>
  <si>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</si>
  <si>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9.1) Releasing details</t>
  </si>
  <si>
    <t xml:space="preserve">9.2) Reconciliation of amount sanctioned </t>
  </si>
  <si>
    <t>Total available</t>
  </si>
  <si>
    <t>% available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</si>
  <si>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</si>
  <si>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</si>
  <si>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</si>
  <si>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</si>
  <si>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</si>
  <si>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</si>
  <si>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</si>
  <si>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</si>
  <si>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</si>
  <si>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</si>
  <si>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</si>
  <si>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</si>
  <si>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</si>
  <si>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</si>
  <si>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State : Gujarat</t>
  </si>
  <si>
    <t>Ahmedabad</t>
  </si>
  <si>
    <t>Amreli</t>
  </si>
  <si>
    <t>Kheda-Nadiad</t>
  </si>
  <si>
    <t>Anand</t>
  </si>
  <si>
    <t>Banaskantha</t>
  </si>
  <si>
    <t>Bharuch</t>
  </si>
  <si>
    <t>Narmda</t>
  </si>
  <si>
    <t>Bhavnagar</t>
  </si>
  <si>
    <t>Kutch-Bhuj</t>
  </si>
  <si>
    <t>Dangs</t>
  </si>
  <si>
    <t>Gandhinagar</t>
  </si>
  <si>
    <t>Panchmahals</t>
  </si>
  <si>
    <t>Dahod</t>
  </si>
  <si>
    <t>Jamnagar</t>
  </si>
  <si>
    <t>Junagadh</t>
  </si>
  <si>
    <t>Porbandar</t>
  </si>
  <si>
    <t>Mehsana</t>
  </si>
  <si>
    <t>Patan</t>
  </si>
  <si>
    <t>Rajkot</t>
  </si>
  <si>
    <t>Sabarkantha</t>
  </si>
  <si>
    <t>Surat</t>
  </si>
  <si>
    <t>Surendranagar</t>
  </si>
  <si>
    <t>Vadodara</t>
  </si>
  <si>
    <t>Valsad</t>
  </si>
  <si>
    <t>Navsari</t>
  </si>
  <si>
    <t>Tapi</t>
  </si>
  <si>
    <t>Arvalli</t>
  </si>
  <si>
    <t>Botad</t>
  </si>
  <si>
    <t>Chotta udepur</t>
  </si>
  <si>
    <t>Dev bhumi dwarka</t>
  </si>
  <si>
    <t xml:space="preserve">Gir somnath </t>
  </si>
  <si>
    <t xml:space="preserve">Mahisagar </t>
  </si>
  <si>
    <t>Morbi</t>
  </si>
  <si>
    <t>9.1.1) Releasing details</t>
  </si>
  <si>
    <t>2006-07</t>
  </si>
  <si>
    <t>Amount  (Rs in lakh)</t>
  </si>
  <si>
    <t>Primary + Upper-Primary</t>
  </si>
  <si>
    <t>2008-09</t>
  </si>
  <si>
    <t>2009-10</t>
  </si>
  <si>
    <t>2013-14</t>
  </si>
  <si>
    <t>Sub total</t>
  </si>
  <si>
    <t xml:space="preserve">Achievement (Procured+IP)                                  </t>
  </si>
  <si>
    <t>2006-18</t>
  </si>
  <si>
    <r>
      <t xml:space="preserve">5.1 Reconciliation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</si>
  <si>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Annual Work Plan &amp; Budget  (AWP&amp;B) 2020-21</t>
  </si>
  <si>
    <t>2.1  Institutions- (Primary) (Source data : Table AT-3A of AWP&amp;B 2020-21)</t>
  </si>
  <si>
    <t>2.2  Institutions- (Primary with Upper Primary) (Source data : Table AT-3B of AWP&amp;B 2020-21)</t>
  </si>
  <si>
    <t>2.2A  Institutions- (Upper Primary) (Source data : Table AT-3C of AWP&amp;B 2020-21)</t>
  </si>
  <si>
    <t>2.3  Coverage Chidlren vs. Enrolment ( Primary) (Source data : Table AT-4 &amp; 5  of AWP&amp;B 2020-21)</t>
  </si>
  <si>
    <t>2.4  Coverage Chidlren vs. Enrolment  ( Up Pry) (Source : Table AT- 4A &amp; 5-A of AWP&amp;B 2020-21)</t>
  </si>
  <si>
    <t>2.5  No. of children  ( Primary) (Source data : Table AT-5  of AWP&amp;B 2020-21)</t>
  </si>
  <si>
    <t>2.6  No. of children  ( Upper Primary) (Source data : Table AT-5-A of AWP&amp;B 2020-21)</t>
  </si>
  <si>
    <t>Source: Table AT-6 &amp; 6A of AWP&amp;B 2020-21</t>
  </si>
  <si>
    <t>3.7)  District-wise Utilisation of foodgrains (Source data: Table AT-6 &amp; 6A of AWP&amp;B 2020-21)</t>
  </si>
  <si>
    <t>4.3)  District-wise Cooking Cost availability (Source data: Table AT-7 &amp; 7A of AWP&amp;B 2020-21)</t>
  </si>
  <si>
    <t>4.5)  District-wise Utilisation of Cooking cost (Source data: Table AT-7 &amp; 7A of AWP&amp;B 2020-21)</t>
  </si>
  <si>
    <t>(Refer table AT_8 and AT-8A, AWP&amp;B, 2020-21)</t>
  </si>
  <si>
    <t>9.3) Achievement ( under MDM Funds) (Source data: Table AT-10 of AWP&amp;B 2020-21)</t>
  </si>
  <si>
    <t>10.2) Achievement ( under MDM Funds) (Source data: Table AT-11 of AWP&amp;B 2020-21)</t>
  </si>
  <si>
    <t>Section-A : REVIEW OF IMPLEMENTATION OF MDM SCHEME DURING 2019-20</t>
  </si>
  <si>
    <t>MDM PAB Approval for 2019-20</t>
  </si>
  <si>
    <t>Average number of children availed MDM during 2019-20</t>
  </si>
  <si>
    <t>1.3) Number of meals served vis-à-vis PAB approval during 2019-20</t>
  </si>
  <si>
    <t>No. of children as per PAB Approval for  2019-20</t>
  </si>
  <si>
    <t>2.7 Number of meal to be served and  actual  number of meal served during 2019-20 (Source data: Table AT-5 &amp; 5A of AWP&amp;B 2020-21)</t>
  </si>
  <si>
    <t>No of meals to be served during 2019-20</t>
  </si>
  <si>
    <t>No of meal served during 2019-20</t>
  </si>
  <si>
    <t>Allocation for 2019-20</t>
  </si>
  <si>
    <t>5. Reconciliation of Utilisation and Performance during 2019-20 [PRIMARY+ UPPER PRIMARY]</t>
  </si>
  <si>
    <t>5.2 Reconciliation of Food grains utilisation during 2019-20 (Source data: para 2.7 and 3.7 above)</t>
  </si>
  <si>
    <t>No. of Meals served during 2019-20</t>
  </si>
  <si>
    <t>5.3 Reconciliation of Cooking Cost utilisation during 2019-20 (Source data: para 2.5 and 4.7 above)</t>
  </si>
  <si>
    <t>Released during 2019-20.</t>
  </si>
  <si>
    <t>7.2) Utilisation of MME during 2019-20 (Source data: Table AT-10 of AWP&amp;B 2020-21)</t>
  </si>
  <si>
    <t>8.2) Utilisation of TA during 2019-20 (Source data: Table AT-9 of AWP&amp;B 2020-21)</t>
  </si>
  <si>
    <t>Allocated for 2019-20</t>
  </si>
  <si>
    <t>9. INFRASTRUCTURE DEVELOPMENT DURING 2019-20 (Primary + Upper primary)</t>
  </si>
  <si>
    <t>Sanctioned by GoI during 2006-07 to 2019-20</t>
  </si>
  <si>
    <t>2012-13 to 2019-20 (Replacement)</t>
  </si>
  <si>
    <t>Sanctioned during 2006-07 to 2019-20</t>
  </si>
  <si>
    <t>Enrolment as on 30.9.2019</t>
  </si>
  <si>
    <t>Opening Stock as on 1.4.2019</t>
  </si>
  <si>
    <t xml:space="preserve">Opening Stock as on 01.04.2019                                               </t>
  </si>
  <si>
    <t xml:space="preserve">Opening Balance as on 01.04.2019                                              </t>
  </si>
  <si>
    <t xml:space="preserve">Opening Balance as on 01.04.2019                                                        </t>
  </si>
  <si>
    <t xml:space="preserve">Unspent Balance as on 31.03.2020                                                </t>
  </si>
  <si>
    <t xml:space="preserve">Unspent Balance as on 31.03.2020                                              </t>
  </si>
  <si>
    <t>Opening balance as on 01.4.19</t>
  </si>
  <si>
    <t>OB as on 01.04.2019</t>
  </si>
  <si>
    <t xml:space="preserve"> 4.1.1) District-wise opening balance as on 01.04.2019 (Source data: Table AT-7 &amp; 7A of AWP&amp;B 2020-21)</t>
  </si>
  <si>
    <t>OB as on 01.4.19</t>
  </si>
  <si>
    <t>Opening Balance as on 01.04.2019</t>
  </si>
  <si>
    <t>Unspent balance as on 31.03.2020</t>
  </si>
  <si>
    <t>Releases for Kitchen sheds by GoI as on 31.3.2020</t>
  </si>
  <si>
    <t>Cosntructed upto 31.03.2020</t>
  </si>
  <si>
    <t>2012-13 -2019-20 (Replacement)</t>
  </si>
  <si>
    <t xml:space="preserve"> 3.2) District-wise opening balance as on 1.4.2019 (Source data: Table AT-6 &amp; 6A of AWP&amp;B 2020-21)</t>
  </si>
  <si>
    <t xml:space="preserve"> 3.3) District-wise unspent balance as on 31.03.2020 (Source data: Table AT-6 &amp; 6A of AWP&amp;B 2020-21)</t>
  </si>
  <si>
    <t>Lifting upto 31.03.2020</t>
  </si>
  <si>
    <t xml:space="preserve"> 4.1.2) District-wise unspent  balance as on 31.03.2020 Source data: Table AT-7 &amp; 7A of AWP&amp;B 2020-21)</t>
  </si>
  <si>
    <t>(As on 31.03.2020)</t>
  </si>
  <si>
    <t>3.5) District-wise Foodgrains availability  as on 31.03.2020 (Source data: Table AT-6 &amp; 6A of AWP&amp;B 2020-21)</t>
  </si>
  <si>
    <t>2006-2019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</si>
</sst>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Arial"/>
      <family val="2"/>
    </font>
    <font>
      <b/>
      <sz val="14"/>
      <name val="Cambria"/>
      <family val="1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5" applyFont="1" applyFill="1" applyBorder="1" applyAlignment="1">
      <alignment horizontal="left" vertical="top" wrapText="1"/>
      <protection/>
    </xf>
    <xf numFmtId="2" fontId="6" fillId="0" borderId="0" xfId="120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123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123" applyFont="1" applyBorder="1" applyAlignment="1">
      <alignment/>
    </xf>
    <xf numFmtId="9" fontId="2" fillId="0" borderId="10" xfId="123" applyFont="1" applyBorder="1" applyAlignment="1">
      <alignment horizontal="center"/>
    </xf>
    <xf numFmtId="9" fontId="2" fillId="0" borderId="10" xfId="123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123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123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123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3" applyFont="1" applyBorder="1" applyAlignment="1">
      <alignment/>
    </xf>
    <xf numFmtId="9" fontId="2" fillId="0" borderId="10" xfId="123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3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105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3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123" applyFont="1" applyBorder="1" applyAlignment="1">
      <alignment horizontal="right" wrapText="1"/>
    </xf>
    <xf numFmtId="0" fontId="3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123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123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3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123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123" applyNumberFormat="1" applyFont="1" applyBorder="1" applyAlignment="1">
      <alignment horizontal="right" vertical="center" wrapText="1"/>
    </xf>
    <xf numFmtId="2" fontId="3" fillId="0" borderId="10" xfId="123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123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123" applyFont="1" applyBorder="1" applyAlignment="1" quotePrefix="1">
      <alignment horizontal="right"/>
    </xf>
    <xf numFmtId="9" fontId="3" fillId="0" borderId="0" xfId="123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105" applyFont="1">
      <alignment/>
      <protection/>
    </xf>
    <xf numFmtId="0" fontId="4" fillId="0" borderId="0" xfId="105" applyFont="1">
      <alignment/>
      <protection/>
    </xf>
    <xf numFmtId="0" fontId="14" fillId="0" borderId="10" xfId="105" applyFont="1" applyFill="1" applyBorder="1" applyAlignment="1">
      <alignment horizontal="center" wrapText="1"/>
      <protection/>
    </xf>
    <xf numFmtId="2" fontId="5" fillId="0" borderId="0" xfId="105" applyNumberFormat="1" applyFont="1" applyBorder="1" applyAlignment="1">
      <alignment wrapText="1"/>
      <protection/>
    </xf>
    <xf numFmtId="0" fontId="5" fillId="0" borderId="0" xfId="105" applyFont="1" applyBorder="1">
      <alignment/>
      <protection/>
    </xf>
    <xf numFmtId="2" fontId="5" fillId="0" borderId="0" xfId="105" applyNumberFormat="1" applyFont="1" applyBorder="1">
      <alignment/>
      <protection/>
    </xf>
    <xf numFmtId="2" fontId="15" fillId="0" borderId="0" xfId="105" applyNumberFormat="1" applyFont="1">
      <alignment/>
      <protection/>
    </xf>
    <xf numFmtId="0" fontId="15" fillId="0" borderId="0" xfId="105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105" applyNumberFormat="1" applyFont="1" applyBorder="1" applyAlignment="1">
      <alignment horizontal="center" vertical="center"/>
      <protection/>
    </xf>
    <xf numFmtId="9" fontId="2" fillId="0" borderId="10" xfId="123" applyFont="1" applyBorder="1" applyAlignment="1">
      <alignment horizontal="center" vertical="center"/>
    </xf>
    <xf numFmtId="2" fontId="8" fillId="0" borderId="10" xfId="105" applyNumberFormat="1" applyFont="1" applyBorder="1" applyAlignment="1">
      <alignment horizontal="center" vertical="center"/>
      <protection/>
    </xf>
    <xf numFmtId="2" fontId="4" fillId="0" borderId="0" xfId="105" applyNumberFormat="1" applyFont="1" applyBorder="1" applyAlignment="1">
      <alignment vertical="center" wrapText="1"/>
      <protection/>
    </xf>
    <xf numFmtId="0" fontId="4" fillId="0" borderId="0" xfId="105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125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105" applyNumberFormat="1" applyFont="1" applyBorder="1" applyAlignment="1">
      <alignment horizontal="center" vertical="center"/>
      <protection/>
    </xf>
    <xf numFmtId="0" fontId="4" fillId="0" borderId="0" xfId="105" applyFont="1" applyBorder="1" applyAlignment="1">
      <alignment horizontal="center" vertical="center" wrapText="1"/>
      <protection/>
    </xf>
    <xf numFmtId="2" fontId="4" fillId="0" borderId="0" xfId="105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123" applyFont="1" applyBorder="1" applyAlignment="1">
      <alignment horizontal="center" vertical="center"/>
    </xf>
    <xf numFmtId="9" fontId="2" fillId="0" borderId="10" xfId="123" applyFont="1" applyBorder="1" applyAlignment="1">
      <alignment horizontal="center" vertical="center" wrapText="1"/>
    </xf>
    <xf numFmtId="9" fontId="3" fillId="0" borderId="10" xfId="123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3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9" fontId="21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right" vertical="center" wrapText="1"/>
    </xf>
    <xf numFmtId="9" fontId="21" fillId="0" borderId="10" xfId="123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1" fillId="0" borderId="10" xfId="69" applyNumberFormat="1" applyFont="1" applyFill="1" applyBorder="1" applyAlignment="1">
      <alignment horizontal="right"/>
      <protection/>
    </xf>
    <xf numFmtId="2" fontId="21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1" fillId="0" borderId="0" xfId="69" applyNumberFormat="1" applyFont="1" applyFill="1" applyBorder="1" applyAlignment="1">
      <alignment horizontal="right"/>
      <protection/>
    </xf>
    <xf numFmtId="2" fontId="21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9" fontId="3" fillId="0" borderId="10" xfId="123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1" fillId="33" borderId="10" xfId="0" applyNumberFormat="1" applyFont="1" applyFill="1" applyBorder="1" applyAlignment="1">
      <alignment horizontal="right"/>
    </xf>
    <xf numFmtId="9" fontId="0" fillId="0" borderId="10" xfId="123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123" applyFont="1" applyBorder="1" applyAlignment="1">
      <alignment/>
    </xf>
    <xf numFmtId="9" fontId="21" fillId="0" borderId="10" xfId="123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/>
    </xf>
    <xf numFmtId="0" fontId="14" fillId="0" borderId="0" xfId="105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1" fillId="0" borderId="10" xfId="0" applyNumberFormat="1" applyFont="1" applyBorder="1" applyAlignment="1">
      <alignment/>
    </xf>
    <xf numFmtId="0" fontId="5" fillId="0" borderId="0" xfId="105" applyFont="1" applyFill="1" applyBorder="1" applyAlignment="1">
      <alignment horizontal="center" wrapText="1"/>
      <protection/>
    </xf>
    <xf numFmtId="9" fontId="0" fillId="0" borderId="0" xfId="123" applyFont="1" applyBorder="1" applyAlignment="1">
      <alignment/>
    </xf>
    <xf numFmtId="9" fontId="21" fillId="0" borderId="0" xfId="123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5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 quotePrefix="1">
      <alignment horizontal="center"/>
    </xf>
    <xf numFmtId="9" fontId="2" fillId="33" borderId="10" xfId="123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123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105" applyNumberFormat="1" applyFont="1" applyFill="1" applyBorder="1" applyAlignment="1">
      <alignment horizontal="right"/>
      <protection/>
    </xf>
    <xf numFmtId="9" fontId="3" fillId="33" borderId="10" xfId="123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123" applyFont="1" applyFill="1" applyBorder="1" applyAlignment="1">
      <alignment horizontal="center" vertical="center" wrapText="1"/>
    </xf>
    <xf numFmtId="9" fontId="0" fillId="33" borderId="10" xfId="123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6" fillId="33" borderId="17" xfId="105" applyFont="1" applyFill="1" applyBorder="1">
      <alignment/>
      <protection/>
    </xf>
    <xf numFmtId="0" fontId="17" fillId="33" borderId="0" xfId="105" applyFont="1" applyFill="1" applyBorder="1">
      <alignment/>
      <protection/>
    </xf>
    <xf numFmtId="0" fontId="17" fillId="33" borderId="18" xfId="105" applyFont="1" applyFill="1" applyBorder="1">
      <alignment/>
      <protection/>
    </xf>
    <xf numFmtId="0" fontId="17" fillId="33" borderId="10" xfId="105" applyFont="1" applyFill="1" applyBorder="1">
      <alignment/>
      <protection/>
    </xf>
    <xf numFmtId="1" fontId="17" fillId="33" borderId="10" xfId="105" applyNumberFormat="1" applyFont="1" applyFill="1" applyBorder="1">
      <alignment/>
      <protection/>
    </xf>
    <xf numFmtId="2" fontId="17" fillId="33" borderId="10" xfId="105" applyNumberFormat="1" applyFont="1" applyFill="1" applyBorder="1">
      <alignment/>
      <protection/>
    </xf>
    <xf numFmtId="9" fontId="16" fillId="33" borderId="10" xfId="125" applyFont="1" applyFill="1" applyBorder="1" applyAlignment="1">
      <alignment/>
    </xf>
    <xf numFmtId="0" fontId="17" fillId="33" borderId="17" xfId="105" applyFont="1" applyFill="1" applyBorder="1">
      <alignment/>
      <protection/>
    </xf>
    <xf numFmtId="0" fontId="19" fillId="33" borderId="10" xfId="105" applyFont="1" applyFill="1" applyBorder="1" applyAlignment="1">
      <alignment horizontal="center"/>
      <protection/>
    </xf>
    <xf numFmtId="0" fontId="19" fillId="33" borderId="0" xfId="105" applyFont="1" applyFill="1" applyBorder="1">
      <alignment/>
      <protection/>
    </xf>
    <xf numFmtId="0" fontId="19" fillId="33" borderId="18" xfId="105" applyFont="1" applyFill="1" applyBorder="1">
      <alignment/>
      <protection/>
    </xf>
    <xf numFmtId="9" fontId="17" fillId="33" borderId="10" xfId="125" applyFont="1" applyFill="1" applyBorder="1" applyAlignment="1">
      <alignment vertical="center"/>
    </xf>
    <xf numFmtId="0" fontId="19" fillId="33" borderId="17" xfId="105" applyFont="1" applyFill="1" applyBorder="1" applyAlignment="1">
      <alignment horizontal="left"/>
      <protection/>
    </xf>
    <xf numFmtId="0" fontId="16" fillId="33" borderId="0" xfId="105" applyFont="1" applyFill="1" applyBorder="1" applyAlignment="1">
      <alignment horizontal="right"/>
      <protection/>
    </xf>
    <xf numFmtId="2" fontId="20" fillId="33" borderId="0" xfId="105" applyNumberFormat="1" applyFont="1" applyFill="1" applyBorder="1" applyAlignment="1">
      <alignment horizontal="center" vertical="top" wrapText="1"/>
      <protection/>
    </xf>
    <xf numFmtId="9" fontId="20" fillId="33" borderId="0" xfId="125" applyFont="1" applyFill="1" applyBorder="1" applyAlignment="1">
      <alignment horizontal="center" vertical="top" wrapText="1"/>
    </xf>
    <xf numFmtId="2" fontId="16" fillId="33" borderId="0" xfId="105" applyNumberFormat="1" applyFont="1" applyFill="1" applyBorder="1" applyAlignment="1">
      <alignment vertical="center"/>
      <protection/>
    </xf>
    <xf numFmtId="9" fontId="16" fillId="33" borderId="0" xfId="125" applyFont="1" applyFill="1" applyBorder="1" applyAlignment="1">
      <alignment vertical="center"/>
    </xf>
    <xf numFmtId="0" fontId="18" fillId="33" borderId="17" xfId="105" applyFont="1" applyFill="1" applyBorder="1">
      <alignment/>
      <protection/>
    </xf>
    <xf numFmtId="0" fontId="17" fillId="33" borderId="10" xfId="105" applyFont="1" applyFill="1" applyBorder="1" applyAlignment="1">
      <alignment horizontal="left"/>
      <protection/>
    </xf>
    <xf numFmtId="0" fontId="17" fillId="0" borderId="0" xfId="105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123" applyFont="1" applyFill="1" applyBorder="1" applyAlignment="1">
      <alignment horizontal="center" vertical="center" wrapText="1"/>
    </xf>
    <xf numFmtId="9" fontId="3" fillId="33" borderId="0" xfId="123" applyFont="1" applyFill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123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center" vertical="top" wrapText="1"/>
      <protection/>
    </xf>
    <xf numFmtId="0" fontId="17" fillId="33" borderId="19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1" fillId="33" borderId="10" xfId="123" applyFont="1" applyFill="1" applyBorder="1" applyAlignment="1">
      <alignment horizontal="center" vertical="center" wrapText="1"/>
    </xf>
    <xf numFmtId="0" fontId="17" fillId="33" borderId="10" xfId="105" applyFont="1" applyFill="1" applyBorder="1" applyAlignment="1">
      <alignment horizontal="center" vertical="top" wrapText="1"/>
      <protection/>
    </xf>
    <xf numFmtId="0" fontId="63" fillId="0" borderId="0" xfId="0" applyFont="1" applyAlignment="1">
      <alignment/>
    </xf>
    <xf numFmtId="0" fontId="17" fillId="33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9" fontId="2" fillId="0" borderId="10" xfId="123" applyFont="1" applyBorder="1" applyAlignment="1">
      <alignment horizontal="right" vertical="center" wrapText="1"/>
    </xf>
    <xf numFmtId="9" fontId="3" fillId="0" borderId="10" xfId="123" applyFont="1" applyBorder="1" applyAlignment="1">
      <alignment horizontal="right" vertical="center" wrapText="1"/>
    </xf>
    <xf numFmtId="2" fontId="3" fillId="0" borderId="0" xfId="0" applyNumberFormat="1" applyFont="1" applyAlignment="1">
      <alignment/>
    </xf>
    <xf numFmtId="0" fontId="11" fillId="33" borderId="12" xfId="0" applyFont="1" applyFill="1" applyBorder="1" applyAlignment="1">
      <alignment/>
    </xf>
    <xf numFmtId="0" fontId="17" fillId="33" borderId="10" xfId="105" applyFont="1" applyFill="1" applyBorder="1" applyAlignment="1">
      <alignment horizontal="left" vertical="center" wrapText="1"/>
      <protection/>
    </xf>
    <xf numFmtId="9" fontId="16" fillId="33" borderId="10" xfId="125" applyFont="1" applyFill="1" applyBorder="1" applyAlignment="1">
      <alignment vertical="center"/>
    </xf>
    <xf numFmtId="1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9" fontId="3" fillId="33" borderId="10" xfId="123" applyFont="1" applyFill="1" applyBorder="1" applyAlignment="1" quotePrefix="1">
      <alignment horizontal="center" vertical="center"/>
    </xf>
    <xf numFmtId="9" fontId="3" fillId="33" borderId="10" xfId="123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17" fillId="33" borderId="10" xfId="105" applyFont="1" applyFill="1" applyBorder="1" applyAlignment="1">
      <alignment horizontal="center" vertical="top" wrapText="1"/>
      <protection/>
    </xf>
    <xf numFmtId="9" fontId="0" fillId="35" borderId="10" xfId="123" applyFont="1" applyFill="1" applyBorder="1" applyAlignment="1">
      <alignment horizontal="center" vertical="center" wrapText="1"/>
    </xf>
    <xf numFmtId="9" fontId="21" fillId="35" borderId="10" xfId="123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/>
    </xf>
    <xf numFmtId="2" fontId="21" fillId="35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 horizontal="right" vertical="center"/>
    </xf>
    <xf numFmtId="2" fontId="21" fillId="0" borderId="10" xfId="0" applyNumberFormat="1" applyFont="1" applyBorder="1" applyAlignment="1">
      <alignment horizontal="right" vertical="center"/>
    </xf>
    <xf numFmtId="0" fontId="16" fillId="33" borderId="2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17" fillId="33" borderId="21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16" fillId="33" borderId="23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right" vertical="center" wrapText="1"/>
    </xf>
    <xf numFmtId="1" fontId="3" fillId="35" borderId="10" xfId="0" applyNumberFormat="1" applyFont="1" applyFill="1" applyBorder="1" applyAlignment="1">
      <alignment horizontal="right" vertical="center" wrapText="1"/>
    </xf>
    <xf numFmtId="9" fontId="3" fillId="35" borderId="10" xfId="123" applyFont="1" applyFill="1" applyBorder="1" applyAlignment="1">
      <alignment horizontal="center" vertical="center" wrapText="1"/>
    </xf>
    <xf numFmtId="9" fontId="3" fillId="35" borderId="0" xfId="123" applyFont="1" applyFill="1" applyAlignment="1">
      <alignment/>
    </xf>
    <xf numFmtId="1" fontId="3" fillId="35" borderId="0" xfId="0" applyNumberFormat="1" applyFont="1" applyFill="1" applyAlignment="1">
      <alignment/>
    </xf>
    <xf numFmtId="2" fontId="3" fillId="35" borderId="10" xfId="0" applyNumberFormat="1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/>
    </xf>
    <xf numFmtId="9" fontId="3" fillId="35" borderId="10" xfId="123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 quotePrefix="1">
      <alignment horizontal="left" vertical="top" wrapText="1"/>
    </xf>
    <xf numFmtId="0" fontId="23" fillId="35" borderId="10" xfId="0" applyFont="1" applyFill="1" applyBorder="1" applyAlignment="1" quotePrefix="1">
      <alignment horizontal="left" vertical="top" wrapText="1"/>
    </xf>
    <xf numFmtId="0" fontId="21" fillId="0" borderId="10" xfId="65" applyFont="1" applyBorder="1" applyAlignment="1">
      <alignment horizontal="center" vertical="top" wrapText="1"/>
      <protection/>
    </xf>
    <xf numFmtId="0" fontId="23" fillId="33" borderId="10" xfId="0" applyFont="1" applyFill="1" applyBorder="1" applyAlignment="1" quotePrefix="1">
      <alignment horizontal="left" vertical="top" wrapText="1"/>
    </xf>
    <xf numFmtId="0" fontId="21" fillId="33" borderId="10" xfId="65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2" fillId="36" borderId="19" xfId="0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7" fillId="33" borderId="15" xfId="105" applyFont="1" applyFill="1" applyBorder="1" applyAlignment="1">
      <alignment horizontal="center" vertical="center"/>
      <protection/>
    </xf>
    <xf numFmtId="0" fontId="17" fillId="33" borderId="27" xfId="105" applyFont="1" applyFill="1" applyBorder="1" applyAlignment="1">
      <alignment horizontal="center" vertical="center"/>
      <protection/>
    </xf>
    <xf numFmtId="0" fontId="17" fillId="33" borderId="19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center"/>
      <protection/>
    </xf>
    <xf numFmtId="0" fontId="16" fillId="33" borderId="28" xfId="0" applyFont="1" applyFill="1" applyBorder="1" applyAlignment="1">
      <alignment horizontal="left" wrapText="1"/>
    </xf>
    <xf numFmtId="0" fontId="16" fillId="33" borderId="26" xfId="0" applyFont="1" applyFill="1" applyBorder="1" applyAlignment="1">
      <alignment horizontal="left" wrapText="1"/>
    </xf>
    <xf numFmtId="0" fontId="16" fillId="33" borderId="29" xfId="0" applyFont="1" applyFill="1" applyBorder="1" applyAlignment="1">
      <alignment horizontal="left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19" xfId="105" applyFont="1" applyFill="1" applyBorder="1" applyAlignment="1">
      <alignment horizontal="center" vertical="top" wrapText="1"/>
      <protection/>
    </xf>
    <xf numFmtId="0" fontId="17" fillId="33" borderId="16" xfId="105" applyFont="1" applyFill="1" applyBorder="1" applyAlignment="1">
      <alignment horizontal="center" vertical="top" wrapText="1"/>
      <protection/>
    </xf>
    <xf numFmtId="0" fontId="17" fillId="33" borderId="10" xfId="105" applyFont="1" applyFill="1" applyBorder="1" applyAlignment="1">
      <alignment horizontal="center" vertical="top" wrapText="1"/>
      <protection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10" xfId="66"/>
    <cellStyle name="Normal 2 10 2" xfId="67"/>
    <cellStyle name="Normal 2 11" xfId="68"/>
    <cellStyle name="Normal 2 2" xfId="69"/>
    <cellStyle name="Normal 2 2 2" xfId="70"/>
    <cellStyle name="Normal 2 2 3" xfId="71"/>
    <cellStyle name="Normal 2 2 3 2" xfId="72"/>
    <cellStyle name="Normal 2 2 3 2 2" xfId="73"/>
    <cellStyle name="Normal 2 2 3 3" xfId="74"/>
    <cellStyle name="Normal 2 2 3 3 2" xfId="75"/>
    <cellStyle name="Normal 2 2 3 4" xfId="76"/>
    <cellStyle name="Normal 2 2 4" xfId="77"/>
    <cellStyle name="Normal 2 2 4 2" xfId="78"/>
    <cellStyle name="Normal 2 2 5" xfId="79"/>
    <cellStyle name="Normal 2 2 5 2" xfId="80"/>
    <cellStyle name="Normal 2 2 6" xfId="81"/>
    <cellStyle name="Normal 2 3" xfId="82"/>
    <cellStyle name="Normal 2 3 2" xfId="83"/>
    <cellStyle name="Normal 2 4" xfId="84"/>
    <cellStyle name="Normal 2 4 2" xfId="85"/>
    <cellStyle name="Normal 2 4 2 2" xfId="86"/>
    <cellStyle name="Normal 2 4 3" xfId="87"/>
    <cellStyle name="Normal 2 4 3 2" xfId="88"/>
    <cellStyle name="Normal 2 4 4" xfId="89"/>
    <cellStyle name="Normal 2 5" xfId="90"/>
    <cellStyle name="Normal 2 5 2" xfId="91"/>
    <cellStyle name="Normal 2 6" xfId="92"/>
    <cellStyle name="Normal 2 6 2" xfId="93"/>
    <cellStyle name="Normal 2 7" xfId="94"/>
    <cellStyle name="Normal 2 7 2" xfId="95"/>
    <cellStyle name="Normal 2 7 2 2" xfId="96"/>
    <cellStyle name="Normal 2 7 3" xfId="97"/>
    <cellStyle name="Normal 2 7 4" xfId="98"/>
    <cellStyle name="Normal 2 8" xfId="99"/>
    <cellStyle name="Normal 2 8 2" xfId="100"/>
    <cellStyle name="Normal 2 8 2 2" xfId="101"/>
    <cellStyle name="Normal 2 8 3" xfId="102"/>
    <cellStyle name="Normal 2 9" xfId="103"/>
    <cellStyle name="Normal 2 9 2" xfId="104"/>
    <cellStyle name="Normal 3" xfId="105"/>
    <cellStyle name="Normal 3 2" xfId="106"/>
    <cellStyle name="Normal 3 2 2" xfId="107"/>
    <cellStyle name="Normal 3 3" xfId="108"/>
    <cellStyle name="Normal 4" xfId="109"/>
    <cellStyle name="Normal 4 2" xfId="110"/>
    <cellStyle name="Normal 5" xfId="111"/>
    <cellStyle name="Normal 5 2" xfId="112"/>
    <cellStyle name="Normal 5 3" xfId="113"/>
    <cellStyle name="Normal 6" xfId="114"/>
    <cellStyle name="Normal 6 2" xfId="115"/>
    <cellStyle name="Normal 7" xfId="116"/>
    <cellStyle name="Normal 7 2" xfId="117"/>
    <cellStyle name="Normal 8" xfId="118"/>
    <cellStyle name="Normal 9" xfId="119"/>
    <cellStyle name="Normal_calculation -utt" xfId="120"/>
    <cellStyle name="Note" xfId="121"/>
    <cellStyle name="Output" xfId="122"/>
    <cellStyle name="Percent" xfId="123"/>
    <cellStyle name="Percent 2" xfId="124"/>
    <cellStyle name="Percent 2 2" xfId="125"/>
    <cellStyle name="Percent 2 2 2" xfId="126"/>
    <cellStyle name="Percent 2 3" xfId="127"/>
    <cellStyle name="Percent 2 3 2" xfId="128"/>
    <cellStyle name="Percent 6" xfId="129"/>
    <cellStyle name="Percent 6 2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436</xdr:row>
      <xdr:rowOff>0</xdr:rowOff>
    </xdr:from>
    <xdr:to>
      <xdr:col>6</xdr:col>
      <xdr:colOff>533400</xdr:colOff>
      <xdr:row>436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876925" y="79276575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436</xdr:row>
      <xdr:rowOff>0</xdr:rowOff>
    </xdr:from>
    <xdr:to>
      <xdr:col>3</xdr:col>
      <xdr:colOff>314325</xdr:colOff>
      <xdr:row>436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76575" y="792765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781050</xdr:colOff>
      <xdr:row>436</xdr:row>
      <xdr:rowOff>0</xdr:rowOff>
    </xdr:from>
    <xdr:to>
      <xdr:col>5</xdr:col>
      <xdr:colOff>285750</xdr:colOff>
      <xdr:row>436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514975" y="79276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6"/>
  <sheetViews>
    <sheetView tabSelected="1" view="pageBreakPreview" zoomScale="90" zoomScaleNormal="106" zoomScaleSheetLayoutView="90" zoomScalePageLayoutView="0" workbookViewId="0" topLeftCell="A872">
      <selection activeCell="L897" sqref="L897"/>
    </sheetView>
  </sheetViews>
  <sheetFormatPr defaultColWidth="9.140625" defaultRowHeight="12.75"/>
  <cols>
    <col min="1" max="1" width="16.7109375" style="10" customWidth="1"/>
    <col min="2" max="2" width="20.00390625" style="10" customWidth="1"/>
    <col min="3" max="3" width="17.7109375" style="10" customWidth="1"/>
    <col min="4" max="4" width="16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14" t="s">
        <v>0</v>
      </c>
      <c r="B1" s="315"/>
      <c r="C1" s="315"/>
      <c r="D1" s="315"/>
      <c r="E1" s="315"/>
      <c r="F1" s="315"/>
      <c r="G1" s="315"/>
      <c r="H1" s="316"/>
    </row>
    <row r="2" spans="1:8" ht="14.25">
      <c r="A2" s="317" t="s">
        <v>1</v>
      </c>
      <c r="B2" s="318"/>
      <c r="C2" s="318"/>
      <c r="D2" s="318"/>
      <c r="E2" s="318"/>
      <c r="F2" s="318"/>
      <c r="G2" s="318"/>
      <c r="H2" s="319"/>
    </row>
    <row r="3" spans="1:8" ht="14.25">
      <c r="A3" s="317" t="s">
        <v>193</v>
      </c>
      <c r="B3" s="318"/>
      <c r="C3" s="318"/>
      <c r="D3" s="318"/>
      <c r="E3" s="318"/>
      <c r="F3" s="318"/>
      <c r="G3" s="318"/>
      <c r="H3" s="319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8">
      <c r="A5" s="320" t="s">
        <v>148</v>
      </c>
      <c r="B5" s="321"/>
      <c r="C5" s="321"/>
      <c r="D5" s="321"/>
      <c r="E5" s="321"/>
      <c r="F5" s="321"/>
      <c r="G5" s="321"/>
      <c r="H5" s="322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23" t="s">
        <v>2</v>
      </c>
      <c r="B7" s="323"/>
      <c r="C7" s="323"/>
      <c r="D7" s="323"/>
      <c r="E7" s="323"/>
      <c r="F7" s="323"/>
      <c r="G7" s="323"/>
      <c r="H7" s="323"/>
    </row>
    <row r="8" ht="4.5" customHeight="1"/>
    <row r="9" spans="1:8" ht="14.25">
      <c r="A9" s="323" t="s">
        <v>208</v>
      </c>
      <c r="B9" s="323"/>
      <c r="C9" s="323"/>
      <c r="D9" s="323"/>
      <c r="E9" s="323"/>
      <c r="F9" s="323"/>
      <c r="G9" s="323"/>
      <c r="H9" s="323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24" t="s">
        <v>4</v>
      </c>
      <c r="B13" s="324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209</v>
      </c>
      <c r="C15" s="16" t="s">
        <v>210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8" t="s">
        <v>8</v>
      </c>
      <c r="B16" s="263">
        <v>2605009</v>
      </c>
      <c r="C16" s="199">
        <v>2523852</v>
      </c>
      <c r="D16" s="209">
        <f>C16-B16</f>
        <v>-81157</v>
      </c>
      <c r="E16" s="20">
        <f>D16/B16</f>
        <v>-0.03115421098353211</v>
      </c>
    </row>
    <row r="17" spans="1:8" ht="14.25">
      <c r="A17" s="18" t="s">
        <v>9</v>
      </c>
      <c r="B17" s="263">
        <v>1694020</v>
      </c>
      <c r="C17" s="200">
        <v>1473776</v>
      </c>
      <c r="D17" s="209">
        <f>C17-B17</f>
        <v>-220244</v>
      </c>
      <c r="E17" s="20">
        <f>D17/B17</f>
        <v>-0.13001263267257765</v>
      </c>
      <c r="F17" s="11"/>
      <c r="G17" s="13"/>
      <c r="H17" s="13"/>
    </row>
    <row r="18" spans="1:8" ht="14.25">
      <c r="A18" s="18" t="s">
        <v>125</v>
      </c>
      <c r="B18" s="263">
        <v>0</v>
      </c>
      <c r="C18" s="200">
        <v>0</v>
      </c>
      <c r="D18" s="209">
        <f>C18-B18</f>
        <v>0</v>
      </c>
      <c r="E18" s="20">
        <v>0</v>
      </c>
      <c r="F18" s="11"/>
      <c r="G18" s="13"/>
      <c r="H18" s="13"/>
    </row>
    <row r="19" spans="1:8" ht="14.25">
      <c r="A19" s="18" t="s">
        <v>10</v>
      </c>
      <c r="B19" s="169">
        <f>SUM(B16:B18)</f>
        <v>4299029</v>
      </c>
      <c r="C19" s="169">
        <f>SUM(C16:C18)</f>
        <v>3997628</v>
      </c>
      <c r="D19" s="209">
        <f>C19-B19</f>
        <v>-301401</v>
      </c>
      <c r="E19" s="20">
        <f>D19/B19</f>
        <v>-0.0701090874241602</v>
      </c>
      <c r="G19" s="123"/>
      <c r="H19" s="10" t="s">
        <v>12</v>
      </c>
    </row>
    <row r="20" spans="7:8" ht="13.5" customHeight="1">
      <c r="G20" s="30"/>
      <c r="H20" s="30"/>
    </row>
    <row r="21" spans="1:4" ht="15.75" customHeight="1">
      <c r="A21" s="324" t="s">
        <v>11</v>
      </c>
      <c r="B21" s="324"/>
      <c r="C21" s="324"/>
      <c r="D21" s="324"/>
    </row>
    <row r="22" spans="1:11" ht="13.5" customHeight="1">
      <c r="A22" s="21"/>
      <c r="B22" s="21"/>
      <c r="C22" s="21"/>
      <c r="D22" s="21"/>
      <c r="K22" s="10" t="s">
        <v>12</v>
      </c>
    </row>
    <row r="23" spans="1:7" ht="15" customHeight="1">
      <c r="A23" s="22" t="s">
        <v>13</v>
      </c>
      <c r="B23" s="23">
        <v>248</v>
      </c>
      <c r="C23" s="23">
        <v>243</v>
      </c>
      <c r="D23" s="19">
        <f>C23-B23</f>
        <v>-5</v>
      </c>
      <c r="E23" s="20">
        <f>D23/B23</f>
        <v>-0.020161290322580645</v>
      </c>
      <c r="G23" s="10" t="s">
        <v>12</v>
      </c>
    </row>
    <row r="24" spans="1:7" ht="15" customHeight="1">
      <c r="A24" s="22" t="s">
        <v>14</v>
      </c>
      <c r="B24" s="23">
        <v>248</v>
      </c>
      <c r="C24" s="23">
        <v>243</v>
      </c>
      <c r="D24" s="19">
        <f>C24-B24</f>
        <v>-5</v>
      </c>
      <c r="E24" s="20">
        <f>D24/B24</f>
        <v>-0.020161290322580645</v>
      </c>
      <c r="G24" s="10" t="s">
        <v>12</v>
      </c>
    </row>
    <row r="25" spans="1:5" ht="15" customHeight="1">
      <c r="A25" s="22" t="s">
        <v>125</v>
      </c>
      <c r="B25" s="23">
        <v>0</v>
      </c>
      <c r="C25" s="23">
        <v>0</v>
      </c>
      <c r="D25" s="19">
        <f>C25-B25</f>
        <v>0</v>
      </c>
      <c r="E25" s="20">
        <v>0</v>
      </c>
    </row>
    <row r="26" spans="1:5" ht="15" customHeight="1">
      <c r="A26" s="324"/>
      <c r="B26" s="324"/>
      <c r="C26" s="324"/>
      <c r="D26" s="324"/>
      <c r="E26" s="26"/>
    </row>
    <row r="27" spans="1:5" ht="21" customHeight="1">
      <c r="A27" s="325" t="s">
        <v>211</v>
      </c>
      <c r="B27" s="325"/>
      <c r="C27" s="325"/>
      <c r="D27" s="325"/>
      <c r="E27" s="325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3" t="s">
        <v>7</v>
      </c>
      <c r="G28" s="10" t="s">
        <v>12</v>
      </c>
    </row>
    <row r="29" spans="1:8" ht="14.25">
      <c r="A29" s="18" t="s">
        <v>13</v>
      </c>
      <c r="B29" s="23">
        <f>B16*B23</f>
        <v>646042232</v>
      </c>
      <c r="C29" s="23">
        <v>613296036</v>
      </c>
      <c r="D29" s="19">
        <f>C29-B29</f>
        <v>-32746196</v>
      </c>
      <c r="E29" s="20">
        <f>D29/B29</f>
        <v>-0.05068739221370283</v>
      </c>
      <c r="G29" s="10" t="s">
        <v>12</v>
      </c>
      <c r="H29" s="10" t="s">
        <v>12</v>
      </c>
    </row>
    <row r="30" spans="1:8" ht="14.25">
      <c r="A30" s="18" t="s">
        <v>18</v>
      </c>
      <c r="B30" s="23">
        <f>B17*B24</f>
        <v>420116960</v>
      </c>
      <c r="C30" s="23">
        <v>358127568</v>
      </c>
      <c r="D30" s="19">
        <f>C30-B30</f>
        <v>-61989392</v>
      </c>
      <c r="E30" s="20">
        <f>D30/B30</f>
        <v>-0.14755270056224343</v>
      </c>
      <c r="G30" s="10" t="s">
        <v>12</v>
      </c>
      <c r="H30" s="10" t="s">
        <v>12</v>
      </c>
    </row>
    <row r="31" spans="1:5" ht="14.25">
      <c r="A31" s="18" t="s">
        <v>125</v>
      </c>
      <c r="B31" s="23">
        <f>B18*B25</f>
        <v>0</v>
      </c>
      <c r="C31" s="23">
        <v>0</v>
      </c>
      <c r="D31" s="19">
        <f>C31-B31</f>
        <v>0</v>
      </c>
      <c r="E31" s="27">
        <v>0</v>
      </c>
    </row>
    <row r="32" spans="1:7" ht="16.5" customHeight="1">
      <c r="A32" s="18" t="s">
        <v>10</v>
      </c>
      <c r="B32" s="23">
        <f>SUM(B29:B31)</f>
        <v>1066159192</v>
      </c>
      <c r="C32" s="23">
        <f>SUM(C29:C31)</f>
        <v>971423604</v>
      </c>
      <c r="D32" s="19">
        <f>C32-B32</f>
        <v>-94735588</v>
      </c>
      <c r="E32" s="20">
        <f>D32/B32</f>
        <v>-0.08885688808093116</v>
      </c>
      <c r="G32" s="10" t="s">
        <v>12</v>
      </c>
    </row>
    <row r="33" spans="1:7" ht="14.25">
      <c r="A33" s="14"/>
      <c r="B33" s="14"/>
      <c r="C33" s="14"/>
      <c r="D33" s="14"/>
      <c r="E33" s="26"/>
      <c r="G33" s="10" t="s">
        <v>12</v>
      </c>
    </row>
    <row r="34" spans="1:7" ht="18" customHeight="1">
      <c r="A34" s="324" t="s">
        <v>19</v>
      </c>
      <c r="B34" s="324"/>
      <c r="C34" s="324"/>
      <c r="D34" s="31"/>
      <c r="E34" s="32"/>
      <c r="G34" s="30"/>
    </row>
    <row r="35" spans="1:7" ht="18" customHeight="1">
      <c r="A35" s="324" t="s">
        <v>194</v>
      </c>
      <c r="B35" s="324"/>
      <c r="C35" s="324"/>
      <c r="D35" s="324"/>
      <c r="E35" s="324"/>
      <c r="F35" s="324"/>
      <c r="G35" s="324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8" t="s">
        <v>24</v>
      </c>
      <c r="F36" s="16" t="s">
        <v>25</v>
      </c>
      <c r="G36" s="30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0"/>
    </row>
    <row r="38" spans="1:7" ht="12.75" customHeight="1">
      <c r="A38" s="184">
        <v>1</v>
      </c>
      <c r="B38" s="307" t="s">
        <v>149</v>
      </c>
      <c r="C38" s="184">
        <v>152</v>
      </c>
      <c r="D38" s="184">
        <v>152</v>
      </c>
      <c r="E38" s="184">
        <f>C38-D38</f>
        <v>0</v>
      </c>
      <c r="F38" s="201">
        <f>E38/C38</f>
        <v>0</v>
      </c>
      <c r="G38" s="30"/>
    </row>
    <row r="39" spans="1:7" ht="12.75" customHeight="1">
      <c r="A39" s="184">
        <v>2</v>
      </c>
      <c r="B39" s="307" t="s">
        <v>150</v>
      </c>
      <c r="C39" s="184">
        <v>58</v>
      </c>
      <c r="D39" s="184">
        <v>58</v>
      </c>
      <c r="E39" s="184">
        <f aca="true" t="shared" si="0" ref="E39:E71">C39-D39</f>
        <v>0</v>
      </c>
      <c r="F39" s="201">
        <f aca="true" t="shared" si="1" ref="F39:F71">E39/C39</f>
        <v>0</v>
      </c>
      <c r="G39" s="30"/>
    </row>
    <row r="40" spans="1:7" ht="12.75" customHeight="1">
      <c r="A40" s="184">
        <v>3</v>
      </c>
      <c r="B40" s="307" t="s">
        <v>152</v>
      </c>
      <c r="C40" s="184">
        <v>453</v>
      </c>
      <c r="D40" s="184">
        <v>453</v>
      </c>
      <c r="E40" s="184">
        <f t="shared" si="0"/>
        <v>0</v>
      </c>
      <c r="F40" s="201">
        <f t="shared" si="1"/>
        <v>0</v>
      </c>
      <c r="G40" s="30"/>
    </row>
    <row r="41" spans="1:7" ht="12.75" customHeight="1">
      <c r="A41" s="184">
        <v>4</v>
      </c>
      <c r="B41" s="307" t="s">
        <v>175</v>
      </c>
      <c r="C41" s="184">
        <v>547</v>
      </c>
      <c r="D41" s="184">
        <v>547</v>
      </c>
      <c r="E41" s="184">
        <f t="shared" si="0"/>
        <v>0</v>
      </c>
      <c r="F41" s="201">
        <f t="shared" si="1"/>
        <v>0</v>
      </c>
      <c r="G41" s="30"/>
    </row>
    <row r="42" spans="1:7" ht="12.75" customHeight="1">
      <c r="A42" s="184">
        <v>5</v>
      </c>
      <c r="B42" s="307" t="s">
        <v>153</v>
      </c>
      <c r="C42" s="184">
        <v>1009</v>
      </c>
      <c r="D42" s="184">
        <v>1009</v>
      </c>
      <c r="E42" s="184">
        <f t="shared" si="0"/>
        <v>0</v>
      </c>
      <c r="F42" s="201">
        <f t="shared" si="1"/>
        <v>0</v>
      </c>
      <c r="G42" s="30"/>
    </row>
    <row r="43" spans="1:7" ht="12.75" customHeight="1">
      <c r="A43" s="184">
        <v>6</v>
      </c>
      <c r="B43" s="307" t="s">
        <v>154</v>
      </c>
      <c r="C43" s="184">
        <v>258</v>
      </c>
      <c r="D43" s="184">
        <v>258</v>
      </c>
      <c r="E43" s="184">
        <f t="shared" si="0"/>
        <v>0</v>
      </c>
      <c r="F43" s="201">
        <f t="shared" si="1"/>
        <v>0</v>
      </c>
      <c r="G43" s="30"/>
    </row>
    <row r="44" spans="1:7" ht="12.75" customHeight="1">
      <c r="A44" s="184">
        <v>7</v>
      </c>
      <c r="B44" s="307" t="s">
        <v>156</v>
      </c>
      <c r="C44" s="184">
        <v>80</v>
      </c>
      <c r="D44" s="184">
        <v>80</v>
      </c>
      <c r="E44" s="184">
        <f t="shared" si="0"/>
        <v>0</v>
      </c>
      <c r="F44" s="201">
        <f t="shared" si="1"/>
        <v>0</v>
      </c>
      <c r="G44" s="30"/>
    </row>
    <row r="45" spans="1:7" ht="12.75" customHeight="1">
      <c r="A45" s="184">
        <v>8</v>
      </c>
      <c r="B45" s="307" t="s">
        <v>176</v>
      </c>
      <c r="C45" s="184">
        <v>14</v>
      </c>
      <c r="D45" s="184">
        <v>14</v>
      </c>
      <c r="E45" s="184">
        <f t="shared" si="0"/>
        <v>0</v>
      </c>
      <c r="F45" s="201">
        <f t="shared" si="1"/>
        <v>0</v>
      </c>
      <c r="G45" s="30"/>
    </row>
    <row r="46" spans="1:7" ht="12.75" customHeight="1">
      <c r="A46" s="184">
        <v>9</v>
      </c>
      <c r="B46" s="307" t="s">
        <v>177</v>
      </c>
      <c r="C46" s="184">
        <v>834</v>
      </c>
      <c r="D46" s="184">
        <v>834</v>
      </c>
      <c r="E46" s="184">
        <f t="shared" si="0"/>
        <v>0</v>
      </c>
      <c r="F46" s="201">
        <f t="shared" si="1"/>
        <v>0</v>
      </c>
      <c r="G46" s="30"/>
    </row>
    <row r="47" spans="1:7" ht="12.75" customHeight="1">
      <c r="A47" s="184">
        <v>10</v>
      </c>
      <c r="B47" s="307" t="s">
        <v>161</v>
      </c>
      <c r="C47" s="184">
        <v>808</v>
      </c>
      <c r="D47" s="184">
        <v>808</v>
      </c>
      <c r="E47" s="184">
        <f t="shared" si="0"/>
        <v>0</v>
      </c>
      <c r="F47" s="201">
        <f t="shared" si="1"/>
        <v>0</v>
      </c>
      <c r="G47" s="30"/>
    </row>
    <row r="48" spans="1:7" ht="12.75" customHeight="1">
      <c r="A48" s="184">
        <v>11</v>
      </c>
      <c r="B48" s="307" t="s">
        <v>158</v>
      </c>
      <c r="C48" s="184">
        <v>254</v>
      </c>
      <c r="D48" s="184">
        <v>254</v>
      </c>
      <c r="E48" s="184">
        <f t="shared" si="0"/>
        <v>0</v>
      </c>
      <c r="F48" s="201">
        <f t="shared" si="1"/>
        <v>0</v>
      </c>
      <c r="G48" s="30"/>
    </row>
    <row r="49" spans="1:7" ht="12.75" customHeight="1">
      <c r="A49" s="184">
        <v>12</v>
      </c>
      <c r="B49" s="307" t="s">
        <v>178</v>
      </c>
      <c r="C49" s="184">
        <v>121</v>
      </c>
      <c r="D49" s="184">
        <v>121</v>
      </c>
      <c r="E49" s="184">
        <f t="shared" si="0"/>
        <v>0</v>
      </c>
      <c r="F49" s="201">
        <f t="shared" si="1"/>
        <v>0</v>
      </c>
      <c r="G49" s="30"/>
    </row>
    <row r="50" spans="1:7" ht="12.75" customHeight="1">
      <c r="A50" s="184">
        <v>13</v>
      </c>
      <c r="B50" s="307" t="s">
        <v>159</v>
      </c>
      <c r="C50" s="184">
        <v>124</v>
      </c>
      <c r="D50" s="184">
        <v>124</v>
      </c>
      <c r="E50" s="184">
        <f t="shared" si="0"/>
        <v>0</v>
      </c>
      <c r="F50" s="201">
        <f t="shared" si="1"/>
        <v>0</v>
      </c>
      <c r="G50" s="30"/>
    </row>
    <row r="51" spans="1:7" ht="12.75" customHeight="1">
      <c r="A51" s="184">
        <v>14</v>
      </c>
      <c r="B51" s="307" t="s">
        <v>179</v>
      </c>
      <c r="C51" s="184">
        <v>56</v>
      </c>
      <c r="D51" s="184">
        <v>56</v>
      </c>
      <c r="E51" s="184">
        <f t="shared" si="0"/>
        <v>0</v>
      </c>
      <c r="F51" s="201">
        <f t="shared" si="1"/>
        <v>0</v>
      </c>
      <c r="G51" s="30"/>
    </row>
    <row r="52" spans="1:7" ht="12.75" customHeight="1">
      <c r="A52" s="184">
        <v>15</v>
      </c>
      <c r="B52" s="307" t="s">
        <v>162</v>
      </c>
      <c r="C52" s="184">
        <v>27</v>
      </c>
      <c r="D52" s="184">
        <v>27</v>
      </c>
      <c r="E52" s="184">
        <f t="shared" si="0"/>
        <v>0</v>
      </c>
      <c r="F52" s="201">
        <f t="shared" si="1"/>
        <v>0</v>
      </c>
      <c r="G52" s="30"/>
    </row>
    <row r="53" spans="1:7" ht="12.75" customHeight="1">
      <c r="A53" s="184">
        <v>16</v>
      </c>
      <c r="B53" s="307" t="s">
        <v>163</v>
      </c>
      <c r="C53" s="184">
        <v>106</v>
      </c>
      <c r="D53" s="184">
        <v>106</v>
      </c>
      <c r="E53" s="184">
        <f t="shared" si="0"/>
        <v>0</v>
      </c>
      <c r="F53" s="201">
        <f t="shared" si="1"/>
        <v>0</v>
      </c>
      <c r="G53" s="30"/>
    </row>
    <row r="54" spans="1:7" ht="12.75" customHeight="1">
      <c r="A54" s="184">
        <v>17</v>
      </c>
      <c r="B54" s="307" t="s">
        <v>151</v>
      </c>
      <c r="C54" s="184">
        <v>625</v>
      </c>
      <c r="D54" s="184">
        <v>625</v>
      </c>
      <c r="E54" s="184">
        <f t="shared" si="0"/>
        <v>0</v>
      </c>
      <c r="F54" s="201">
        <f t="shared" si="1"/>
        <v>0</v>
      </c>
      <c r="G54" s="30"/>
    </row>
    <row r="55" spans="1:7" ht="12.75" customHeight="1">
      <c r="A55" s="184">
        <v>18</v>
      </c>
      <c r="B55" s="307" t="s">
        <v>157</v>
      </c>
      <c r="C55" s="184">
        <v>235</v>
      </c>
      <c r="D55" s="184">
        <v>235</v>
      </c>
      <c r="E55" s="184">
        <f t="shared" si="0"/>
        <v>0</v>
      </c>
      <c r="F55" s="201">
        <f t="shared" si="1"/>
        <v>0</v>
      </c>
      <c r="G55" s="30"/>
    </row>
    <row r="56" spans="1:7" ht="12.75" customHeight="1">
      <c r="A56" s="184">
        <v>19</v>
      </c>
      <c r="B56" s="307" t="s">
        <v>180</v>
      </c>
      <c r="C56" s="184">
        <v>680</v>
      </c>
      <c r="D56" s="184">
        <v>680</v>
      </c>
      <c r="E56" s="184">
        <f t="shared" si="0"/>
        <v>0</v>
      </c>
      <c r="F56" s="201">
        <f t="shared" si="1"/>
        <v>0</v>
      </c>
      <c r="G56" s="30"/>
    </row>
    <row r="57" spans="1:7" ht="12.75" customHeight="1">
      <c r="A57" s="184">
        <v>20</v>
      </c>
      <c r="B57" s="307" t="s">
        <v>165</v>
      </c>
      <c r="C57" s="184">
        <v>219</v>
      </c>
      <c r="D57" s="184">
        <v>219</v>
      </c>
      <c r="E57" s="184">
        <f t="shared" si="0"/>
        <v>0</v>
      </c>
      <c r="F57" s="201">
        <f t="shared" si="1"/>
        <v>0</v>
      </c>
      <c r="G57" s="30"/>
    </row>
    <row r="58" spans="1:7" ht="12.75" customHeight="1">
      <c r="A58" s="184">
        <v>21</v>
      </c>
      <c r="B58" s="307" t="s">
        <v>181</v>
      </c>
      <c r="C58" s="184">
        <v>44</v>
      </c>
      <c r="D58" s="184">
        <v>44</v>
      </c>
      <c r="E58" s="184">
        <f t="shared" si="0"/>
        <v>0</v>
      </c>
      <c r="F58" s="201">
        <f t="shared" si="1"/>
        <v>0</v>
      </c>
      <c r="G58" s="30"/>
    </row>
    <row r="59" spans="1:7" ht="12.75" customHeight="1">
      <c r="A59" s="184">
        <v>22</v>
      </c>
      <c r="B59" s="307" t="s">
        <v>155</v>
      </c>
      <c r="C59" s="184">
        <v>322</v>
      </c>
      <c r="D59" s="184">
        <v>322</v>
      </c>
      <c r="E59" s="184">
        <f t="shared" si="0"/>
        <v>0</v>
      </c>
      <c r="F59" s="201">
        <f t="shared" si="1"/>
        <v>0</v>
      </c>
      <c r="G59" s="30"/>
    </row>
    <row r="60" spans="1:7" ht="12.75" customHeight="1">
      <c r="A60" s="184">
        <v>23</v>
      </c>
      <c r="B60" s="307" t="s">
        <v>173</v>
      </c>
      <c r="C60" s="184">
        <v>273</v>
      </c>
      <c r="D60" s="184">
        <v>273</v>
      </c>
      <c r="E60" s="184">
        <f t="shared" si="0"/>
        <v>0</v>
      </c>
      <c r="F60" s="201">
        <f t="shared" si="1"/>
        <v>0</v>
      </c>
      <c r="G60" s="30"/>
    </row>
    <row r="61" spans="1:7" ht="12.75" customHeight="1">
      <c r="A61" s="184">
        <v>24</v>
      </c>
      <c r="B61" s="307" t="s">
        <v>160</v>
      </c>
      <c r="C61" s="184">
        <v>618</v>
      </c>
      <c r="D61" s="184">
        <v>618</v>
      </c>
      <c r="E61" s="184">
        <f t="shared" si="0"/>
        <v>0</v>
      </c>
      <c r="F61" s="201">
        <f t="shared" si="1"/>
        <v>0</v>
      </c>
      <c r="G61" s="30"/>
    </row>
    <row r="62" spans="1:7" ht="12.75" customHeight="1">
      <c r="A62" s="184">
        <v>25</v>
      </c>
      <c r="B62" s="307" t="s">
        <v>166</v>
      </c>
      <c r="C62" s="184">
        <v>188</v>
      </c>
      <c r="D62" s="184">
        <v>188</v>
      </c>
      <c r="E62" s="184">
        <f t="shared" si="0"/>
        <v>0</v>
      </c>
      <c r="F62" s="201">
        <f t="shared" si="1"/>
        <v>0</v>
      </c>
      <c r="G62" s="30"/>
    </row>
    <row r="63" spans="1:7" ht="12.75" customHeight="1">
      <c r="A63" s="184">
        <v>26</v>
      </c>
      <c r="B63" s="307" t="s">
        <v>164</v>
      </c>
      <c r="C63" s="184">
        <v>62</v>
      </c>
      <c r="D63" s="184">
        <v>62</v>
      </c>
      <c r="E63" s="184">
        <f t="shared" si="0"/>
        <v>0</v>
      </c>
      <c r="F63" s="201">
        <f t="shared" si="1"/>
        <v>0</v>
      </c>
      <c r="G63" s="30"/>
    </row>
    <row r="64" spans="1:7" ht="12.75" customHeight="1">
      <c r="A64" s="184">
        <v>27</v>
      </c>
      <c r="B64" s="307" t="s">
        <v>167</v>
      </c>
      <c r="C64" s="184">
        <v>48</v>
      </c>
      <c r="D64" s="184">
        <v>48</v>
      </c>
      <c r="E64" s="184">
        <f t="shared" si="0"/>
        <v>0</v>
      </c>
      <c r="F64" s="201">
        <f t="shared" si="1"/>
        <v>0</v>
      </c>
      <c r="G64" s="30"/>
    </row>
    <row r="65" spans="1:7" ht="12.75" customHeight="1">
      <c r="A65" s="184">
        <v>28</v>
      </c>
      <c r="B65" s="307" t="s">
        <v>168</v>
      </c>
      <c r="C65" s="184">
        <v>446</v>
      </c>
      <c r="D65" s="184">
        <v>446</v>
      </c>
      <c r="E65" s="184">
        <f t="shared" si="0"/>
        <v>0</v>
      </c>
      <c r="F65" s="201">
        <f t="shared" si="1"/>
        <v>0</v>
      </c>
      <c r="G65" s="30"/>
    </row>
    <row r="66" spans="1:7" ht="12.75" customHeight="1">
      <c r="A66" s="184">
        <v>29</v>
      </c>
      <c r="B66" s="307" t="s">
        <v>169</v>
      </c>
      <c r="C66" s="184">
        <v>528</v>
      </c>
      <c r="D66" s="184">
        <v>528</v>
      </c>
      <c r="E66" s="184">
        <f t="shared" si="0"/>
        <v>0</v>
      </c>
      <c r="F66" s="201">
        <f t="shared" si="1"/>
        <v>0</v>
      </c>
      <c r="G66" s="30"/>
    </row>
    <row r="67" spans="1:7" ht="12.75" customHeight="1">
      <c r="A67" s="184">
        <v>30</v>
      </c>
      <c r="B67" s="307" t="s">
        <v>170</v>
      </c>
      <c r="C67" s="184">
        <v>104</v>
      </c>
      <c r="D67" s="184">
        <v>104</v>
      </c>
      <c r="E67" s="184">
        <f t="shared" si="0"/>
        <v>0</v>
      </c>
      <c r="F67" s="201">
        <f t="shared" si="1"/>
        <v>0</v>
      </c>
      <c r="G67" s="30"/>
    </row>
    <row r="68" spans="1:7" ht="12.75" customHeight="1">
      <c r="A68" s="184">
        <v>31</v>
      </c>
      <c r="B68" s="307" t="s">
        <v>174</v>
      </c>
      <c r="C68" s="184">
        <v>483</v>
      </c>
      <c r="D68" s="184">
        <v>483</v>
      </c>
      <c r="E68" s="184">
        <f t="shared" si="0"/>
        <v>0</v>
      </c>
      <c r="F68" s="201">
        <f t="shared" si="1"/>
        <v>0</v>
      </c>
      <c r="G68" s="30"/>
    </row>
    <row r="69" spans="1:7" ht="12.75" customHeight="1">
      <c r="A69" s="184">
        <v>32</v>
      </c>
      <c r="B69" s="307" t="s">
        <v>171</v>
      </c>
      <c r="C69" s="184">
        <v>542</v>
      </c>
      <c r="D69" s="184">
        <v>542</v>
      </c>
      <c r="E69" s="184">
        <f t="shared" si="0"/>
        <v>0</v>
      </c>
      <c r="F69" s="201">
        <f t="shared" si="1"/>
        <v>0</v>
      </c>
      <c r="G69" s="30"/>
    </row>
    <row r="70" spans="1:7" ht="12.75" customHeight="1">
      <c r="A70" s="184">
        <v>33</v>
      </c>
      <c r="B70" s="307" t="s">
        <v>172</v>
      </c>
      <c r="C70" s="184">
        <v>440</v>
      </c>
      <c r="D70" s="184">
        <v>440</v>
      </c>
      <c r="E70" s="184">
        <f t="shared" si="0"/>
        <v>0</v>
      </c>
      <c r="F70" s="201">
        <f t="shared" si="1"/>
        <v>0</v>
      </c>
      <c r="G70" s="30" t="s">
        <v>12</v>
      </c>
    </row>
    <row r="71" spans="1:7" ht="17.25" customHeight="1">
      <c r="A71" s="242"/>
      <c r="B71" s="243" t="s">
        <v>27</v>
      </c>
      <c r="C71" s="42">
        <v>10758</v>
      </c>
      <c r="D71" s="42">
        <v>10758</v>
      </c>
      <c r="E71" s="210">
        <f t="shared" si="0"/>
        <v>0</v>
      </c>
      <c r="F71" s="244">
        <f t="shared" si="1"/>
        <v>0</v>
      </c>
      <c r="G71" s="30"/>
    </row>
    <row r="72" spans="1:7" ht="12.75" customHeight="1">
      <c r="A72" s="24"/>
      <c r="B72" s="35"/>
      <c r="C72" s="36"/>
      <c r="D72" s="36"/>
      <c r="E72" s="36"/>
      <c r="F72" s="37"/>
      <c r="G72" s="30"/>
    </row>
    <row r="73" spans="1:8" ht="12.75" customHeight="1">
      <c r="A73" s="324" t="s">
        <v>195</v>
      </c>
      <c r="B73" s="324"/>
      <c r="C73" s="324"/>
      <c r="D73" s="324"/>
      <c r="E73" s="324"/>
      <c r="F73" s="324"/>
      <c r="G73" s="324"/>
      <c r="H73" s="324"/>
    </row>
    <row r="74" spans="1:7" ht="45.75" customHeight="1">
      <c r="A74" s="16" t="s">
        <v>20</v>
      </c>
      <c r="B74" s="16" t="s">
        <v>21</v>
      </c>
      <c r="C74" s="16" t="s">
        <v>22</v>
      </c>
      <c r="D74" s="16" t="s">
        <v>23</v>
      </c>
      <c r="E74" s="28" t="s">
        <v>24</v>
      </c>
      <c r="F74" s="16" t="s">
        <v>25</v>
      </c>
      <c r="G74" s="30"/>
    </row>
    <row r="75" spans="1:7" ht="12.75" customHeight="1">
      <c r="A75" s="16">
        <v>1</v>
      </c>
      <c r="B75" s="16">
        <v>2</v>
      </c>
      <c r="C75" s="16">
        <v>3</v>
      </c>
      <c r="D75" s="16">
        <v>4</v>
      </c>
      <c r="E75" s="16" t="s">
        <v>26</v>
      </c>
      <c r="F75" s="16">
        <v>6</v>
      </c>
      <c r="G75" s="30"/>
    </row>
    <row r="76" spans="1:7" ht="12.75" customHeight="1">
      <c r="A76" s="184">
        <v>1</v>
      </c>
      <c r="B76" s="307" t="s">
        <v>149</v>
      </c>
      <c r="C76" s="184">
        <v>1084</v>
      </c>
      <c r="D76" s="184">
        <v>1084</v>
      </c>
      <c r="E76" s="184">
        <f>D76-C76</f>
        <v>0</v>
      </c>
      <c r="F76" s="184">
        <v>0</v>
      </c>
      <c r="G76" s="30"/>
    </row>
    <row r="77" spans="1:7" ht="12.75" customHeight="1">
      <c r="A77" s="184">
        <v>2</v>
      </c>
      <c r="B77" s="307" t="s">
        <v>150</v>
      </c>
      <c r="C77" s="184">
        <v>774</v>
      </c>
      <c r="D77" s="184">
        <v>774</v>
      </c>
      <c r="E77" s="184">
        <f aca="true" t="shared" si="2" ref="E77:E109">D77-C77</f>
        <v>0</v>
      </c>
      <c r="F77" s="184">
        <v>0</v>
      </c>
      <c r="G77" s="30"/>
    </row>
    <row r="78" spans="1:7" ht="12.75" customHeight="1">
      <c r="A78" s="184">
        <v>3</v>
      </c>
      <c r="B78" s="307" t="s">
        <v>152</v>
      </c>
      <c r="C78" s="184">
        <v>625</v>
      </c>
      <c r="D78" s="184">
        <v>625</v>
      </c>
      <c r="E78" s="184">
        <f t="shared" si="2"/>
        <v>0</v>
      </c>
      <c r="F78" s="184">
        <v>0</v>
      </c>
      <c r="G78" s="30"/>
    </row>
    <row r="79" spans="1:7" ht="12.75" customHeight="1">
      <c r="A79" s="184">
        <v>4</v>
      </c>
      <c r="B79" s="307" t="s">
        <v>175</v>
      </c>
      <c r="C79" s="184">
        <v>715</v>
      </c>
      <c r="D79" s="184">
        <v>715</v>
      </c>
      <c r="E79" s="184">
        <f t="shared" si="2"/>
        <v>0</v>
      </c>
      <c r="F79" s="184">
        <v>0</v>
      </c>
      <c r="G79" s="30"/>
    </row>
    <row r="80" spans="1:7" ht="12.75" customHeight="1">
      <c r="A80" s="184">
        <v>5</v>
      </c>
      <c r="B80" s="307" t="s">
        <v>153</v>
      </c>
      <c r="C80" s="184">
        <v>1662</v>
      </c>
      <c r="D80" s="184">
        <v>1662</v>
      </c>
      <c r="E80" s="184">
        <f t="shared" si="2"/>
        <v>0</v>
      </c>
      <c r="F80" s="184">
        <v>0</v>
      </c>
      <c r="G80" s="30"/>
    </row>
    <row r="81" spans="1:7" ht="12.75" customHeight="1">
      <c r="A81" s="184">
        <v>6</v>
      </c>
      <c r="B81" s="307" t="s">
        <v>154</v>
      </c>
      <c r="C81" s="184">
        <v>683</v>
      </c>
      <c r="D81" s="184">
        <v>683</v>
      </c>
      <c r="E81" s="184">
        <f t="shared" si="2"/>
        <v>0</v>
      </c>
      <c r="F81" s="184">
        <v>0</v>
      </c>
      <c r="G81" s="30"/>
    </row>
    <row r="82" spans="1:7" ht="12.75" customHeight="1">
      <c r="A82" s="184">
        <v>7</v>
      </c>
      <c r="B82" s="307" t="s">
        <v>156</v>
      </c>
      <c r="C82" s="184">
        <v>1017</v>
      </c>
      <c r="D82" s="184">
        <v>1017</v>
      </c>
      <c r="E82" s="184">
        <f t="shared" si="2"/>
        <v>0</v>
      </c>
      <c r="F82" s="184">
        <v>0</v>
      </c>
      <c r="G82" s="30"/>
    </row>
    <row r="83" spans="1:7" ht="12.75" customHeight="1">
      <c r="A83" s="184">
        <v>8</v>
      </c>
      <c r="B83" s="307" t="s">
        <v>176</v>
      </c>
      <c r="C83" s="184">
        <v>236</v>
      </c>
      <c r="D83" s="184">
        <v>236</v>
      </c>
      <c r="E83" s="184">
        <f t="shared" si="2"/>
        <v>0</v>
      </c>
      <c r="F83" s="184">
        <v>0</v>
      </c>
      <c r="G83" s="30"/>
    </row>
    <row r="84" spans="1:7" ht="12.75" customHeight="1">
      <c r="A84" s="184">
        <v>9</v>
      </c>
      <c r="B84" s="307" t="s">
        <v>177</v>
      </c>
      <c r="C84" s="184">
        <v>462</v>
      </c>
      <c r="D84" s="184">
        <v>462</v>
      </c>
      <c r="E84" s="184">
        <f t="shared" si="2"/>
        <v>0</v>
      </c>
      <c r="F84" s="184">
        <v>0</v>
      </c>
      <c r="G84" s="30"/>
    </row>
    <row r="85" spans="1:7" ht="12.75" customHeight="1">
      <c r="A85" s="184">
        <v>10</v>
      </c>
      <c r="B85" s="307" t="s">
        <v>161</v>
      </c>
      <c r="C85" s="184">
        <v>911</v>
      </c>
      <c r="D85" s="184">
        <v>911</v>
      </c>
      <c r="E85" s="184">
        <f t="shared" si="2"/>
        <v>0</v>
      </c>
      <c r="F85" s="184">
        <v>0</v>
      </c>
      <c r="G85" s="30"/>
    </row>
    <row r="86" spans="1:7" ht="12.75" customHeight="1">
      <c r="A86" s="184">
        <v>11</v>
      </c>
      <c r="B86" s="307" t="s">
        <v>158</v>
      </c>
      <c r="C86" s="184">
        <v>261</v>
      </c>
      <c r="D86" s="184">
        <v>261</v>
      </c>
      <c r="E86" s="184">
        <f t="shared" si="2"/>
        <v>0</v>
      </c>
      <c r="F86" s="184">
        <v>0</v>
      </c>
      <c r="G86" s="30"/>
    </row>
    <row r="87" spans="1:7" ht="12.75" customHeight="1">
      <c r="A87" s="184">
        <v>12</v>
      </c>
      <c r="B87" s="307" t="s">
        <v>178</v>
      </c>
      <c r="C87" s="184">
        <v>527</v>
      </c>
      <c r="D87" s="184">
        <v>527</v>
      </c>
      <c r="E87" s="184">
        <f t="shared" si="2"/>
        <v>0</v>
      </c>
      <c r="F87" s="184">
        <v>0</v>
      </c>
      <c r="G87" s="30"/>
    </row>
    <row r="88" spans="1:7" ht="12.75" customHeight="1">
      <c r="A88" s="184">
        <v>13</v>
      </c>
      <c r="B88" s="307" t="s">
        <v>159</v>
      </c>
      <c r="C88" s="184">
        <v>553</v>
      </c>
      <c r="D88" s="184">
        <v>553</v>
      </c>
      <c r="E88" s="184">
        <f t="shared" si="2"/>
        <v>0</v>
      </c>
      <c r="F88" s="184">
        <v>0</v>
      </c>
      <c r="G88" s="30"/>
    </row>
    <row r="89" spans="1:7" ht="12.75" customHeight="1">
      <c r="A89" s="184">
        <v>14</v>
      </c>
      <c r="B89" s="307" t="s">
        <v>179</v>
      </c>
      <c r="C89" s="184">
        <v>516</v>
      </c>
      <c r="D89" s="184">
        <v>516</v>
      </c>
      <c r="E89" s="184">
        <f t="shared" si="2"/>
        <v>0</v>
      </c>
      <c r="F89" s="184">
        <v>0</v>
      </c>
      <c r="G89" s="30"/>
    </row>
    <row r="90" spans="1:8" ht="12.75" customHeight="1">
      <c r="A90" s="184">
        <v>15</v>
      </c>
      <c r="B90" s="307" t="s">
        <v>162</v>
      </c>
      <c r="C90" s="184">
        <v>758</v>
      </c>
      <c r="D90" s="184">
        <v>758</v>
      </c>
      <c r="E90" s="184">
        <f t="shared" si="2"/>
        <v>0</v>
      </c>
      <c r="F90" s="184">
        <v>0</v>
      </c>
      <c r="G90" s="30"/>
      <c r="H90" s="10" t="s">
        <v>12</v>
      </c>
    </row>
    <row r="91" spans="1:7" ht="12.75" customHeight="1">
      <c r="A91" s="184">
        <v>16</v>
      </c>
      <c r="B91" s="307" t="s">
        <v>163</v>
      </c>
      <c r="C91" s="184">
        <v>716</v>
      </c>
      <c r="D91" s="184">
        <v>716</v>
      </c>
      <c r="E91" s="184">
        <f t="shared" si="2"/>
        <v>0</v>
      </c>
      <c r="F91" s="184">
        <v>0</v>
      </c>
      <c r="G91" s="30"/>
    </row>
    <row r="92" spans="1:7" ht="12.75" customHeight="1">
      <c r="A92" s="184">
        <v>17</v>
      </c>
      <c r="B92" s="307" t="s">
        <v>151</v>
      </c>
      <c r="C92" s="184">
        <v>810</v>
      </c>
      <c r="D92" s="184">
        <v>810</v>
      </c>
      <c r="E92" s="184">
        <f t="shared" si="2"/>
        <v>0</v>
      </c>
      <c r="F92" s="184">
        <v>0</v>
      </c>
      <c r="G92" s="30"/>
    </row>
    <row r="93" spans="1:7" ht="12.75" customHeight="1">
      <c r="A93" s="184">
        <v>18</v>
      </c>
      <c r="B93" s="307" t="s">
        <v>157</v>
      </c>
      <c r="C93" s="184">
        <v>1656</v>
      </c>
      <c r="D93" s="184">
        <v>1656</v>
      </c>
      <c r="E93" s="184">
        <f t="shared" si="2"/>
        <v>0</v>
      </c>
      <c r="F93" s="184">
        <v>0</v>
      </c>
      <c r="G93" s="30"/>
    </row>
    <row r="94" spans="1:7" ht="12.75" customHeight="1">
      <c r="A94" s="184">
        <v>19</v>
      </c>
      <c r="B94" s="307" t="s">
        <v>180</v>
      </c>
      <c r="C94" s="184">
        <v>464</v>
      </c>
      <c r="D94" s="184">
        <v>464</v>
      </c>
      <c r="E94" s="184">
        <f t="shared" si="2"/>
        <v>0</v>
      </c>
      <c r="F94" s="184">
        <v>0</v>
      </c>
      <c r="G94" s="30"/>
    </row>
    <row r="95" spans="1:7" ht="12.75" customHeight="1">
      <c r="A95" s="184">
        <v>20</v>
      </c>
      <c r="B95" s="307" t="s">
        <v>165</v>
      </c>
      <c r="C95" s="184">
        <v>828</v>
      </c>
      <c r="D95" s="184">
        <v>828</v>
      </c>
      <c r="E95" s="184">
        <f t="shared" si="2"/>
        <v>0</v>
      </c>
      <c r="F95" s="184">
        <v>0</v>
      </c>
      <c r="G95" s="30"/>
    </row>
    <row r="96" spans="1:7" ht="12.75" customHeight="1">
      <c r="A96" s="184">
        <v>21</v>
      </c>
      <c r="B96" s="307" t="s">
        <v>181</v>
      </c>
      <c r="C96" s="184">
        <v>569</v>
      </c>
      <c r="D96" s="184">
        <v>569</v>
      </c>
      <c r="E96" s="184">
        <f t="shared" si="2"/>
        <v>0</v>
      </c>
      <c r="F96" s="184">
        <v>0</v>
      </c>
      <c r="G96" s="30"/>
    </row>
    <row r="97" spans="1:7" ht="12.75" customHeight="1">
      <c r="A97" s="184">
        <v>22</v>
      </c>
      <c r="B97" s="307" t="s">
        <v>155</v>
      </c>
      <c r="C97" s="184">
        <v>376</v>
      </c>
      <c r="D97" s="184">
        <v>376</v>
      </c>
      <c r="E97" s="184">
        <f t="shared" si="2"/>
        <v>0</v>
      </c>
      <c r="F97" s="184">
        <v>0</v>
      </c>
      <c r="G97" s="30"/>
    </row>
    <row r="98" spans="1:7" ht="12.75" customHeight="1">
      <c r="A98" s="184">
        <v>23</v>
      </c>
      <c r="B98" s="307" t="s">
        <v>173</v>
      </c>
      <c r="C98" s="184">
        <v>467</v>
      </c>
      <c r="D98" s="184">
        <v>467</v>
      </c>
      <c r="E98" s="184">
        <f t="shared" si="2"/>
        <v>0</v>
      </c>
      <c r="F98" s="184">
        <v>0</v>
      </c>
      <c r="G98" s="30"/>
    </row>
    <row r="99" spans="1:7" ht="12.75" customHeight="1">
      <c r="A99" s="184">
        <v>24</v>
      </c>
      <c r="B99" s="307" t="s">
        <v>160</v>
      </c>
      <c r="C99" s="184">
        <v>765</v>
      </c>
      <c r="D99" s="184">
        <v>765</v>
      </c>
      <c r="E99" s="184">
        <f t="shared" si="2"/>
        <v>0</v>
      </c>
      <c r="F99" s="184">
        <v>0</v>
      </c>
      <c r="G99" s="30"/>
    </row>
    <row r="100" spans="1:7" ht="12.75" customHeight="1">
      <c r="A100" s="184">
        <v>25</v>
      </c>
      <c r="B100" s="307" t="s">
        <v>166</v>
      </c>
      <c r="C100" s="184">
        <v>683</v>
      </c>
      <c r="D100" s="184">
        <v>683</v>
      </c>
      <c r="E100" s="184">
        <f t="shared" si="2"/>
        <v>0</v>
      </c>
      <c r="F100" s="184">
        <v>0</v>
      </c>
      <c r="G100" s="30"/>
    </row>
    <row r="101" spans="1:7" ht="12.75" customHeight="1">
      <c r="A101" s="184">
        <v>26</v>
      </c>
      <c r="B101" s="307" t="s">
        <v>164</v>
      </c>
      <c r="C101" s="184">
        <v>267</v>
      </c>
      <c r="D101" s="184">
        <v>267</v>
      </c>
      <c r="E101" s="184">
        <f t="shared" si="2"/>
        <v>0</v>
      </c>
      <c r="F101" s="184">
        <v>0</v>
      </c>
      <c r="G101" s="30"/>
    </row>
    <row r="102" spans="1:7" ht="12.75" customHeight="1">
      <c r="A102" s="184">
        <v>27</v>
      </c>
      <c r="B102" s="307" t="s">
        <v>167</v>
      </c>
      <c r="C102" s="184">
        <v>1001</v>
      </c>
      <c r="D102" s="184">
        <v>1001</v>
      </c>
      <c r="E102" s="184">
        <f t="shared" si="2"/>
        <v>0</v>
      </c>
      <c r="F102" s="184">
        <v>0</v>
      </c>
      <c r="G102" s="30"/>
    </row>
    <row r="103" spans="1:7" ht="12.75" customHeight="1">
      <c r="A103" s="184">
        <v>28</v>
      </c>
      <c r="B103" s="307" t="s">
        <v>168</v>
      </c>
      <c r="C103" s="184">
        <v>907</v>
      </c>
      <c r="D103" s="184">
        <v>907</v>
      </c>
      <c r="E103" s="184">
        <f t="shared" si="2"/>
        <v>0</v>
      </c>
      <c r="F103" s="184">
        <v>0</v>
      </c>
      <c r="G103" s="30"/>
    </row>
    <row r="104" spans="1:7" ht="12.75" customHeight="1">
      <c r="A104" s="184">
        <v>29</v>
      </c>
      <c r="B104" s="307" t="s">
        <v>169</v>
      </c>
      <c r="C104" s="184">
        <v>868</v>
      </c>
      <c r="D104" s="184">
        <v>868</v>
      </c>
      <c r="E104" s="184">
        <f t="shared" si="2"/>
        <v>0</v>
      </c>
      <c r="F104" s="184">
        <v>0</v>
      </c>
      <c r="G104" s="30"/>
    </row>
    <row r="105" spans="1:7" ht="12.75" customHeight="1">
      <c r="A105" s="184">
        <v>30</v>
      </c>
      <c r="B105" s="307" t="s">
        <v>170</v>
      </c>
      <c r="C105" s="184">
        <v>809</v>
      </c>
      <c r="D105" s="184">
        <v>809</v>
      </c>
      <c r="E105" s="184">
        <f t="shared" si="2"/>
        <v>0</v>
      </c>
      <c r="F105" s="184">
        <v>0</v>
      </c>
      <c r="G105" s="30"/>
    </row>
    <row r="106" spans="1:7" ht="12.75" customHeight="1">
      <c r="A106" s="184">
        <v>31</v>
      </c>
      <c r="B106" s="307" t="s">
        <v>174</v>
      </c>
      <c r="C106" s="184">
        <v>332</v>
      </c>
      <c r="D106" s="184">
        <v>332</v>
      </c>
      <c r="E106" s="184">
        <f t="shared" si="2"/>
        <v>0</v>
      </c>
      <c r="F106" s="184">
        <v>0</v>
      </c>
      <c r="G106" s="30"/>
    </row>
    <row r="107" spans="1:7" ht="12.75" customHeight="1">
      <c r="A107" s="184">
        <v>32</v>
      </c>
      <c r="B107" s="307" t="s">
        <v>171</v>
      </c>
      <c r="C107" s="184">
        <v>831</v>
      </c>
      <c r="D107" s="184">
        <v>831</v>
      </c>
      <c r="E107" s="184">
        <f t="shared" si="2"/>
        <v>0</v>
      </c>
      <c r="F107" s="184">
        <v>0</v>
      </c>
      <c r="G107" s="30"/>
    </row>
    <row r="108" spans="1:7" ht="12.75" customHeight="1">
      <c r="A108" s="184">
        <v>33</v>
      </c>
      <c r="B108" s="307" t="s">
        <v>172</v>
      </c>
      <c r="C108" s="184">
        <v>551</v>
      </c>
      <c r="D108" s="184">
        <v>551</v>
      </c>
      <c r="E108" s="184">
        <f t="shared" si="2"/>
        <v>0</v>
      </c>
      <c r="F108" s="184">
        <v>0</v>
      </c>
      <c r="G108" s="30"/>
    </row>
    <row r="109" spans="1:7" ht="12.75" customHeight="1">
      <c r="A109" s="242"/>
      <c r="B109" s="243" t="s">
        <v>27</v>
      </c>
      <c r="C109" s="210">
        <v>23684</v>
      </c>
      <c r="D109" s="210">
        <v>23684</v>
      </c>
      <c r="E109" s="210">
        <f t="shared" si="2"/>
        <v>0</v>
      </c>
      <c r="F109" s="210">
        <v>0</v>
      </c>
      <c r="G109" s="30"/>
    </row>
    <row r="110" spans="1:7" ht="12.75" customHeight="1">
      <c r="A110" s="39"/>
      <c r="B110" s="2"/>
      <c r="C110" s="36"/>
      <c r="D110" s="36"/>
      <c r="E110" s="40"/>
      <c r="F110" s="41"/>
      <c r="G110" s="30"/>
    </row>
    <row r="111" spans="1:7" ht="12.75" customHeight="1">
      <c r="A111" s="39"/>
      <c r="B111" s="2"/>
      <c r="C111" s="36"/>
      <c r="D111" s="36"/>
      <c r="E111" s="40"/>
      <c r="F111" s="41"/>
      <c r="G111" s="30"/>
    </row>
    <row r="112" spans="1:11" ht="12.75" customHeight="1">
      <c r="A112" s="324" t="s">
        <v>196</v>
      </c>
      <c r="B112" s="324"/>
      <c r="C112" s="324"/>
      <c r="D112" s="324"/>
      <c r="E112" s="324"/>
      <c r="F112" s="324"/>
      <c r="G112" s="324"/>
      <c r="H112" s="324"/>
      <c r="K112" s="10">
        <f>D109+346</f>
        <v>24030</v>
      </c>
    </row>
    <row r="113" spans="1:7" ht="45.75" customHeight="1">
      <c r="A113" s="16" t="s">
        <v>20</v>
      </c>
      <c r="B113" s="16" t="s">
        <v>21</v>
      </c>
      <c r="C113" s="16" t="s">
        <v>22</v>
      </c>
      <c r="D113" s="16" t="s">
        <v>23</v>
      </c>
      <c r="E113" s="28" t="s">
        <v>24</v>
      </c>
      <c r="F113" s="16" t="s">
        <v>25</v>
      </c>
      <c r="G113" s="30"/>
    </row>
    <row r="114" spans="1:7" ht="15" customHeight="1">
      <c r="A114" s="16">
        <v>1</v>
      </c>
      <c r="B114" s="16">
        <v>2</v>
      </c>
      <c r="C114" s="16">
        <v>3</v>
      </c>
      <c r="D114" s="16">
        <v>4</v>
      </c>
      <c r="E114" s="16" t="s">
        <v>26</v>
      </c>
      <c r="F114" s="16">
        <v>6</v>
      </c>
      <c r="G114" s="30"/>
    </row>
    <row r="115" spans="1:7" ht="12.75" customHeight="1">
      <c r="A115" s="17">
        <v>1</v>
      </c>
      <c r="B115" s="307" t="s">
        <v>149</v>
      </c>
      <c r="C115" s="17">
        <v>15</v>
      </c>
      <c r="D115" s="17">
        <v>15</v>
      </c>
      <c r="E115" s="184">
        <f>D115-C115</f>
        <v>0</v>
      </c>
      <c r="F115" s="140">
        <f>E115/C115</f>
        <v>0</v>
      </c>
      <c r="G115" s="30"/>
    </row>
    <row r="116" spans="1:7" ht="12.75" customHeight="1">
      <c r="A116" s="17">
        <v>2</v>
      </c>
      <c r="B116" s="307" t="s">
        <v>150</v>
      </c>
      <c r="C116" s="17">
        <v>4</v>
      </c>
      <c r="D116" s="17">
        <v>4</v>
      </c>
      <c r="E116" s="184">
        <f aca="true" t="shared" si="3" ref="E116:E148">D116-C116</f>
        <v>0</v>
      </c>
      <c r="F116" s="140">
        <f>E116/C116</f>
        <v>0</v>
      </c>
      <c r="G116" s="30"/>
    </row>
    <row r="117" spans="1:7" ht="12.75" customHeight="1">
      <c r="A117" s="17">
        <v>3</v>
      </c>
      <c r="B117" s="307" t="s">
        <v>152</v>
      </c>
      <c r="C117" s="17">
        <v>13</v>
      </c>
      <c r="D117" s="17">
        <v>13</v>
      </c>
      <c r="E117" s="184">
        <f t="shared" si="3"/>
        <v>0</v>
      </c>
      <c r="F117" s="140">
        <v>0</v>
      </c>
      <c r="G117" s="30"/>
    </row>
    <row r="118" spans="1:7" ht="12.75" customHeight="1">
      <c r="A118" s="17">
        <v>4</v>
      </c>
      <c r="B118" s="307" t="s">
        <v>175</v>
      </c>
      <c r="C118" s="17">
        <v>12</v>
      </c>
      <c r="D118" s="17">
        <v>12</v>
      </c>
      <c r="E118" s="184">
        <f t="shared" si="3"/>
        <v>0</v>
      </c>
      <c r="F118" s="140">
        <f>E118/C118</f>
        <v>0</v>
      </c>
      <c r="G118" s="30"/>
    </row>
    <row r="119" spans="1:7" ht="12.75" customHeight="1">
      <c r="A119" s="17">
        <v>5</v>
      </c>
      <c r="B119" s="307" t="s">
        <v>153</v>
      </c>
      <c r="C119" s="17">
        <v>0</v>
      </c>
      <c r="D119" s="17">
        <v>0</v>
      </c>
      <c r="E119" s="184">
        <f t="shared" si="3"/>
        <v>0</v>
      </c>
      <c r="F119" s="140">
        <v>0</v>
      </c>
      <c r="G119" s="30"/>
    </row>
    <row r="120" spans="1:7" ht="12.75" customHeight="1">
      <c r="A120" s="17">
        <v>6</v>
      </c>
      <c r="B120" s="307" t="s">
        <v>154</v>
      </c>
      <c r="C120" s="17">
        <v>12</v>
      </c>
      <c r="D120" s="17">
        <v>12</v>
      </c>
      <c r="E120" s="184">
        <f t="shared" si="3"/>
        <v>0</v>
      </c>
      <c r="F120" s="140">
        <f>E120/C120</f>
        <v>0</v>
      </c>
      <c r="G120" s="30"/>
    </row>
    <row r="121" spans="1:7" ht="12.75" customHeight="1">
      <c r="A121" s="17">
        <v>7</v>
      </c>
      <c r="B121" s="307" t="s">
        <v>156</v>
      </c>
      <c r="C121" s="17">
        <v>4</v>
      </c>
      <c r="D121" s="17">
        <v>4</v>
      </c>
      <c r="E121" s="184">
        <f t="shared" si="3"/>
        <v>0</v>
      </c>
      <c r="F121" s="140">
        <v>0</v>
      </c>
      <c r="G121" s="30"/>
    </row>
    <row r="122" spans="1:7" ht="12.75" customHeight="1">
      <c r="A122" s="17">
        <v>8</v>
      </c>
      <c r="B122" s="307" t="s">
        <v>176</v>
      </c>
      <c r="C122" s="17">
        <v>2</v>
      </c>
      <c r="D122" s="17">
        <v>2</v>
      </c>
      <c r="E122" s="184">
        <f t="shared" si="3"/>
        <v>0</v>
      </c>
      <c r="F122" s="140">
        <f>E122/C122</f>
        <v>0</v>
      </c>
      <c r="G122" s="30"/>
    </row>
    <row r="123" spans="1:7" ht="12.75" customHeight="1">
      <c r="A123" s="17">
        <v>9</v>
      </c>
      <c r="B123" s="307" t="s">
        <v>177</v>
      </c>
      <c r="C123" s="17">
        <v>10</v>
      </c>
      <c r="D123" s="17">
        <v>10</v>
      </c>
      <c r="E123" s="184">
        <f t="shared" si="3"/>
        <v>0</v>
      </c>
      <c r="F123" s="140">
        <v>0</v>
      </c>
      <c r="G123" s="30"/>
    </row>
    <row r="124" spans="1:7" ht="12.75" customHeight="1">
      <c r="A124" s="17">
        <v>10</v>
      </c>
      <c r="B124" s="307" t="s">
        <v>161</v>
      </c>
      <c r="C124" s="17">
        <v>3</v>
      </c>
      <c r="D124" s="17">
        <v>3</v>
      </c>
      <c r="E124" s="184">
        <f t="shared" si="3"/>
        <v>0</v>
      </c>
      <c r="F124" s="140">
        <v>0</v>
      </c>
      <c r="G124" s="30"/>
    </row>
    <row r="125" spans="1:7" ht="12.75" customHeight="1">
      <c r="A125" s="17">
        <v>11</v>
      </c>
      <c r="B125" s="307" t="s">
        <v>158</v>
      </c>
      <c r="C125" s="17">
        <v>0</v>
      </c>
      <c r="D125" s="17">
        <v>0</v>
      </c>
      <c r="E125" s="184">
        <f t="shared" si="3"/>
        <v>0</v>
      </c>
      <c r="F125" s="140">
        <v>0</v>
      </c>
      <c r="G125" s="30"/>
    </row>
    <row r="126" spans="1:7" ht="12.75" customHeight="1">
      <c r="A126" s="17">
        <v>12</v>
      </c>
      <c r="B126" s="307" t="s">
        <v>178</v>
      </c>
      <c r="C126" s="17">
        <v>0</v>
      </c>
      <c r="D126" s="17">
        <v>0</v>
      </c>
      <c r="E126" s="184">
        <f t="shared" si="3"/>
        <v>0</v>
      </c>
      <c r="F126" s="140">
        <v>0</v>
      </c>
      <c r="G126" s="30"/>
    </row>
    <row r="127" spans="1:7" ht="12.75" customHeight="1">
      <c r="A127" s="17">
        <v>13</v>
      </c>
      <c r="B127" s="307" t="s">
        <v>159</v>
      </c>
      <c r="C127" s="17">
        <v>2</v>
      </c>
      <c r="D127" s="17">
        <v>2</v>
      </c>
      <c r="E127" s="184">
        <f t="shared" si="3"/>
        <v>0</v>
      </c>
      <c r="F127" s="140">
        <v>0</v>
      </c>
      <c r="G127" s="30"/>
    </row>
    <row r="128" spans="1:7" ht="12.75" customHeight="1">
      <c r="A128" s="17">
        <v>14</v>
      </c>
      <c r="B128" s="307" t="s">
        <v>179</v>
      </c>
      <c r="C128" s="17">
        <v>0</v>
      </c>
      <c r="D128" s="17">
        <v>0</v>
      </c>
      <c r="E128" s="184">
        <f t="shared" si="3"/>
        <v>0</v>
      </c>
      <c r="F128" s="140">
        <v>0</v>
      </c>
      <c r="G128" s="30"/>
    </row>
    <row r="129" spans="1:7" ht="12.75" customHeight="1">
      <c r="A129" s="17">
        <v>15</v>
      </c>
      <c r="B129" s="307" t="s">
        <v>162</v>
      </c>
      <c r="C129" s="17">
        <v>0</v>
      </c>
      <c r="D129" s="17">
        <v>0</v>
      </c>
      <c r="E129" s="184">
        <f t="shared" si="3"/>
        <v>0</v>
      </c>
      <c r="F129" s="140">
        <v>0</v>
      </c>
      <c r="G129" s="30"/>
    </row>
    <row r="130" spans="1:7" ht="12.75" customHeight="1">
      <c r="A130" s="17">
        <v>16</v>
      </c>
      <c r="B130" s="307" t="s">
        <v>163</v>
      </c>
      <c r="C130" s="17">
        <v>0</v>
      </c>
      <c r="D130" s="17">
        <v>0</v>
      </c>
      <c r="E130" s="184">
        <f t="shared" si="3"/>
        <v>0</v>
      </c>
      <c r="F130" s="140">
        <v>0</v>
      </c>
      <c r="G130" s="30"/>
    </row>
    <row r="131" spans="1:7" ht="12.75" customHeight="1">
      <c r="A131" s="17">
        <v>17</v>
      </c>
      <c r="B131" s="307" t="s">
        <v>151</v>
      </c>
      <c r="C131" s="17">
        <v>10</v>
      </c>
      <c r="D131" s="17">
        <v>10</v>
      </c>
      <c r="E131" s="184">
        <f t="shared" si="3"/>
        <v>0</v>
      </c>
      <c r="F131" s="140">
        <v>0</v>
      </c>
      <c r="G131" s="30"/>
    </row>
    <row r="132" spans="1:7" ht="12.75" customHeight="1">
      <c r="A132" s="17">
        <v>18</v>
      </c>
      <c r="B132" s="307" t="s">
        <v>157</v>
      </c>
      <c r="C132" s="17">
        <v>1</v>
      </c>
      <c r="D132" s="17">
        <v>1</v>
      </c>
      <c r="E132" s="184">
        <f t="shared" si="3"/>
        <v>0</v>
      </c>
      <c r="F132" s="140">
        <f>E132/C132</f>
        <v>0</v>
      </c>
      <c r="G132" s="30"/>
    </row>
    <row r="133" spans="1:7" ht="12.75" customHeight="1">
      <c r="A133" s="17">
        <v>19</v>
      </c>
      <c r="B133" s="307" t="s">
        <v>180</v>
      </c>
      <c r="C133" s="184">
        <v>0</v>
      </c>
      <c r="D133" s="184">
        <v>0</v>
      </c>
      <c r="E133" s="184">
        <f t="shared" si="3"/>
        <v>0</v>
      </c>
      <c r="F133" s="140">
        <v>0</v>
      </c>
      <c r="G133" s="30"/>
    </row>
    <row r="134" spans="1:8" ht="12.75" customHeight="1">
      <c r="A134" s="17">
        <v>20</v>
      </c>
      <c r="B134" s="307" t="s">
        <v>165</v>
      </c>
      <c r="C134" s="184">
        <v>3</v>
      </c>
      <c r="D134" s="184">
        <v>3</v>
      </c>
      <c r="E134" s="184">
        <f t="shared" si="3"/>
        <v>0</v>
      </c>
      <c r="F134" s="201">
        <f>E134/C134</f>
        <v>0</v>
      </c>
      <c r="G134" s="30"/>
      <c r="H134" s="10" t="s">
        <v>12</v>
      </c>
    </row>
    <row r="135" spans="1:8" ht="12.75" customHeight="1">
      <c r="A135" s="17">
        <v>21</v>
      </c>
      <c r="B135" s="307" t="s">
        <v>181</v>
      </c>
      <c r="C135" s="184">
        <v>26</v>
      </c>
      <c r="D135" s="184">
        <v>26</v>
      </c>
      <c r="E135" s="184">
        <f t="shared" si="3"/>
        <v>0</v>
      </c>
      <c r="F135" s="140">
        <v>0</v>
      </c>
      <c r="G135" s="30"/>
      <c r="H135" s="10" t="s">
        <v>12</v>
      </c>
    </row>
    <row r="136" spans="1:7" ht="12.75" customHeight="1">
      <c r="A136" s="17">
        <v>22</v>
      </c>
      <c r="B136" s="307" t="s">
        <v>155</v>
      </c>
      <c r="C136" s="184">
        <v>0</v>
      </c>
      <c r="D136" s="184">
        <v>0</v>
      </c>
      <c r="E136" s="184">
        <f t="shared" si="3"/>
        <v>0</v>
      </c>
      <c r="F136" s="201">
        <v>0</v>
      </c>
      <c r="G136" s="30"/>
    </row>
    <row r="137" spans="1:7" ht="12.75" customHeight="1">
      <c r="A137" s="17">
        <v>23</v>
      </c>
      <c r="B137" s="307" t="s">
        <v>173</v>
      </c>
      <c r="C137" s="184">
        <v>2</v>
      </c>
      <c r="D137" s="184">
        <v>2</v>
      </c>
      <c r="E137" s="184">
        <f t="shared" si="3"/>
        <v>0</v>
      </c>
      <c r="F137" s="201">
        <f>E137/C137</f>
        <v>0</v>
      </c>
      <c r="G137" s="30"/>
    </row>
    <row r="138" spans="1:7" ht="12.75" customHeight="1">
      <c r="A138" s="17">
        <v>24</v>
      </c>
      <c r="B138" s="307" t="s">
        <v>160</v>
      </c>
      <c r="C138" s="184">
        <v>110</v>
      </c>
      <c r="D138" s="184">
        <v>110</v>
      </c>
      <c r="E138" s="184">
        <f t="shared" si="3"/>
        <v>0</v>
      </c>
      <c r="F138" s="140">
        <f>E138/C138</f>
        <v>0</v>
      </c>
      <c r="G138" s="30"/>
    </row>
    <row r="139" spans="1:7" ht="12.75" customHeight="1">
      <c r="A139" s="17">
        <v>25</v>
      </c>
      <c r="B139" s="307" t="s">
        <v>166</v>
      </c>
      <c r="C139" s="184">
        <v>5</v>
      </c>
      <c r="D139" s="184">
        <v>5</v>
      </c>
      <c r="E139" s="184">
        <f t="shared" si="3"/>
        <v>0</v>
      </c>
      <c r="F139" s="201">
        <v>0</v>
      </c>
      <c r="G139" s="30"/>
    </row>
    <row r="140" spans="1:7" ht="12.75" customHeight="1">
      <c r="A140" s="17">
        <v>26</v>
      </c>
      <c r="B140" s="307" t="s">
        <v>164</v>
      </c>
      <c r="C140" s="184">
        <v>0</v>
      </c>
      <c r="D140" s="184">
        <v>0</v>
      </c>
      <c r="E140" s="184">
        <f t="shared" si="3"/>
        <v>0</v>
      </c>
      <c r="F140" s="201">
        <v>0</v>
      </c>
      <c r="G140" s="30"/>
    </row>
    <row r="141" spans="1:7" ht="12.75" customHeight="1">
      <c r="A141" s="17">
        <v>27</v>
      </c>
      <c r="B141" s="307" t="s">
        <v>167</v>
      </c>
      <c r="C141" s="184">
        <v>1</v>
      </c>
      <c r="D141" s="184">
        <v>1</v>
      </c>
      <c r="E141" s="184">
        <f t="shared" si="3"/>
        <v>0</v>
      </c>
      <c r="F141" s="140">
        <f>E141/C141</f>
        <v>0</v>
      </c>
      <c r="G141" s="30"/>
    </row>
    <row r="142" spans="1:7" ht="12.75" customHeight="1">
      <c r="A142" s="17">
        <v>28</v>
      </c>
      <c r="B142" s="307" t="s">
        <v>168</v>
      </c>
      <c r="C142" s="184">
        <v>37</v>
      </c>
      <c r="D142" s="184">
        <v>37</v>
      </c>
      <c r="E142" s="184">
        <f t="shared" si="3"/>
        <v>0</v>
      </c>
      <c r="F142" s="201">
        <f>E142/C142</f>
        <v>0</v>
      </c>
      <c r="G142" s="30"/>
    </row>
    <row r="143" spans="1:7" ht="12.75" customHeight="1">
      <c r="A143" s="17">
        <v>29</v>
      </c>
      <c r="B143" s="307" t="s">
        <v>169</v>
      </c>
      <c r="C143" s="184">
        <v>8</v>
      </c>
      <c r="D143" s="184">
        <v>8</v>
      </c>
      <c r="E143" s="184">
        <f t="shared" si="3"/>
        <v>0</v>
      </c>
      <c r="F143" s="201">
        <v>0</v>
      </c>
      <c r="G143" s="30"/>
    </row>
    <row r="144" spans="1:7" ht="12.75" customHeight="1">
      <c r="A144" s="17">
        <v>30</v>
      </c>
      <c r="B144" s="307" t="s">
        <v>170</v>
      </c>
      <c r="C144" s="184">
        <v>41</v>
      </c>
      <c r="D144" s="184">
        <v>41</v>
      </c>
      <c r="E144" s="184">
        <f t="shared" si="3"/>
        <v>0</v>
      </c>
      <c r="F144" s="140">
        <v>0</v>
      </c>
      <c r="G144" s="30"/>
    </row>
    <row r="145" spans="1:7" ht="12.75" customHeight="1">
      <c r="A145" s="17">
        <v>31</v>
      </c>
      <c r="B145" s="307" t="s">
        <v>174</v>
      </c>
      <c r="C145" s="184">
        <v>4</v>
      </c>
      <c r="D145" s="184">
        <v>4</v>
      </c>
      <c r="E145" s="184">
        <f t="shared" si="3"/>
        <v>0</v>
      </c>
      <c r="F145" s="201">
        <v>0</v>
      </c>
      <c r="G145" s="30"/>
    </row>
    <row r="146" spans="1:7" ht="12.75" customHeight="1">
      <c r="A146" s="17">
        <v>32</v>
      </c>
      <c r="B146" s="307" t="s">
        <v>171</v>
      </c>
      <c r="C146" s="184">
        <v>20</v>
      </c>
      <c r="D146" s="184">
        <v>20</v>
      </c>
      <c r="E146" s="184">
        <f t="shared" si="3"/>
        <v>0</v>
      </c>
      <c r="F146" s="201">
        <v>0</v>
      </c>
      <c r="G146" s="30"/>
    </row>
    <row r="147" spans="1:7" ht="12.75" customHeight="1">
      <c r="A147" s="17">
        <v>33</v>
      </c>
      <c r="B147" s="307" t="s">
        <v>172</v>
      </c>
      <c r="C147" s="184">
        <v>1</v>
      </c>
      <c r="D147" s="184">
        <v>1</v>
      </c>
      <c r="E147" s="184">
        <f t="shared" si="3"/>
        <v>0</v>
      </c>
      <c r="F147" s="201">
        <f>E147/C147</f>
        <v>0</v>
      </c>
      <c r="G147" s="30"/>
    </row>
    <row r="148" spans="1:7" ht="17.25" customHeight="1">
      <c r="A148" s="33"/>
      <c r="B148" s="1" t="s">
        <v>27</v>
      </c>
      <c r="C148" s="42">
        <v>346</v>
      </c>
      <c r="D148" s="42">
        <v>346</v>
      </c>
      <c r="E148" s="210">
        <f t="shared" si="3"/>
        <v>0</v>
      </c>
      <c r="F148" s="139">
        <f>E148/C148</f>
        <v>0</v>
      </c>
      <c r="G148" s="30"/>
    </row>
    <row r="149" spans="1:7" ht="12.75" customHeight="1">
      <c r="A149" s="39"/>
      <c r="B149" s="2"/>
      <c r="C149" s="36"/>
      <c r="D149" s="36"/>
      <c r="E149" s="40"/>
      <c r="F149" s="41"/>
      <c r="G149" s="30"/>
    </row>
    <row r="150" spans="1:7" ht="12.75" customHeight="1">
      <c r="A150" s="39"/>
      <c r="B150" s="2"/>
      <c r="C150" s="36"/>
      <c r="D150" s="36"/>
      <c r="E150" s="40"/>
      <c r="F150" s="41"/>
      <c r="G150" s="30"/>
    </row>
    <row r="151" spans="1:7" ht="12.75" customHeight="1">
      <c r="A151" s="326" t="s">
        <v>197</v>
      </c>
      <c r="B151" s="326"/>
      <c r="C151" s="326"/>
      <c r="D151" s="326"/>
      <c r="E151" s="326"/>
      <c r="F151" s="326"/>
      <c r="G151" s="326"/>
    </row>
    <row r="152" spans="1:7" ht="64.5" customHeight="1">
      <c r="A152" s="16" t="s">
        <v>20</v>
      </c>
      <c r="B152" s="16" t="s">
        <v>21</v>
      </c>
      <c r="C152" s="210" t="s">
        <v>229</v>
      </c>
      <c r="D152" s="128" t="s">
        <v>99</v>
      </c>
      <c r="E152" s="28" t="s">
        <v>6</v>
      </c>
      <c r="F152" s="16" t="s">
        <v>28</v>
      </c>
      <c r="G152" s="30"/>
    </row>
    <row r="153" spans="1:7" ht="12.75" customHeight="1">
      <c r="A153" s="16">
        <v>1</v>
      </c>
      <c r="B153" s="16">
        <v>2</v>
      </c>
      <c r="C153" s="16">
        <v>3</v>
      </c>
      <c r="D153" s="16">
        <v>4</v>
      </c>
      <c r="E153" s="16" t="s">
        <v>29</v>
      </c>
      <c r="F153" s="16">
        <v>6</v>
      </c>
      <c r="G153" s="30"/>
    </row>
    <row r="154" spans="1:8" ht="12.75" customHeight="1">
      <c r="A154" s="184">
        <v>1</v>
      </c>
      <c r="B154" s="307" t="s">
        <v>149</v>
      </c>
      <c r="C154" s="264">
        <v>191222</v>
      </c>
      <c r="D154" s="211">
        <v>137918</v>
      </c>
      <c r="E154" s="211">
        <f>D154-C154</f>
        <v>-53304</v>
      </c>
      <c r="F154" s="201">
        <f aca="true" t="shared" si="4" ref="F154:F187">E154/C154</f>
        <v>-0.27875453661189614</v>
      </c>
      <c r="G154" s="245"/>
      <c r="H154" s="296">
        <f>D154/C154*100</f>
        <v>72.12454633881039</v>
      </c>
    </row>
    <row r="155" spans="1:8" s="214" customFormat="1" ht="12.75" customHeight="1">
      <c r="A155" s="297">
        <v>2</v>
      </c>
      <c r="B155" s="307" t="s">
        <v>150</v>
      </c>
      <c r="C155" s="298">
        <v>79810</v>
      </c>
      <c r="D155" s="299">
        <v>51320</v>
      </c>
      <c r="E155" s="299">
        <f aca="true" t="shared" si="5" ref="E155:E187">D155-C155</f>
        <v>-28490</v>
      </c>
      <c r="F155" s="300">
        <f t="shared" si="4"/>
        <v>-0.3569728104247588</v>
      </c>
      <c r="G155" s="301"/>
      <c r="H155" s="302">
        <f aca="true" t="shared" si="6" ref="H155:H218">D155/C155*100</f>
        <v>64.30271895752412</v>
      </c>
    </row>
    <row r="156" spans="1:8" ht="12.75" customHeight="1">
      <c r="A156" s="184">
        <v>3</v>
      </c>
      <c r="B156" s="307" t="s">
        <v>152</v>
      </c>
      <c r="C156" s="264">
        <v>124762</v>
      </c>
      <c r="D156" s="211">
        <v>93581</v>
      </c>
      <c r="E156" s="211">
        <f t="shared" si="5"/>
        <v>-31181</v>
      </c>
      <c r="F156" s="201">
        <f t="shared" si="4"/>
        <v>-0.249923855019958</v>
      </c>
      <c r="G156" s="245"/>
      <c r="H156" s="296">
        <f t="shared" si="6"/>
        <v>75.0076144980042</v>
      </c>
    </row>
    <row r="157" spans="1:8" ht="12.75" customHeight="1">
      <c r="A157" s="184">
        <v>4</v>
      </c>
      <c r="B157" s="307" t="s">
        <v>175</v>
      </c>
      <c r="C157" s="264">
        <v>76850</v>
      </c>
      <c r="D157" s="211">
        <v>65938</v>
      </c>
      <c r="E157" s="211">
        <f t="shared" si="5"/>
        <v>-10912</v>
      </c>
      <c r="F157" s="201">
        <f t="shared" si="4"/>
        <v>-0.14199089134677945</v>
      </c>
      <c r="G157" s="245"/>
      <c r="H157" s="296">
        <f t="shared" si="6"/>
        <v>85.80091086532205</v>
      </c>
    </row>
    <row r="158" spans="1:8" ht="12.75" customHeight="1">
      <c r="A158" s="184">
        <v>5</v>
      </c>
      <c r="B158" s="307" t="s">
        <v>153</v>
      </c>
      <c r="C158" s="264">
        <v>293370</v>
      </c>
      <c r="D158" s="211">
        <v>221246</v>
      </c>
      <c r="E158" s="211">
        <f t="shared" si="5"/>
        <v>-72124</v>
      </c>
      <c r="F158" s="201">
        <f t="shared" si="4"/>
        <v>-0.24584654190953403</v>
      </c>
      <c r="G158" s="245"/>
      <c r="H158" s="296">
        <f t="shared" si="6"/>
        <v>75.4153458090466</v>
      </c>
    </row>
    <row r="159" spans="1:8" s="186" customFormat="1" ht="12.75" customHeight="1">
      <c r="A159" s="184">
        <v>6</v>
      </c>
      <c r="B159" s="307" t="s">
        <v>154</v>
      </c>
      <c r="C159" s="264">
        <v>70853</v>
      </c>
      <c r="D159" s="211">
        <v>59117</v>
      </c>
      <c r="E159" s="211">
        <f t="shared" si="5"/>
        <v>-11736</v>
      </c>
      <c r="F159" s="201">
        <f t="shared" si="4"/>
        <v>-0.16563871677981173</v>
      </c>
      <c r="G159" s="245"/>
      <c r="H159" s="296">
        <f t="shared" si="6"/>
        <v>83.43612832201883</v>
      </c>
    </row>
    <row r="160" spans="1:8" s="214" customFormat="1" ht="12.75" customHeight="1">
      <c r="A160" s="297">
        <v>7</v>
      </c>
      <c r="B160" s="307" t="s">
        <v>156</v>
      </c>
      <c r="C160" s="298">
        <v>141779</v>
      </c>
      <c r="D160" s="299">
        <v>99467</v>
      </c>
      <c r="E160" s="299">
        <f t="shared" si="5"/>
        <v>-42312</v>
      </c>
      <c r="F160" s="300">
        <f t="shared" si="4"/>
        <v>-0.2984362987466409</v>
      </c>
      <c r="G160" s="301"/>
      <c r="H160" s="302">
        <f t="shared" si="6"/>
        <v>70.15637012533591</v>
      </c>
    </row>
    <row r="161" spans="1:8" s="186" customFormat="1" ht="12.75" customHeight="1">
      <c r="A161" s="184">
        <v>8</v>
      </c>
      <c r="B161" s="307" t="s">
        <v>176</v>
      </c>
      <c r="C161" s="264">
        <v>43858</v>
      </c>
      <c r="D161" s="211">
        <v>29757</v>
      </c>
      <c r="E161" s="211">
        <f t="shared" si="5"/>
        <v>-14101</v>
      </c>
      <c r="F161" s="201">
        <f t="shared" si="4"/>
        <v>-0.3215148889598249</v>
      </c>
      <c r="G161" s="245"/>
      <c r="H161" s="296">
        <f t="shared" si="6"/>
        <v>67.8485111040175</v>
      </c>
    </row>
    <row r="162" spans="1:8" s="186" customFormat="1" ht="12.75" customHeight="1">
      <c r="A162" s="184">
        <v>9</v>
      </c>
      <c r="B162" s="307" t="s">
        <v>177</v>
      </c>
      <c r="C162" s="264">
        <v>77397</v>
      </c>
      <c r="D162" s="211">
        <v>74794</v>
      </c>
      <c r="E162" s="211">
        <f t="shared" si="5"/>
        <v>-2603</v>
      </c>
      <c r="F162" s="201">
        <f t="shared" si="4"/>
        <v>-0.03363179451399925</v>
      </c>
      <c r="G162" s="245"/>
      <c r="H162" s="296">
        <f t="shared" si="6"/>
        <v>96.63682054860007</v>
      </c>
    </row>
    <row r="163" spans="1:8" s="186" customFormat="1" ht="12.75" customHeight="1">
      <c r="A163" s="184">
        <v>10</v>
      </c>
      <c r="B163" s="307" t="s">
        <v>161</v>
      </c>
      <c r="C163" s="264">
        <v>228044</v>
      </c>
      <c r="D163" s="211">
        <v>197410</v>
      </c>
      <c r="E163" s="211">
        <f t="shared" si="5"/>
        <v>-30634</v>
      </c>
      <c r="F163" s="201">
        <f t="shared" si="4"/>
        <v>-0.1343337250706004</v>
      </c>
      <c r="G163" s="245"/>
      <c r="H163" s="296">
        <f t="shared" si="6"/>
        <v>86.56662749293996</v>
      </c>
    </row>
    <row r="164" spans="1:8" s="186" customFormat="1" ht="12.75" customHeight="1">
      <c r="A164" s="184">
        <v>11</v>
      </c>
      <c r="B164" s="307" t="s">
        <v>158</v>
      </c>
      <c r="C164" s="264">
        <v>29847</v>
      </c>
      <c r="D164" s="211">
        <v>25075</v>
      </c>
      <c r="E164" s="211">
        <f t="shared" si="5"/>
        <v>-4772</v>
      </c>
      <c r="F164" s="201">
        <f t="shared" si="4"/>
        <v>-0.1598820651991825</v>
      </c>
      <c r="G164" s="245"/>
      <c r="H164" s="296">
        <f t="shared" si="6"/>
        <v>84.01179348008175</v>
      </c>
    </row>
    <row r="165" spans="1:8" s="186" customFormat="1" ht="12.75" customHeight="1">
      <c r="A165" s="184">
        <v>12</v>
      </c>
      <c r="B165" s="307" t="s">
        <v>178</v>
      </c>
      <c r="C165" s="264">
        <v>43082</v>
      </c>
      <c r="D165" s="211">
        <v>31993</v>
      </c>
      <c r="E165" s="211">
        <f t="shared" si="5"/>
        <v>-11089</v>
      </c>
      <c r="F165" s="201">
        <f t="shared" si="4"/>
        <v>-0.25739287869643934</v>
      </c>
      <c r="G165" s="245"/>
      <c r="H165" s="296">
        <f t="shared" si="6"/>
        <v>74.26071213035607</v>
      </c>
    </row>
    <row r="166" spans="1:8" s="186" customFormat="1" ht="12.75" customHeight="1">
      <c r="A166" s="184">
        <v>13</v>
      </c>
      <c r="B166" s="307" t="s">
        <v>159</v>
      </c>
      <c r="C166" s="264">
        <v>73647</v>
      </c>
      <c r="D166" s="211">
        <v>58520</v>
      </c>
      <c r="E166" s="211">
        <f t="shared" si="5"/>
        <v>-15127</v>
      </c>
      <c r="F166" s="201">
        <f t="shared" si="4"/>
        <v>-0.2053987263568102</v>
      </c>
      <c r="G166" s="245"/>
      <c r="H166" s="296">
        <f t="shared" si="6"/>
        <v>79.46012736431898</v>
      </c>
    </row>
    <row r="167" spans="1:8" s="214" customFormat="1" ht="12.75" customHeight="1">
      <c r="A167" s="297">
        <v>14</v>
      </c>
      <c r="B167" s="307" t="s">
        <v>179</v>
      </c>
      <c r="C167" s="298">
        <v>68279</v>
      </c>
      <c r="D167" s="299">
        <v>44859</v>
      </c>
      <c r="E167" s="299">
        <f t="shared" si="5"/>
        <v>-23420</v>
      </c>
      <c r="F167" s="300">
        <f t="shared" si="4"/>
        <v>-0.34300443767483413</v>
      </c>
      <c r="G167" s="301"/>
      <c r="H167" s="302">
        <f t="shared" si="6"/>
        <v>65.69955623251658</v>
      </c>
    </row>
    <row r="168" spans="1:8" s="186" customFormat="1" ht="12.75" customHeight="1">
      <c r="A168" s="184">
        <v>15</v>
      </c>
      <c r="B168" s="307" t="s">
        <v>162</v>
      </c>
      <c r="C168" s="264">
        <v>58473</v>
      </c>
      <c r="D168" s="211">
        <v>53298</v>
      </c>
      <c r="E168" s="211">
        <f t="shared" si="5"/>
        <v>-5175</v>
      </c>
      <c r="F168" s="201">
        <f t="shared" si="4"/>
        <v>-0.08850238571648453</v>
      </c>
      <c r="G168" s="245"/>
      <c r="H168" s="296">
        <f t="shared" si="6"/>
        <v>91.14976142835155</v>
      </c>
    </row>
    <row r="169" spans="1:8" s="214" customFormat="1" ht="12.75" customHeight="1">
      <c r="A169" s="297">
        <v>16</v>
      </c>
      <c r="B169" s="307" t="s">
        <v>163</v>
      </c>
      <c r="C169" s="298">
        <v>46963</v>
      </c>
      <c r="D169" s="299">
        <v>26969</v>
      </c>
      <c r="E169" s="299">
        <f t="shared" si="5"/>
        <v>-19994</v>
      </c>
      <c r="F169" s="300">
        <f t="shared" si="4"/>
        <v>-0.4257394118774354</v>
      </c>
      <c r="G169" s="301"/>
      <c r="H169" s="302">
        <f t="shared" si="6"/>
        <v>57.42605881225645</v>
      </c>
    </row>
    <row r="170" spans="1:8" s="186" customFormat="1" ht="12.75" customHeight="1">
      <c r="A170" s="184">
        <v>17</v>
      </c>
      <c r="B170" s="307" t="s">
        <v>151</v>
      </c>
      <c r="C170" s="264">
        <v>139103</v>
      </c>
      <c r="D170" s="211">
        <v>112202</v>
      </c>
      <c r="E170" s="211">
        <f t="shared" si="5"/>
        <v>-26901</v>
      </c>
      <c r="F170" s="201">
        <f t="shared" si="4"/>
        <v>-0.19338907140751818</v>
      </c>
      <c r="G170" s="245"/>
      <c r="H170" s="296">
        <f t="shared" si="6"/>
        <v>80.66109285924819</v>
      </c>
    </row>
    <row r="171" spans="1:8" s="186" customFormat="1" ht="12.75" customHeight="1">
      <c r="A171" s="184">
        <v>18</v>
      </c>
      <c r="B171" s="307" t="s">
        <v>157</v>
      </c>
      <c r="C171" s="264">
        <v>155437</v>
      </c>
      <c r="D171" s="211">
        <v>111169</v>
      </c>
      <c r="E171" s="211">
        <f t="shared" si="5"/>
        <v>-44268</v>
      </c>
      <c r="F171" s="201">
        <f t="shared" si="4"/>
        <v>-0.28479705604199773</v>
      </c>
      <c r="G171" s="245"/>
      <c r="H171" s="296">
        <f t="shared" si="6"/>
        <v>71.52029439580024</v>
      </c>
    </row>
    <row r="172" spans="1:8" s="186" customFormat="1" ht="12.75" customHeight="1">
      <c r="A172" s="184">
        <v>19</v>
      </c>
      <c r="B172" s="307" t="s">
        <v>180</v>
      </c>
      <c r="C172" s="264">
        <v>77574</v>
      </c>
      <c r="D172" s="211">
        <v>73571</v>
      </c>
      <c r="E172" s="211">
        <f t="shared" si="5"/>
        <v>-4003</v>
      </c>
      <c r="F172" s="201">
        <f t="shared" si="4"/>
        <v>-0.051602340990538065</v>
      </c>
      <c r="G172" s="245"/>
      <c r="H172" s="296">
        <f t="shared" si="6"/>
        <v>94.83976590094619</v>
      </c>
    </row>
    <row r="173" spans="1:8" s="214" customFormat="1" ht="12.75" customHeight="1">
      <c r="A173" s="297">
        <v>20</v>
      </c>
      <c r="B173" s="307" t="s">
        <v>165</v>
      </c>
      <c r="C173" s="298">
        <v>118542</v>
      </c>
      <c r="D173" s="299">
        <v>77946</v>
      </c>
      <c r="E173" s="299">
        <f t="shared" si="5"/>
        <v>-40596</v>
      </c>
      <c r="F173" s="300">
        <f t="shared" si="4"/>
        <v>-0.34246089993420054</v>
      </c>
      <c r="G173" s="301"/>
      <c r="H173" s="302">
        <f t="shared" si="6"/>
        <v>65.75391000657994</v>
      </c>
    </row>
    <row r="174" spans="1:8" s="186" customFormat="1" ht="12.75" customHeight="1">
      <c r="A174" s="184">
        <v>21</v>
      </c>
      <c r="B174" s="307" t="s">
        <v>181</v>
      </c>
      <c r="C174" s="264">
        <v>58688</v>
      </c>
      <c r="D174" s="211">
        <v>41770</v>
      </c>
      <c r="E174" s="211">
        <f t="shared" si="5"/>
        <v>-16918</v>
      </c>
      <c r="F174" s="201">
        <f t="shared" si="4"/>
        <v>-0.28827017448200654</v>
      </c>
      <c r="G174" s="245"/>
      <c r="H174" s="296">
        <f t="shared" si="6"/>
        <v>71.17298255179935</v>
      </c>
    </row>
    <row r="175" spans="1:8" s="186" customFormat="1" ht="12.75" customHeight="1">
      <c r="A175" s="184">
        <v>22</v>
      </c>
      <c r="B175" s="307" t="s">
        <v>155</v>
      </c>
      <c r="C175" s="264">
        <v>40801</v>
      </c>
      <c r="D175" s="211">
        <v>38778</v>
      </c>
      <c r="E175" s="211">
        <f t="shared" si="5"/>
        <v>-2023</v>
      </c>
      <c r="F175" s="201">
        <f t="shared" si="4"/>
        <v>-0.04958211808534105</v>
      </c>
      <c r="G175" s="245"/>
      <c r="H175" s="296">
        <f t="shared" si="6"/>
        <v>95.0417881914659</v>
      </c>
    </row>
    <row r="176" spans="1:8" s="186" customFormat="1" ht="12.75" customHeight="1">
      <c r="A176" s="184">
        <v>23</v>
      </c>
      <c r="B176" s="307" t="s">
        <v>173</v>
      </c>
      <c r="C176" s="264">
        <v>50907</v>
      </c>
      <c r="D176" s="211">
        <v>36363</v>
      </c>
      <c r="E176" s="211">
        <f t="shared" si="5"/>
        <v>-14544</v>
      </c>
      <c r="F176" s="201">
        <f t="shared" si="4"/>
        <v>-0.2856974482880547</v>
      </c>
      <c r="G176" s="245"/>
      <c r="H176" s="296">
        <f t="shared" si="6"/>
        <v>71.43025517119453</v>
      </c>
    </row>
    <row r="177" spans="1:8" s="186" customFormat="1" ht="12.75" customHeight="1">
      <c r="A177" s="184">
        <v>24</v>
      </c>
      <c r="B177" s="307" t="s">
        <v>160</v>
      </c>
      <c r="C177" s="264">
        <v>132804</v>
      </c>
      <c r="D177" s="211">
        <v>119519</v>
      </c>
      <c r="E177" s="211">
        <f t="shared" si="5"/>
        <v>-13285</v>
      </c>
      <c r="F177" s="201">
        <f t="shared" si="4"/>
        <v>-0.10003463751091834</v>
      </c>
      <c r="G177" s="245"/>
      <c r="H177" s="296">
        <f t="shared" si="6"/>
        <v>89.99653624890817</v>
      </c>
    </row>
    <row r="178" spans="1:8" s="186" customFormat="1" ht="12.75" customHeight="1">
      <c r="A178" s="184">
        <v>25</v>
      </c>
      <c r="B178" s="307" t="s">
        <v>166</v>
      </c>
      <c r="C178" s="264">
        <v>99943</v>
      </c>
      <c r="D178" s="211">
        <v>69568</v>
      </c>
      <c r="E178" s="211">
        <f t="shared" si="5"/>
        <v>-30375</v>
      </c>
      <c r="F178" s="201">
        <f t="shared" si="4"/>
        <v>-0.30392323624465944</v>
      </c>
      <c r="G178" s="245"/>
      <c r="H178" s="296">
        <f t="shared" si="6"/>
        <v>69.60767637553406</v>
      </c>
    </row>
    <row r="179" spans="1:8" s="186" customFormat="1" ht="12.75" customHeight="1">
      <c r="A179" s="184">
        <v>26</v>
      </c>
      <c r="B179" s="307" t="s">
        <v>164</v>
      </c>
      <c r="C179" s="264">
        <v>22865</v>
      </c>
      <c r="D179" s="211">
        <v>16196</v>
      </c>
      <c r="E179" s="211">
        <f t="shared" si="5"/>
        <v>-6669</v>
      </c>
      <c r="F179" s="201">
        <f t="shared" si="4"/>
        <v>-0.29166848895692105</v>
      </c>
      <c r="G179" s="245"/>
      <c r="H179" s="296">
        <f t="shared" si="6"/>
        <v>70.83315110430789</v>
      </c>
    </row>
    <row r="180" spans="1:8" s="186" customFormat="1" ht="12.75" customHeight="1">
      <c r="A180" s="184">
        <v>27</v>
      </c>
      <c r="B180" s="307" t="s">
        <v>167</v>
      </c>
      <c r="C180" s="264">
        <v>99049</v>
      </c>
      <c r="D180" s="211">
        <v>74955</v>
      </c>
      <c r="E180" s="211">
        <f t="shared" si="5"/>
        <v>-24094</v>
      </c>
      <c r="F180" s="201">
        <f t="shared" si="4"/>
        <v>-0.24325333925632767</v>
      </c>
      <c r="G180" s="245"/>
      <c r="H180" s="296">
        <f t="shared" si="6"/>
        <v>75.67466607436724</v>
      </c>
    </row>
    <row r="181" spans="1:8" s="186" customFormat="1" ht="12.75" customHeight="1">
      <c r="A181" s="184">
        <v>28</v>
      </c>
      <c r="B181" s="307" t="s">
        <v>168</v>
      </c>
      <c r="C181" s="264">
        <v>108888</v>
      </c>
      <c r="D181" s="211">
        <v>89658</v>
      </c>
      <c r="E181" s="211">
        <f t="shared" si="5"/>
        <v>-19230</v>
      </c>
      <c r="F181" s="201">
        <f t="shared" si="4"/>
        <v>-0.17660348247740798</v>
      </c>
      <c r="G181" s="245"/>
      <c r="H181" s="296">
        <f t="shared" si="6"/>
        <v>82.3396517522592</v>
      </c>
    </row>
    <row r="182" spans="1:8" s="214" customFormat="1" ht="12.75" customHeight="1">
      <c r="A182" s="297">
        <v>29</v>
      </c>
      <c r="B182" s="307" t="s">
        <v>169</v>
      </c>
      <c r="C182" s="298">
        <v>173240</v>
      </c>
      <c r="D182" s="299">
        <v>119742</v>
      </c>
      <c r="E182" s="299">
        <f t="shared" si="5"/>
        <v>-53498</v>
      </c>
      <c r="F182" s="300">
        <f t="shared" si="4"/>
        <v>-0.3088085892403602</v>
      </c>
      <c r="G182" s="301"/>
      <c r="H182" s="302">
        <f t="shared" si="6"/>
        <v>69.11914107596398</v>
      </c>
    </row>
    <row r="183" spans="1:8" s="214" customFormat="1" ht="12.75" customHeight="1">
      <c r="A183" s="297">
        <v>30</v>
      </c>
      <c r="B183" s="307" t="s">
        <v>170</v>
      </c>
      <c r="C183" s="298">
        <v>102015</v>
      </c>
      <c r="D183" s="299">
        <v>68672</v>
      </c>
      <c r="E183" s="299">
        <f t="shared" si="5"/>
        <v>-33343</v>
      </c>
      <c r="F183" s="300">
        <f t="shared" si="4"/>
        <v>-0.3268440915551635</v>
      </c>
      <c r="G183" s="301"/>
      <c r="H183" s="302">
        <f t="shared" si="6"/>
        <v>67.31559084448365</v>
      </c>
    </row>
    <row r="184" spans="1:8" s="186" customFormat="1" ht="12.75" customHeight="1">
      <c r="A184" s="184">
        <v>31</v>
      </c>
      <c r="B184" s="307" t="s">
        <v>174</v>
      </c>
      <c r="C184" s="264">
        <v>48682</v>
      </c>
      <c r="D184" s="211">
        <v>45678</v>
      </c>
      <c r="E184" s="211">
        <f t="shared" si="5"/>
        <v>-3004</v>
      </c>
      <c r="F184" s="201">
        <f t="shared" si="4"/>
        <v>-0.06170658559631897</v>
      </c>
      <c r="G184" s="245"/>
      <c r="H184" s="296">
        <f t="shared" si="6"/>
        <v>93.82934144036811</v>
      </c>
    </row>
    <row r="185" spans="1:8" s="186" customFormat="1" ht="12.75" customHeight="1">
      <c r="A185" s="184">
        <v>32</v>
      </c>
      <c r="B185" s="307" t="s">
        <v>171</v>
      </c>
      <c r="C185" s="264">
        <v>104549</v>
      </c>
      <c r="D185" s="211">
        <v>85405</v>
      </c>
      <c r="E185" s="211">
        <f t="shared" si="5"/>
        <v>-19144</v>
      </c>
      <c r="F185" s="201">
        <f t="shared" si="4"/>
        <v>-0.18311031191116128</v>
      </c>
      <c r="G185" s="245"/>
      <c r="H185" s="296">
        <f t="shared" si="6"/>
        <v>81.68896880888387</v>
      </c>
    </row>
    <row r="186" spans="1:8" ht="12.75" customHeight="1">
      <c r="A186" s="184">
        <v>33</v>
      </c>
      <c r="B186" s="307" t="s">
        <v>172</v>
      </c>
      <c r="C186" s="264">
        <v>86348</v>
      </c>
      <c r="D186" s="211">
        <v>71398</v>
      </c>
      <c r="E186" s="211">
        <f t="shared" si="5"/>
        <v>-14950</v>
      </c>
      <c r="F186" s="201">
        <f t="shared" si="4"/>
        <v>-0.1731366099967573</v>
      </c>
      <c r="G186" s="245"/>
      <c r="H186" s="296">
        <f t="shared" si="6"/>
        <v>82.68633900032427</v>
      </c>
    </row>
    <row r="187" spans="1:8" ht="12.75" customHeight="1">
      <c r="A187" s="33"/>
      <c r="B187" s="1" t="s">
        <v>27</v>
      </c>
      <c r="C187" s="213">
        <v>3267671</v>
      </c>
      <c r="D187" s="212">
        <v>2523852</v>
      </c>
      <c r="E187" s="265">
        <f t="shared" si="5"/>
        <v>-743819</v>
      </c>
      <c r="F187" s="139">
        <f t="shared" si="4"/>
        <v>-0.22762970935568483</v>
      </c>
      <c r="G187" s="30"/>
      <c r="H187" s="296">
        <f t="shared" si="6"/>
        <v>77.23702906443151</v>
      </c>
    </row>
    <row r="188" spans="1:8" ht="12.75" customHeight="1">
      <c r="A188" s="24"/>
      <c r="B188" s="35"/>
      <c r="C188" s="36"/>
      <c r="D188" s="36"/>
      <c r="E188" s="36"/>
      <c r="F188" s="37"/>
      <c r="G188" s="30"/>
      <c r="H188" s="296" t="e">
        <f t="shared" si="6"/>
        <v>#DIV/0!</v>
      </c>
    </row>
    <row r="189" spans="1:8" ht="20.25" customHeight="1">
      <c r="A189" s="325" t="s">
        <v>198</v>
      </c>
      <c r="B189" s="325"/>
      <c r="C189" s="325"/>
      <c r="D189" s="325"/>
      <c r="E189" s="325"/>
      <c r="F189" s="325"/>
      <c r="G189" s="30"/>
      <c r="H189" s="296" t="e">
        <f t="shared" si="6"/>
        <v>#DIV/0!</v>
      </c>
    </row>
    <row r="190" spans="1:8" ht="75.75" customHeight="1">
      <c r="A190" s="16" t="s">
        <v>20</v>
      </c>
      <c r="B190" s="16" t="s">
        <v>21</v>
      </c>
      <c r="C190" s="210" t="s">
        <v>229</v>
      </c>
      <c r="D190" s="16" t="s">
        <v>99</v>
      </c>
      <c r="E190" s="28" t="s">
        <v>6</v>
      </c>
      <c r="F190" s="16" t="s">
        <v>28</v>
      </c>
      <c r="G190" s="30"/>
      <c r="H190" s="296" t="e">
        <f t="shared" si="6"/>
        <v>#VALUE!</v>
      </c>
    </row>
    <row r="191" spans="1:8" ht="12.75" customHeight="1">
      <c r="A191" s="16">
        <v>1</v>
      </c>
      <c r="B191" s="16">
        <v>2</v>
      </c>
      <c r="C191" s="16">
        <v>3</v>
      </c>
      <c r="D191" s="16">
        <v>4</v>
      </c>
      <c r="E191" s="16" t="s">
        <v>29</v>
      </c>
      <c r="F191" s="16">
        <v>6</v>
      </c>
      <c r="G191" s="30"/>
      <c r="H191" s="296">
        <f t="shared" si="6"/>
        <v>133.33333333333331</v>
      </c>
    </row>
    <row r="192" spans="1:8" ht="12.75" customHeight="1">
      <c r="A192" s="184">
        <v>1</v>
      </c>
      <c r="B192" s="307" t="s">
        <v>149</v>
      </c>
      <c r="C192" s="264">
        <v>116118</v>
      </c>
      <c r="D192" s="211">
        <v>92895</v>
      </c>
      <c r="E192" s="211">
        <f>D192-C192</f>
        <v>-23223</v>
      </c>
      <c r="F192" s="201">
        <f aca="true" t="shared" si="7" ref="F192:F225">E192/C192</f>
        <v>-0.19999483284245337</v>
      </c>
      <c r="G192" s="30"/>
      <c r="H192" s="296">
        <f t="shared" si="6"/>
        <v>80.00051671575467</v>
      </c>
    </row>
    <row r="193" spans="1:8" ht="12.75" customHeight="1">
      <c r="A193" s="184">
        <v>2</v>
      </c>
      <c r="B193" s="307" t="s">
        <v>150</v>
      </c>
      <c r="C193" s="264">
        <v>47092</v>
      </c>
      <c r="D193" s="211">
        <v>32964</v>
      </c>
      <c r="E193" s="211">
        <f aca="true" t="shared" si="8" ref="E193:E225">D193-C193</f>
        <v>-14128</v>
      </c>
      <c r="F193" s="201">
        <f t="shared" si="7"/>
        <v>-0.30000849401172175</v>
      </c>
      <c r="G193" s="30"/>
      <c r="H193" s="296">
        <f t="shared" si="6"/>
        <v>69.99915059882782</v>
      </c>
    </row>
    <row r="194" spans="1:8" ht="12.75" customHeight="1">
      <c r="A194" s="184">
        <v>3</v>
      </c>
      <c r="B194" s="307" t="s">
        <v>152</v>
      </c>
      <c r="C194" s="264">
        <v>70575</v>
      </c>
      <c r="D194" s="211">
        <v>51520</v>
      </c>
      <c r="E194" s="211">
        <f t="shared" si="8"/>
        <v>-19055</v>
      </c>
      <c r="F194" s="201">
        <f t="shared" si="7"/>
        <v>-0.2699964576691463</v>
      </c>
      <c r="G194" s="30"/>
      <c r="H194" s="296">
        <f t="shared" si="6"/>
        <v>73.00035423308537</v>
      </c>
    </row>
    <row r="195" spans="1:8" s="186" customFormat="1" ht="12.75" customHeight="1">
      <c r="A195" s="184">
        <v>4</v>
      </c>
      <c r="B195" s="307" t="s">
        <v>175</v>
      </c>
      <c r="C195" s="264">
        <v>43471</v>
      </c>
      <c r="D195" s="211">
        <v>33908</v>
      </c>
      <c r="E195" s="211">
        <f t="shared" si="8"/>
        <v>-9563</v>
      </c>
      <c r="F195" s="201">
        <f t="shared" si="7"/>
        <v>-0.21998573761818224</v>
      </c>
      <c r="G195" s="245"/>
      <c r="H195" s="296">
        <f t="shared" si="6"/>
        <v>78.00142623818178</v>
      </c>
    </row>
    <row r="196" spans="1:8" s="186" customFormat="1" ht="12.75" customHeight="1">
      <c r="A196" s="184">
        <v>5</v>
      </c>
      <c r="B196" s="307" t="s">
        <v>153</v>
      </c>
      <c r="C196" s="264">
        <v>161456</v>
      </c>
      <c r="D196" s="211">
        <v>114489</v>
      </c>
      <c r="E196" s="211">
        <f t="shared" si="8"/>
        <v>-46967</v>
      </c>
      <c r="F196" s="201">
        <f t="shared" si="7"/>
        <v>-0.2908965910217025</v>
      </c>
      <c r="G196" s="245"/>
      <c r="H196" s="296">
        <f t="shared" si="6"/>
        <v>70.91034089782976</v>
      </c>
    </row>
    <row r="197" spans="1:8" s="186" customFormat="1" ht="12.75" customHeight="1">
      <c r="A197" s="184">
        <v>6</v>
      </c>
      <c r="B197" s="307" t="s">
        <v>154</v>
      </c>
      <c r="C197" s="264">
        <v>40077</v>
      </c>
      <c r="D197" s="211">
        <v>32062</v>
      </c>
      <c r="E197" s="211">
        <f t="shared" si="8"/>
        <v>-8015</v>
      </c>
      <c r="F197" s="201">
        <f t="shared" si="7"/>
        <v>-0.19999001921301496</v>
      </c>
      <c r="G197" s="245"/>
      <c r="H197" s="296">
        <f t="shared" si="6"/>
        <v>80.0009980786985</v>
      </c>
    </row>
    <row r="198" spans="1:8" s="186" customFormat="1" ht="12.75" customHeight="1">
      <c r="A198" s="184">
        <v>7</v>
      </c>
      <c r="B198" s="307" t="s">
        <v>156</v>
      </c>
      <c r="C198" s="264">
        <v>88976</v>
      </c>
      <c r="D198" s="211">
        <v>65842</v>
      </c>
      <c r="E198" s="211">
        <f t="shared" si="8"/>
        <v>-23134</v>
      </c>
      <c r="F198" s="201">
        <f t="shared" si="7"/>
        <v>-0.26000269735659054</v>
      </c>
      <c r="G198" s="245"/>
      <c r="H198" s="296">
        <f t="shared" si="6"/>
        <v>73.99973026434094</v>
      </c>
    </row>
    <row r="199" spans="1:8" s="186" customFormat="1" ht="12.75" customHeight="1">
      <c r="A199" s="184">
        <v>8</v>
      </c>
      <c r="B199" s="307" t="s">
        <v>176</v>
      </c>
      <c r="C199" s="264">
        <v>25545</v>
      </c>
      <c r="D199" s="211">
        <v>17882</v>
      </c>
      <c r="E199" s="211">
        <f t="shared" si="8"/>
        <v>-7663</v>
      </c>
      <c r="F199" s="201">
        <f t="shared" si="7"/>
        <v>-0.29998042669798397</v>
      </c>
      <c r="G199" s="245"/>
      <c r="H199" s="296">
        <f t="shared" si="6"/>
        <v>70.0019573302016</v>
      </c>
    </row>
    <row r="200" spans="1:8" s="186" customFormat="1" ht="12.75" customHeight="1">
      <c r="A200" s="184">
        <v>9</v>
      </c>
      <c r="B200" s="307" t="s">
        <v>177</v>
      </c>
      <c r="C200" s="264">
        <v>36542</v>
      </c>
      <c r="D200" s="211">
        <v>32888</v>
      </c>
      <c r="E200" s="211">
        <f t="shared" si="8"/>
        <v>-3654</v>
      </c>
      <c r="F200" s="201">
        <f t="shared" si="7"/>
        <v>-0.09999452684582125</v>
      </c>
      <c r="G200" s="245"/>
      <c r="H200" s="296">
        <f t="shared" si="6"/>
        <v>90.00054731541788</v>
      </c>
    </row>
    <row r="201" spans="1:8" s="186" customFormat="1" ht="12.75" customHeight="1">
      <c r="A201" s="184">
        <v>10</v>
      </c>
      <c r="B201" s="307" t="s">
        <v>161</v>
      </c>
      <c r="C201" s="264">
        <v>120392</v>
      </c>
      <c r="D201" s="211">
        <v>97518</v>
      </c>
      <c r="E201" s="211">
        <f t="shared" si="8"/>
        <v>-22874</v>
      </c>
      <c r="F201" s="201">
        <f t="shared" si="7"/>
        <v>-0.1899960130241212</v>
      </c>
      <c r="G201" s="245"/>
      <c r="H201" s="296">
        <f t="shared" si="6"/>
        <v>81.00039869758788</v>
      </c>
    </row>
    <row r="202" spans="1:8" s="186" customFormat="1" ht="12.75" customHeight="1">
      <c r="A202" s="184">
        <v>11</v>
      </c>
      <c r="B202" s="307" t="s">
        <v>158</v>
      </c>
      <c r="C202" s="264">
        <v>12487</v>
      </c>
      <c r="D202" s="211">
        <v>11863</v>
      </c>
      <c r="E202" s="211">
        <f t="shared" si="8"/>
        <v>-624</v>
      </c>
      <c r="F202" s="201">
        <f t="shared" si="7"/>
        <v>-0.04997197084968367</v>
      </c>
      <c r="G202" s="245"/>
      <c r="H202" s="296">
        <f t="shared" si="6"/>
        <v>95.00280291503164</v>
      </c>
    </row>
    <row r="203" spans="1:8" s="186" customFormat="1" ht="12.75" customHeight="1">
      <c r="A203" s="184">
        <v>12</v>
      </c>
      <c r="B203" s="307" t="s">
        <v>178</v>
      </c>
      <c r="C203" s="264">
        <v>22290</v>
      </c>
      <c r="D203" s="211">
        <v>19839</v>
      </c>
      <c r="E203" s="211">
        <f t="shared" si="8"/>
        <v>-2451</v>
      </c>
      <c r="F203" s="201">
        <f t="shared" si="7"/>
        <v>-0.10995962314939435</v>
      </c>
      <c r="G203" s="245"/>
      <c r="H203" s="296">
        <f t="shared" si="6"/>
        <v>89.00403768506057</v>
      </c>
    </row>
    <row r="204" spans="1:8" s="186" customFormat="1" ht="12.75" customHeight="1">
      <c r="A204" s="184">
        <v>13</v>
      </c>
      <c r="B204" s="307" t="s">
        <v>159</v>
      </c>
      <c r="C204" s="264">
        <v>53014</v>
      </c>
      <c r="D204" s="211">
        <v>47713</v>
      </c>
      <c r="E204" s="211">
        <f t="shared" si="8"/>
        <v>-5301</v>
      </c>
      <c r="F204" s="201">
        <f t="shared" si="7"/>
        <v>-0.09999245482325424</v>
      </c>
      <c r="G204" s="245"/>
      <c r="H204" s="296">
        <f t="shared" si="6"/>
        <v>90.00075451767458</v>
      </c>
    </row>
    <row r="205" spans="1:8" s="186" customFormat="1" ht="12.75" customHeight="1">
      <c r="A205" s="184">
        <v>14</v>
      </c>
      <c r="B205" s="307" t="s">
        <v>179</v>
      </c>
      <c r="C205" s="264">
        <v>50141</v>
      </c>
      <c r="D205" s="211">
        <v>35099</v>
      </c>
      <c r="E205" s="211">
        <f t="shared" si="8"/>
        <v>-15042</v>
      </c>
      <c r="F205" s="201">
        <f t="shared" si="7"/>
        <v>-0.2999940168724198</v>
      </c>
      <c r="G205" s="245"/>
      <c r="H205" s="296">
        <f t="shared" si="6"/>
        <v>70.00059831275803</v>
      </c>
    </row>
    <row r="206" spans="1:8" s="186" customFormat="1" ht="12.75" customHeight="1">
      <c r="A206" s="184">
        <v>15</v>
      </c>
      <c r="B206" s="307" t="s">
        <v>162</v>
      </c>
      <c r="C206" s="264">
        <v>36494</v>
      </c>
      <c r="D206" s="211">
        <v>31020</v>
      </c>
      <c r="E206" s="211">
        <f t="shared" si="8"/>
        <v>-5474</v>
      </c>
      <c r="F206" s="201">
        <f t="shared" si="7"/>
        <v>-0.14999725982353262</v>
      </c>
      <c r="G206" s="245"/>
      <c r="H206" s="296">
        <f t="shared" si="6"/>
        <v>85.00027401764673</v>
      </c>
    </row>
    <row r="207" spans="1:8" s="186" customFormat="1" ht="12.75" customHeight="1">
      <c r="A207" s="184">
        <v>16</v>
      </c>
      <c r="B207" s="307" t="s">
        <v>163</v>
      </c>
      <c r="C207" s="264">
        <v>29436</v>
      </c>
      <c r="D207" s="211">
        <v>17662</v>
      </c>
      <c r="E207" s="211">
        <f t="shared" si="8"/>
        <v>-11774</v>
      </c>
      <c r="F207" s="201">
        <f t="shared" si="7"/>
        <v>-0.39998641119717354</v>
      </c>
      <c r="G207" s="245"/>
      <c r="H207" s="296">
        <f t="shared" si="6"/>
        <v>60.00135888028265</v>
      </c>
    </row>
    <row r="208" spans="1:8" s="186" customFormat="1" ht="12.75" customHeight="1">
      <c r="A208" s="184">
        <v>17</v>
      </c>
      <c r="B208" s="307" t="s">
        <v>151</v>
      </c>
      <c r="C208" s="264">
        <v>84979</v>
      </c>
      <c r="D208" s="211">
        <v>69683</v>
      </c>
      <c r="E208" s="211">
        <f t="shared" si="8"/>
        <v>-15296</v>
      </c>
      <c r="F208" s="201">
        <f t="shared" si="7"/>
        <v>-0.1799974111251015</v>
      </c>
      <c r="G208" s="245"/>
      <c r="H208" s="296">
        <f t="shared" si="6"/>
        <v>82.00025888748985</v>
      </c>
    </row>
    <row r="209" spans="1:8" s="186" customFormat="1" ht="12.75" customHeight="1">
      <c r="A209" s="184">
        <v>18</v>
      </c>
      <c r="B209" s="307" t="s">
        <v>157</v>
      </c>
      <c r="C209" s="264">
        <v>86769</v>
      </c>
      <c r="D209" s="211">
        <v>60739</v>
      </c>
      <c r="E209" s="211">
        <f t="shared" si="8"/>
        <v>-26030</v>
      </c>
      <c r="F209" s="201">
        <f t="shared" si="7"/>
        <v>-0.2999919326026576</v>
      </c>
      <c r="G209" s="245"/>
      <c r="H209" s="296">
        <f t="shared" si="6"/>
        <v>70.00080673973423</v>
      </c>
    </row>
    <row r="210" spans="1:8" s="186" customFormat="1" ht="12.75" customHeight="1">
      <c r="A210" s="184">
        <v>19</v>
      </c>
      <c r="B210" s="307" t="s">
        <v>180</v>
      </c>
      <c r="C210" s="264">
        <v>44848</v>
      </c>
      <c r="D210" s="211">
        <v>39915</v>
      </c>
      <c r="E210" s="211">
        <f t="shared" si="8"/>
        <v>-4933</v>
      </c>
      <c r="F210" s="201">
        <f t="shared" si="7"/>
        <v>-0.10999375668926151</v>
      </c>
      <c r="G210" s="245"/>
      <c r="H210" s="296">
        <f t="shared" si="6"/>
        <v>89.00062433107385</v>
      </c>
    </row>
    <row r="211" spans="1:8" s="186" customFormat="1" ht="12.75" customHeight="1">
      <c r="A211" s="184">
        <v>20</v>
      </c>
      <c r="B211" s="307" t="s">
        <v>165</v>
      </c>
      <c r="C211" s="264">
        <v>71730</v>
      </c>
      <c r="D211" s="211">
        <v>56666</v>
      </c>
      <c r="E211" s="211">
        <f t="shared" si="8"/>
        <v>-15064</v>
      </c>
      <c r="F211" s="201">
        <f t="shared" si="7"/>
        <v>-0.21000975881778894</v>
      </c>
      <c r="G211" s="245"/>
      <c r="H211" s="296">
        <f t="shared" si="6"/>
        <v>78.9990241182211</v>
      </c>
    </row>
    <row r="212" spans="1:8" s="186" customFormat="1" ht="12.75" customHeight="1">
      <c r="A212" s="184">
        <v>21</v>
      </c>
      <c r="B212" s="307" t="s">
        <v>181</v>
      </c>
      <c r="C212" s="264">
        <v>29239</v>
      </c>
      <c r="D212" s="211">
        <v>21929</v>
      </c>
      <c r="E212" s="211">
        <f t="shared" si="8"/>
        <v>-7310</v>
      </c>
      <c r="F212" s="201">
        <f t="shared" si="7"/>
        <v>-0.25000855022401586</v>
      </c>
      <c r="G212" s="245"/>
      <c r="H212" s="296">
        <f t="shared" si="6"/>
        <v>74.9991449775984</v>
      </c>
    </row>
    <row r="213" spans="1:8" s="186" customFormat="1" ht="12.75" customHeight="1">
      <c r="A213" s="184">
        <v>22</v>
      </c>
      <c r="B213" s="307" t="s">
        <v>155</v>
      </c>
      <c r="C213" s="264">
        <v>20277</v>
      </c>
      <c r="D213" s="211">
        <v>19263</v>
      </c>
      <c r="E213" s="211">
        <f t="shared" si="8"/>
        <v>-1014</v>
      </c>
      <c r="F213" s="201">
        <f t="shared" si="7"/>
        <v>-0.05000739754401539</v>
      </c>
      <c r="G213" s="245"/>
      <c r="H213" s="296">
        <f t="shared" si="6"/>
        <v>94.99926024559846</v>
      </c>
    </row>
    <row r="214" spans="1:8" s="186" customFormat="1" ht="12.75" customHeight="1">
      <c r="A214" s="184">
        <v>23</v>
      </c>
      <c r="B214" s="307" t="s">
        <v>173</v>
      </c>
      <c r="C214" s="264">
        <v>31233</v>
      </c>
      <c r="D214" s="211">
        <v>24361</v>
      </c>
      <c r="E214" s="211">
        <f t="shared" si="8"/>
        <v>-6872</v>
      </c>
      <c r="F214" s="201">
        <f t="shared" si="7"/>
        <v>-0.2200236928889316</v>
      </c>
      <c r="G214" s="245"/>
      <c r="H214" s="296">
        <f t="shared" si="6"/>
        <v>77.99763071110685</v>
      </c>
    </row>
    <row r="215" spans="1:8" s="186" customFormat="1" ht="12.75" customHeight="1">
      <c r="A215" s="184">
        <v>24</v>
      </c>
      <c r="B215" s="307" t="s">
        <v>160</v>
      </c>
      <c r="C215" s="264">
        <v>76705</v>
      </c>
      <c r="D215" s="211">
        <v>68267</v>
      </c>
      <c r="E215" s="211">
        <f t="shared" si="8"/>
        <v>-8438</v>
      </c>
      <c r="F215" s="201">
        <f t="shared" si="7"/>
        <v>-0.11000586663190144</v>
      </c>
      <c r="G215" s="245"/>
      <c r="H215" s="296">
        <f t="shared" si="6"/>
        <v>88.99941333680985</v>
      </c>
    </row>
    <row r="216" spans="1:8" s="186" customFormat="1" ht="12.75" customHeight="1">
      <c r="A216" s="184">
        <v>25</v>
      </c>
      <c r="B216" s="307" t="s">
        <v>166</v>
      </c>
      <c r="C216" s="264">
        <v>61220</v>
      </c>
      <c r="D216" s="211">
        <v>45302</v>
      </c>
      <c r="E216" s="211">
        <f t="shared" si="8"/>
        <v>-15918</v>
      </c>
      <c r="F216" s="201">
        <f t="shared" si="7"/>
        <v>-0.2600130676249592</v>
      </c>
      <c r="G216" s="245"/>
      <c r="H216" s="296">
        <f t="shared" si="6"/>
        <v>73.99869323750409</v>
      </c>
    </row>
    <row r="217" spans="1:8" s="186" customFormat="1" ht="12.75" customHeight="1">
      <c r="A217" s="184">
        <v>26</v>
      </c>
      <c r="B217" s="307" t="s">
        <v>164</v>
      </c>
      <c r="C217" s="264">
        <v>14752</v>
      </c>
      <c r="D217" s="211">
        <v>12539</v>
      </c>
      <c r="E217" s="211">
        <f t="shared" si="8"/>
        <v>-2213</v>
      </c>
      <c r="F217" s="201">
        <f t="shared" si="7"/>
        <v>-0.15001355748373102</v>
      </c>
      <c r="G217" s="245"/>
      <c r="H217" s="296">
        <f t="shared" si="6"/>
        <v>84.9986442516269</v>
      </c>
    </row>
    <row r="218" spans="1:8" s="186" customFormat="1" ht="12.75" customHeight="1">
      <c r="A218" s="184">
        <v>27</v>
      </c>
      <c r="B218" s="307" t="s">
        <v>167</v>
      </c>
      <c r="C218" s="264">
        <v>56706</v>
      </c>
      <c r="D218" s="211">
        <v>42529</v>
      </c>
      <c r="E218" s="211">
        <f t="shared" si="8"/>
        <v>-14177</v>
      </c>
      <c r="F218" s="201">
        <f t="shared" si="7"/>
        <v>-0.25000881740909253</v>
      </c>
      <c r="G218" s="245"/>
      <c r="H218" s="296">
        <f t="shared" si="6"/>
        <v>74.99911825909075</v>
      </c>
    </row>
    <row r="219" spans="1:8" s="186" customFormat="1" ht="12.75" customHeight="1">
      <c r="A219" s="184">
        <v>28</v>
      </c>
      <c r="B219" s="307" t="s">
        <v>168</v>
      </c>
      <c r="C219" s="264">
        <v>75496</v>
      </c>
      <c r="D219" s="211">
        <v>49073</v>
      </c>
      <c r="E219" s="211">
        <f t="shared" si="8"/>
        <v>-26423</v>
      </c>
      <c r="F219" s="201">
        <f t="shared" si="7"/>
        <v>-0.34999205255907595</v>
      </c>
      <c r="G219" s="245"/>
      <c r="H219" s="296">
        <f aca="true" t="shared" si="9" ref="H219:H282">D219/C219*100</f>
        <v>65.0007947440924</v>
      </c>
    </row>
    <row r="220" spans="1:8" s="186" customFormat="1" ht="12.75" customHeight="1">
      <c r="A220" s="184">
        <v>29</v>
      </c>
      <c r="B220" s="307" t="s">
        <v>169</v>
      </c>
      <c r="C220" s="264">
        <v>103395</v>
      </c>
      <c r="D220" s="211">
        <v>75478</v>
      </c>
      <c r="E220" s="211">
        <f t="shared" si="8"/>
        <v>-27917</v>
      </c>
      <c r="F220" s="201">
        <f t="shared" si="7"/>
        <v>-0.2700033850766478</v>
      </c>
      <c r="G220" s="245"/>
      <c r="H220" s="296">
        <f t="shared" si="9"/>
        <v>72.99966149233522</v>
      </c>
    </row>
    <row r="221" spans="1:8" s="186" customFormat="1" ht="12.75" customHeight="1">
      <c r="A221" s="184">
        <v>30</v>
      </c>
      <c r="B221" s="307" t="s">
        <v>170</v>
      </c>
      <c r="C221" s="264">
        <v>56552</v>
      </c>
      <c r="D221" s="211">
        <v>44110</v>
      </c>
      <c r="E221" s="211">
        <f t="shared" si="8"/>
        <v>-12442</v>
      </c>
      <c r="F221" s="201">
        <f t="shared" si="7"/>
        <v>-0.22000990239072005</v>
      </c>
      <c r="G221" s="245"/>
      <c r="H221" s="296">
        <f t="shared" si="9"/>
        <v>77.99900976092799</v>
      </c>
    </row>
    <row r="222" spans="1:8" s="186" customFormat="1" ht="12.75" customHeight="1">
      <c r="A222" s="184">
        <v>31</v>
      </c>
      <c r="B222" s="307" t="s">
        <v>174</v>
      </c>
      <c r="C222" s="264">
        <v>24227</v>
      </c>
      <c r="D222" s="211">
        <v>23015</v>
      </c>
      <c r="E222" s="211">
        <f t="shared" si="8"/>
        <v>-1212</v>
      </c>
      <c r="F222" s="201">
        <f t="shared" si="7"/>
        <v>-0.05002682957031411</v>
      </c>
      <c r="G222" s="245" t="s">
        <v>12</v>
      </c>
      <c r="H222" s="296">
        <f t="shared" si="9"/>
        <v>94.99731704296859</v>
      </c>
    </row>
    <row r="223" spans="1:8" s="186" customFormat="1" ht="12.75" customHeight="1">
      <c r="A223" s="184">
        <v>32</v>
      </c>
      <c r="B223" s="307" t="s">
        <v>171</v>
      </c>
      <c r="C223" s="264">
        <v>63818</v>
      </c>
      <c r="D223" s="211">
        <v>47863</v>
      </c>
      <c r="E223" s="211">
        <f t="shared" si="8"/>
        <v>-15955</v>
      </c>
      <c r="F223" s="201">
        <f t="shared" si="7"/>
        <v>-0.2500078347801561</v>
      </c>
      <c r="G223" s="245"/>
      <c r="H223" s="296">
        <f t="shared" si="9"/>
        <v>74.9992165219844</v>
      </c>
    </row>
    <row r="224" spans="1:8" ht="12.75" customHeight="1">
      <c r="A224" s="184">
        <v>33</v>
      </c>
      <c r="B224" s="307" t="s">
        <v>172</v>
      </c>
      <c r="C224" s="264">
        <v>48565</v>
      </c>
      <c r="D224" s="211">
        <v>37880</v>
      </c>
      <c r="E224" s="211">
        <f t="shared" si="8"/>
        <v>-10685</v>
      </c>
      <c r="F224" s="201">
        <f t="shared" si="7"/>
        <v>-0.22001441367239782</v>
      </c>
      <c r="G224" s="30"/>
      <c r="H224" s="296">
        <f t="shared" si="9"/>
        <v>77.99855863276022</v>
      </c>
    </row>
    <row r="225" spans="1:8" ht="12.75" customHeight="1">
      <c r="A225" s="33"/>
      <c r="B225" s="1" t="s">
        <v>27</v>
      </c>
      <c r="C225" s="213">
        <v>1904617</v>
      </c>
      <c r="D225" s="212">
        <v>1473776</v>
      </c>
      <c r="E225" s="211">
        <f t="shared" si="8"/>
        <v>-430841</v>
      </c>
      <c r="F225" s="139">
        <f t="shared" si="7"/>
        <v>-0.22620873382942608</v>
      </c>
      <c r="G225" s="30"/>
      <c r="H225" s="296">
        <f t="shared" si="9"/>
        <v>77.3791266170574</v>
      </c>
    </row>
    <row r="226" spans="1:8" ht="12.75" customHeight="1">
      <c r="A226" s="39"/>
      <c r="B226" s="2"/>
      <c r="C226" s="43"/>
      <c r="D226" s="44"/>
      <c r="E226" s="45"/>
      <c r="F226" s="37"/>
      <c r="G226" s="30"/>
      <c r="H226" s="296" t="e">
        <f t="shared" si="9"/>
        <v>#DIV/0!</v>
      </c>
    </row>
    <row r="227" spans="1:8" ht="12.75" customHeight="1">
      <c r="A227" s="24"/>
      <c r="B227" s="31"/>
      <c r="C227" s="31"/>
      <c r="D227" s="31"/>
      <c r="E227" s="31"/>
      <c r="G227" s="30"/>
      <c r="H227" s="296" t="e">
        <f t="shared" si="9"/>
        <v>#DIV/0!</v>
      </c>
    </row>
    <row r="228" spans="1:8" ht="12.75" customHeight="1">
      <c r="A228" s="324" t="s">
        <v>199</v>
      </c>
      <c r="B228" s="324"/>
      <c r="C228" s="324"/>
      <c r="D228" s="324"/>
      <c r="E228" s="324"/>
      <c r="F228" s="324"/>
      <c r="G228" s="324"/>
      <c r="H228" s="296" t="e">
        <f t="shared" si="9"/>
        <v>#DIV/0!</v>
      </c>
    </row>
    <row r="229" spans="1:8" ht="69.75" customHeight="1">
      <c r="A229" s="16" t="s">
        <v>20</v>
      </c>
      <c r="B229" s="16" t="s">
        <v>21</v>
      </c>
      <c r="C229" s="16" t="s">
        <v>212</v>
      </c>
      <c r="D229" s="16" t="s">
        <v>99</v>
      </c>
      <c r="E229" s="28" t="s">
        <v>6</v>
      </c>
      <c r="F229" s="16" t="s">
        <v>28</v>
      </c>
      <c r="G229" s="30"/>
      <c r="H229" s="296" t="e">
        <f t="shared" si="9"/>
        <v>#VALUE!</v>
      </c>
    </row>
    <row r="230" spans="1:8" ht="12.75" customHeight="1">
      <c r="A230" s="16">
        <v>1</v>
      </c>
      <c r="B230" s="16">
        <v>2</v>
      </c>
      <c r="C230" s="16">
        <v>3</v>
      </c>
      <c r="D230" s="16">
        <v>4</v>
      </c>
      <c r="E230" s="16" t="s">
        <v>29</v>
      </c>
      <c r="F230" s="16">
        <v>6</v>
      </c>
      <c r="G230" s="30"/>
      <c r="H230" s="296">
        <f t="shared" si="9"/>
        <v>133.33333333333331</v>
      </c>
    </row>
    <row r="231" spans="1:8" ht="12.75" customHeight="1">
      <c r="A231" s="17">
        <v>1</v>
      </c>
      <c r="B231" s="307" t="s">
        <v>149</v>
      </c>
      <c r="C231" s="215">
        <v>154882</v>
      </c>
      <c r="D231" s="211">
        <v>137918</v>
      </c>
      <c r="E231" s="215">
        <f>D231-C231</f>
        <v>-16964</v>
      </c>
      <c r="F231" s="140">
        <f>E231/C231</f>
        <v>-0.10952854431115301</v>
      </c>
      <c r="G231" s="30"/>
      <c r="H231" s="296">
        <f t="shared" si="9"/>
        <v>89.0471455688847</v>
      </c>
    </row>
    <row r="232" spans="1:8" ht="12.75" customHeight="1">
      <c r="A232" s="17">
        <v>2</v>
      </c>
      <c r="B232" s="307" t="s">
        <v>150</v>
      </c>
      <c r="C232" s="215">
        <v>59905</v>
      </c>
      <c r="D232" s="211">
        <v>51320</v>
      </c>
      <c r="E232" s="215">
        <f aca="true" t="shared" si="10" ref="E232:E264">D232-C232</f>
        <v>-8585</v>
      </c>
      <c r="F232" s="140">
        <f aca="true" t="shared" si="11" ref="F232:F263">E232/C232</f>
        <v>-0.14331024121525748</v>
      </c>
      <c r="G232" s="30"/>
      <c r="H232" s="296">
        <f t="shared" si="9"/>
        <v>85.66897587847426</v>
      </c>
    </row>
    <row r="233" spans="1:8" ht="12.75" customHeight="1">
      <c r="A233" s="17">
        <v>3</v>
      </c>
      <c r="B233" s="307" t="s">
        <v>152</v>
      </c>
      <c r="C233" s="215">
        <v>95842</v>
      </c>
      <c r="D233" s="211">
        <v>93581</v>
      </c>
      <c r="E233" s="215">
        <f t="shared" si="10"/>
        <v>-2261</v>
      </c>
      <c r="F233" s="140">
        <f t="shared" si="11"/>
        <v>-0.023590910039439913</v>
      </c>
      <c r="G233" s="30"/>
      <c r="H233" s="296">
        <f t="shared" si="9"/>
        <v>97.64090899605601</v>
      </c>
    </row>
    <row r="234" spans="1:8" ht="12.75" customHeight="1">
      <c r="A234" s="17">
        <v>4</v>
      </c>
      <c r="B234" s="307" t="s">
        <v>175</v>
      </c>
      <c r="C234" s="215">
        <v>68606</v>
      </c>
      <c r="D234" s="211">
        <v>65938</v>
      </c>
      <c r="E234" s="215">
        <f t="shared" si="10"/>
        <v>-2668</v>
      </c>
      <c r="F234" s="140">
        <f t="shared" si="11"/>
        <v>-0.038888726933504356</v>
      </c>
      <c r="G234" s="30"/>
      <c r="H234" s="296">
        <f t="shared" si="9"/>
        <v>96.11112730664956</v>
      </c>
    </row>
    <row r="235" spans="1:8" ht="12.75" customHeight="1">
      <c r="A235" s="17">
        <v>5</v>
      </c>
      <c r="B235" s="307" t="s">
        <v>153</v>
      </c>
      <c r="C235" s="215">
        <v>235344</v>
      </c>
      <c r="D235" s="211">
        <v>221246</v>
      </c>
      <c r="E235" s="215">
        <f t="shared" si="10"/>
        <v>-14098</v>
      </c>
      <c r="F235" s="140">
        <f t="shared" si="11"/>
        <v>-0.059903800394316406</v>
      </c>
      <c r="G235" s="30"/>
      <c r="H235" s="296">
        <f t="shared" si="9"/>
        <v>94.00961996056836</v>
      </c>
    </row>
    <row r="236" spans="1:8" ht="12.75" customHeight="1">
      <c r="A236" s="17">
        <v>6</v>
      </c>
      <c r="B236" s="307" t="s">
        <v>154</v>
      </c>
      <c r="C236" s="215">
        <v>63398</v>
      </c>
      <c r="D236" s="211">
        <v>59117</v>
      </c>
      <c r="E236" s="215">
        <f t="shared" si="10"/>
        <v>-4281</v>
      </c>
      <c r="F236" s="140">
        <f t="shared" si="11"/>
        <v>-0.06752578945708067</v>
      </c>
      <c r="G236" s="30"/>
      <c r="H236" s="296">
        <f t="shared" si="9"/>
        <v>93.24742105429193</v>
      </c>
    </row>
    <row r="237" spans="1:8" ht="12.75" customHeight="1">
      <c r="A237" s="17">
        <v>7</v>
      </c>
      <c r="B237" s="307" t="s">
        <v>156</v>
      </c>
      <c r="C237" s="215">
        <v>110156</v>
      </c>
      <c r="D237" s="211">
        <v>99467</v>
      </c>
      <c r="E237" s="215">
        <f t="shared" si="10"/>
        <v>-10689</v>
      </c>
      <c r="F237" s="140">
        <f t="shared" si="11"/>
        <v>-0.09703511383855623</v>
      </c>
      <c r="G237" s="30"/>
      <c r="H237" s="296">
        <f t="shared" si="9"/>
        <v>90.29648861614437</v>
      </c>
    </row>
    <row r="238" spans="1:8" ht="12.75" customHeight="1">
      <c r="A238" s="17">
        <v>8</v>
      </c>
      <c r="B238" s="307" t="s">
        <v>176</v>
      </c>
      <c r="C238" s="215">
        <v>37154</v>
      </c>
      <c r="D238" s="211">
        <v>29757</v>
      </c>
      <c r="E238" s="215">
        <f t="shared" si="10"/>
        <v>-7397</v>
      </c>
      <c r="F238" s="140">
        <f t="shared" si="11"/>
        <v>-0.19909027291812456</v>
      </c>
      <c r="G238" s="30"/>
      <c r="H238" s="296">
        <f t="shared" si="9"/>
        <v>80.09097270818755</v>
      </c>
    </row>
    <row r="239" spans="1:8" ht="12.75" customHeight="1">
      <c r="A239" s="17">
        <v>9</v>
      </c>
      <c r="B239" s="307" t="s">
        <v>177</v>
      </c>
      <c r="C239" s="215">
        <v>74801</v>
      </c>
      <c r="D239" s="211">
        <v>74794</v>
      </c>
      <c r="E239" s="215">
        <f t="shared" si="10"/>
        <v>-7</v>
      </c>
      <c r="F239" s="140">
        <f t="shared" si="11"/>
        <v>-9.358163660913624E-05</v>
      </c>
      <c r="G239" s="30"/>
      <c r="H239" s="296">
        <f t="shared" si="9"/>
        <v>99.9906418363391</v>
      </c>
    </row>
    <row r="240" spans="1:8" ht="12.75" customHeight="1">
      <c r="A240" s="17">
        <v>10</v>
      </c>
      <c r="B240" s="307" t="s">
        <v>161</v>
      </c>
      <c r="C240" s="215">
        <v>193105</v>
      </c>
      <c r="D240" s="211">
        <v>197410</v>
      </c>
      <c r="E240" s="215">
        <f t="shared" si="10"/>
        <v>4305</v>
      </c>
      <c r="F240" s="140">
        <f t="shared" si="11"/>
        <v>0.022293570855234198</v>
      </c>
      <c r="G240" s="30"/>
      <c r="H240" s="296">
        <f t="shared" si="9"/>
        <v>102.2293570855234</v>
      </c>
    </row>
    <row r="241" spans="1:8" ht="12.75" customHeight="1">
      <c r="A241" s="17">
        <v>11</v>
      </c>
      <c r="B241" s="307" t="s">
        <v>158</v>
      </c>
      <c r="C241" s="215">
        <v>25955</v>
      </c>
      <c r="D241" s="211">
        <v>25075</v>
      </c>
      <c r="E241" s="215">
        <f t="shared" si="10"/>
        <v>-880</v>
      </c>
      <c r="F241" s="140">
        <f t="shared" si="11"/>
        <v>-0.03390483529185128</v>
      </c>
      <c r="G241" s="30"/>
      <c r="H241" s="296">
        <f t="shared" si="9"/>
        <v>96.60951647081487</v>
      </c>
    </row>
    <row r="242" spans="1:8" ht="12.75" customHeight="1">
      <c r="A242" s="17">
        <v>12</v>
      </c>
      <c r="B242" s="307" t="s">
        <v>178</v>
      </c>
      <c r="C242" s="215">
        <v>31017</v>
      </c>
      <c r="D242" s="211">
        <v>31993</v>
      </c>
      <c r="E242" s="215">
        <f t="shared" si="10"/>
        <v>976</v>
      </c>
      <c r="F242" s="140">
        <f t="shared" si="11"/>
        <v>0.03146661508205178</v>
      </c>
      <c r="G242" s="30"/>
      <c r="H242" s="296">
        <f t="shared" si="9"/>
        <v>103.14666150820517</v>
      </c>
    </row>
    <row r="243" spans="1:8" ht="12.75" customHeight="1">
      <c r="A243" s="17">
        <v>13</v>
      </c>
      <c r="B243" s="307" t="s">
        <v>159</v>
      </c>
      <c r="C243" s="215">
        <v>63445</v>
      </c>
      <c r="D243" s="211">
        <v>58520</v>
      </c>
      <c r="E243" s="215">
        <f t="shared" si="10"/>
        <v>-4925</v>
      </c>
      <c r="F243" s="140">
        <f t="shared" si="11"/>
        <v>-0.0776262904878241</v>
      </c>
      <c r="G243" s="30"/>
      <c r="H243" s="296">
        <f t="shared" si="9"/>
        <v>92.23737095121759</v>
      </c>
    </row>
    <row r="244" spans="1:8" ht="12.75" customHeight="1">
      <c r="A244" s="17">
        <v>14</v>
      </c>
      <c r="B244" s="307" t="s">
        <v>179</v>
      </c>
      <c r="C244" s="215">
        <v>48067</v>
      </c>
      <c r="D244" s="211">
        <v>44859</v>
      </c>
      <c r="E244" s="215">
        <f t="shared" si="10"/>
        <v>-3208</v>
      </c>
      <c r="F244" s="140">
        <f t="shared" si="11"/>
        <v>-0.06674017517215554</v>
      </c>
      <c r="G244" s="30"/>
      <c r="H244" s="296">
        <f t="shared" si="9"/>
        <v>93.32598248278444</v>
      </c>
    </row>
    <row r="245" spans="1:8" ht="12.75" customHeight="1">
      <c r="A245" s="17">
        <v>15</v>
      </c>
      <c r="B245" s="307" t="s">
        <v>162</v>
      </c>
      <c r="C245" s="215">
        <v>49769</v>
      </c>
      <c r="D245" s="211">
        <v>53298</v>
      </c>
      <c r="E245" s="215">
        <f t="shared" si="10"/>
        <v>3529</v>
      </c>
      <c r="F245" s="140">
        <f t="shared" si="11"/>
        <v>0.07090759308002974</v>
      </c>
      <c r="G245" s="30"/>
      <c r="H245" s="296">
        <f t="shared" si="9"/>
        <v>107.09075930800299</v>
      </c>
    </row>
    <row r="246" spans="1:8" ht="12.75" customHeight="1">
      <c r="A246" s="17">
        <v>16</v>
      </c>
      <c r="B246" s="307" t="s">
        <v>163</v>
      </c>
      <c r="C246" s="215">
        <v>22086</v>
      </c>
      <c r="D246" s="211">
        <v>26969</v>
      </c>
      <c r="E246" s="215">
        <f t="shared" si="10"/>
        <v>4883</v>
      </c>
      <c r="F246" s="140">
        <f t="shared" si="11"/>
        <v>0.2210902834374717</v>
      </c>
      <c r="G246" s="30"/>
      <c r="H246" s="296">
        <f t="shared" si="9"/>
        <v>122.10902834374717</v>
      </c>
    </row>
    <row r="247" spans="1:8" ht="12.75" customHeight="1">
      <c r="A247" s="17">
        <v>17</v>
      </c>
      <c r="B247" s="307" t="s">
        <v>151</v>
      </c>
      <c r="C247" s="215">
        <v>101533</v>
      </c>
      <c r="D247" s="211">
        <v>112202</v>
      </c>
      <c r="E247" s="215">
        <f t="shared" si="10"/>
        <v>10669</v>
      </c>
      <c r="F247" s="140">
        <f t="shared" si="11"/>
        <v>0.10507913683235992</v>
      </c>
      <c r="G247" s="30"/>
      <c r="H247" s="296">
        <f t="shared" si="9"/>
        <v>110.507913683236</v>
      </c>
    </row>
    <row r="248" spans="1:8" ht="12.75" customHeight="1">
      <c r="A248" s="17">
        <v>18</v>
      </c>
      <c r="B248" s="307" t="s">
        <v>157</v>
      </c>
      <c r="C248" s="215">
        <v>116568</v>
      </c>
      <c r="D248" s="211">
        <v>111169</v>
      </c>
      <c r="E248" s="215">
        <f t="shared" si="10"/>
        <v>-5399</v>
      </c>
      <c r="F248" s="140">
        <f t="shared" si="11"/>
        <v>-0.04631631322489877</v>
      </c>
      <c r="G248" s="30"/>
      <c r="H248" s="296">
        <f t="shared" si="9"/>
        <v>95.36836867751012</v>
      </c>
    </row>
    <row r="249" spans="1:8" ht="12.75" customHeight="1">
      <c r="A249" s="17">
        <v>19</v>
      </c>
      <c r="B249" s="307" t="s">
        <v>180</v>
      </c>
      <c r="C249" s="215">
        <v>76848</v>
      </c>
      <c r="D249" s="211">
        <v>73571</v>
      </c>
      <c r="E249" s="215">
        <f t="shared" si="10"/>
        <v>-3277</v>
      </c>
      <c r="F249" s="140">
        <f t="shared" si="11"/>
        <v>-0.04264261919633562</v>
      </c>
      <c r="G249" s="30"/>
      <c r="H249" s="296">
        <f t="shared" si="9"/>
        <v>95.73573808036645</v>
      </c>
    </row>
    <row r="250" spans="1:8" ht="12.75" customHeight="1">
      <c r="A250" s="17">
        <v>20</v>
      </c>
      <c r="B250" s="307" t="s">
        <v>165</v>
      </c>
      <c r="C250" s="215">
        <v>103079</v>
      </c>
      <c r="D250" s="211">
        <v>77946</v>
      </c>
      <c r="E250" s="215">
        <f t="shared" si="10"/>
        <v>-25133</v>
      </c>
      <c r="F250" s="140">
        <f t="shared" si="11"/>
        <v>-0.24382269909486898</v>
      </c>
      <c r="G250" s="30"/>
      <c r="H250" s="296">
        <f t="shared" si="9"/>
        <v>75.6177300905131</v>
      </c>
    </row>
    <row r="251" spans="1:8" ht="12.75" customHeight="1">
      <c r="A251" s="17">
        <v>21</v>
      </c>
      <c r="B251" s="307" t="s">
        <v>181</v>
      </c>
      <c r="C251" s="215">
        <v>42574</v>
      </c>
      <c r="D251" s="211">
        <v>41770</v>
      </c>
      <c r="E251" s="215">
        <f t="shared" si="10"/>
        <v>-804</v>
      </c>
      <c r="F251" s="140">
        <f t="shared" si="11"/>
        <v>-0.018884765349743975</v>
      </c>
      <c r="G251" s="30"/>
      <c r="H251" s="296">
        <f t="shared" si="9"/>
        <v>98.11152346502561</v>
      </c>
    </row>
    <row r="252" spans="1:8" ht="12.75" customHeight="1">
      <c r="A252" s="17">
        <v>22</v>
      </c>
      <c r="B252" s="307" t="s">
        <v>155</v>
      </c>
      <c r="C252" s="215">
        <v>44393</v>
      </c>
      <c r="D252" s="211">
        <v>38778</v>
      </c>
      <c r="E252" s="215">
        <f t="shared" si="10"/>
        <v>-5615</v>
      </c>
      <c r="F252" s="140">
        <f t="shared" si="11"/>
        <v>-0.1264839051201766</v>
      </c>
      <c r="G252" s="30"/>
      <c r="H252" s="296">
        <f t="shared" si="9"/>
        <v>87.35160948798234</v>
      </c>
    </row>
    <row r="253" spans="1:8" ht="12.75" customHeight="1">
      <c r="A253" s="17">
        <v>23</v>
      </c>
      <c r="B253" s="307" t="s">
        <v>173</v>
      </c>
      <c r="C253" s="215">
        <v>34591</v>
      </c>
      <c r="D253" s="211">
        <v>36363</v>
      </c>
      <c r="E253" s="215">
        <f t="shared" si="10"/>
        <v>1772</v>
      </c>
      <c r="F253" s="140">
        <f t="shared" si="11"/>
        <v>0.05122719782602411</v>
      </c>
      <c r="G253" s="30"/>
      <c r="H253" s="296">
        <f t="shared" si="9"/>
        <v>105.12271978260242</v>
      </c>
    </row>
    <row r="254" spans="1:8" ht="12.75" customHeight="1">
      <c r="A254" s="17">
        <v>24</v>
      </c>
      <c r="B254" s="307" t="s">
        <v>160</v>
      </c>
      <c r="C254" s="215">
        <v>117999</v>
      </c>
      <c r="D254" s="211">
        <v>119519</v>
      </c>
      <c r="E254" s="215">
        <f t="shared" si="10"/>
        <v>1520</v>
      </c>
      <c r="F254" s="140">
        <f t="shared" si="11"/>
        <v>0.012881465097161841</v>
      </c>
      <c r="G254" s="30"/>
      <c r="H254" s="296">
        <f t="shared" si="9"/>
        <v>101.28814650971619</v>
      </c>
    </row>
    <row r="255" spans="1:8" ht="12.75" customHeight="1">
      <c r="A255" s="17">
        <v>25</v>
      </c>
      <c r="B255" s="307" t="s">
        <v>166</v>
      </c>
      <c r="C255" s="215">
        <v>80600</v>
      </c>
      <c r="D255" s="211">
        <v>69568</v>
      </c>
      <c r="E255" s="215">
        <f t="shared" si="10"/>
        <v>-11032</v>
      </c>
      <c r="F255" s="140">
        <f t="shared" si="11"/>
        <v>-0.13687344913151364</v>
      </c>
      <c r="G255" s="30"/>
      <c r="H255" s="296">
        <f t="shared" si="9"/>
        <v>86.31265508684864</v>
      </c>
    </row>
    <row r="256" spans="1:8" ht="12.75" customHeight="1">
      <c r="A256" s="17">
        <v>26</v>
      </c>
      <c r="B256" s="307" t="s">
        <v>164</v>
      </c>
      <c r="C256" s="215">
        <v>22799</v>
      </c>
      <c r="D256" s="211">
        <v>16196</v>
      </c>
      <c r="E256" s="215">
        <f t="shared" si="10"/>
        <v>-6603</v>
      </c>
      <c r="F256" s="140">
        <f t="shared" si="11"/>
        <v>-0.28961796570025</v>
      </c>
      <c r="G256" s="30"/>
      <c r="H256" s="296">
        <f t="shared" si="9"/>
        <v>71.038203429975</v>
      </c>
    </row>
    <row r="257" spans="1:8" ht="12.75" customHeight="1">
      <c r="A257" s="17">
        <v>27</v>
      </c>
      <c r="B257" s="307" t="s">
        <v>167</v>
      </c>
      <c r="C257" s="215">
        <v>77993</v>
      </c>
      <c r="D257" s="211">
        <v>74955</v>
      </c>
      <c r="E257" s="215">
        <f t="shared" si="10"/>
        <v>-3038</v>
      </c>
      <c r="F257" s="140">
        <f t="shared" si="11"/>
        <v>-0.038952213660200276</v>
      </c>
      <c r="G257" s="30"/>
      <c r="H257" s="296">
        <f t="shared" si="9"/>
        <v>96.10477863397998</v>
      </c>
    </row>
    <row r="258" spans="1:8" ht="12.75" customHeight="1">
      <c r="A258" s="17">
        <v>28</v>
      </c>
      <c r="B258" s="307" t="s">
        <v>168</v>
      </c>
      <c r="C258" s="215">
        <v>90707</v>
      </c>
      <c r="D258" s="211">
        <v>89658</v>
      </c>
      <c r="E258" s="215">
        <f t="shared" si="10"/>
        <v>-1049</v>
      </c>
      <c r="F258" s="140">
        <f t="shared" si="11"/>
        <v>-0.011564708346654613</v>
      </c>
      <c r="G258" s="30"/>
      <c r="H258" s="296">
        <f t="shared" si="9"/>
        <v>98.84352916533454</v>
      </c>
    </row>
    <row r="259" spans="1:8" ht="12.75" customHeight="1">
      <c r="A259" s="17">
        <v>29</v>
      </c>
      <c r="B259" s="307" t="s">
        <v>169</v>
      </c>
      <c r="C259" s="215">
        <v>95701</v>
      </c>
      <c r="D259" s="211">
        <v>119742</v>
      </c>
      <c r="E259" s="215">
        <f t="shared" si="10"/>
        <v>24041</v>
      </c>
      <c r="F259" s="140">
        <f t="shared" si="11"/>
        <v>0.2512094962435084</v>
      </c>
      <c r="G259" s="30"/>
      <c r="H259" s="296">
        <f t="shared" si="9"/>
        <v>125.12094962435086</v>
      </c>
    </row>
    <row r="260" spans="1:8" ht="12.75" customHeight="1">
      <c r="A260" s="17">
        <v>30</v>
      </c>
      <c r="B260" s="307" t="s">
        <v>170</v>
      </c>
      <c r="C260" s="215">
        <v>65139</v>
      </c>
      <c r="D260" s="211">
        <v>68672</v>
      </c>
      <c r="E260" s="215">
        <f t="shared" si="10"/>
        <v>3533</v>
      </c>
      <c r="F260" s="140">
        <f t="shared" si="11"/>
        <v>0.05423786057507791</v>
      </c>
      <c r="G260" s="30"/>
      <c r="H260" s="296">
        <f t="shared" si="9"/>
        <v>105.4237860575078</v>
      </c>
    </row>
    <row r="261" spans="1:8" ht="12.75" customHeight="1">
      <c r="A261" s="17">
        <v>31</v>
      </c>
      <c r="B261" s="307" t="s">
        <v>174</v>
      </c>
      <c r="C261" s="215">
        <v>45547</v>
      </c>
      <c r="D261" s="211">
        <v>45678</v>
      </c>
      <c r="E261" s="215">
        <f t="shared" si="10"/>
        <v>131</v>
      </c>
      <c r="F261" s="140">
        <f t="shared" si="11"/>
        <v>0.0028761499110808615</v>
      </c>
      <c r="G261" s="30"/>
      <c r="H261" s="296">
        <f t="shared" si="9"/>
        <v>100.28761499110807</v>
      </c>
    </row>
    <row r="262" spans="1:8" ht="12.75" customHeight="1">
      <c r="A262" s="17">
        <v>32</v>
      </c>
      <c r="B262" s="307" t="s">
        <v>171</v>
      </c>
      <c r="C262" s="215">
        <v>78220</v>
      </c>
      <c r="D262" s="211">
        <v>85405</v>
      </c>
      <c r="E262" s="215">
        <f t="shared" si="10"/>
        <v>7185</v>
      </c>
      <c r="F262" s="140">
        <f t="shared" si="11"/>
        <v>0.09185630273587318</v>
      </c>
      <c r="G262" s="30"/>
      <c r="H262" s="296">
        <f t="shared" si="9"/>
        <v>109.18563027358732</v>
      </c>
    </row>
    <row r="263" spans="1:8" ht="12.75" customHeight="1">
      <c r="A263" s="17">
        <v>33</v>
      </c>
      <c r="B263" s="307" t="s">
        <v>172</v>
      </c>
      <c r="C263" s="215">
        <v>77186</v>
      </c>
      <c r="D263" s="211">
        <v>71398</v>
      </c>
      <c r="E263" s="215">
        <f t="shared" si="10"/>
        <v>-5788</v>
      </c>
      <c r="F263" s="140">
        <f t="shared" si="11"/>
        <v>-0.07498769206850983</v>
      </c>
      <c r="G263" s="30"/>
      <c r="H263" s="296">
        <f t="shared" si="9"/>
        <v>92.50123079314902</v>
      </c>
    </row>
    <row r="264" spans="1:8" ht="12.75" customHeight="1">
      <c r="A264" s="33"/>
      <c r="B264" s="1" t="s">
        <v>27</v>
      </c>
      <c r="C264" s="212">
        <v>2605009</v>
      </c>
      <c r="D264" s="212">
        <v>2523852</v>
      </c>
      <c r="E264" s="215">
        <f t="shared" si="10"/>
        <v>-81157</v>
      </c>
      <c r="F264" s="139">
        <f>E264/C264</f>
        <v>-0.03115421098353211</v>
      </c>
      <c r="G264" s="30"/>
      <c r="H264" s="296">
        <f t="shared" si="9"/>
        <v>96.88457890164679</v>
      </c>
    </row>
    <row r="265" spans="1:8" ht="12.75" customHeight="1">
      <c r="A265" s="24"/>
      <c r="B265" s="35"/>
      <c r="C265" s="36"/>
      <c r="D265" s="36"/>
      <c r="E265" s="36"/>
      <c r="F265" s="37"/>
      <c r="G265" s="30"/>
      <c r="H265" s="296" t="e">
        <f t="shared" si="9"/>
        <v>#DIV/0!</v>
      </c>
    </row>
    <row r="266" spans="1:8" ht="12.75" customHeight="1">
      <c r="A266" s="324" t="s">
        <v>200</v>
      </c>
      <c r="B266" s="324"/>
      <c r="C266" s="324"/>
      <c r="D266" s="324"/>
      <c r="E266" s="324"/>
      <c r="F266" s="324"/>
      <c r="G266" s="30"/>
      <c r="H266" s="296" t="e">
        <f t="shared" si="9"/>
        <v>#DIV/0!</v>
      </c>
    </row>
    <row r="267" spans="1:8" ht="70.5" customHeight="1">
      <c r="A267" s="16" t="s">
        <v>20</v>
      </c>
      <c r="B267" s="16" t="s">
        <v>21</v>
      </c>
      <c r="C267" s="16" t="s">
        <v>212</v>
      </c>
      <c r="D267" s="16" t="s">
        <v>99</v>
      </c>
      <c r="E267" s="28" t="s">
        <v>6</v>
      </c>
      <c r="F267" s="16" t="s">
        <v>28</v>
      </c>
      <c r="G267" s="30"/>
      <c r="H267" s="296" t="e">
        <f t="shared" si="9"/>
        <v>#VALUE!</v>
      </c>
    </row>
    <row r="268" spans="1:8" ht="12.75" customHeight="1">
      <c r="A268" s="16">
        <v>1</v>
      </c>
      <c r="B268" s="16">
        <v>2</v>
      </c>
      <c r="C268" s="16">
        <v>3</v>
      </c>
      <c r="D268" s="16">
        <v>4</v>
      </c>
      <c r="E268" s="16" t="s">
        <v>29</v>
      </c>
      <c r="F268" s="16">
        <v>6</v>
      </c>
      <c r="G268" s="30"/>
      <c r="H268" s="296">
        <f t="shared" si="9"/>
        <v>133.33333333333331</v>
      </c>
    </row>
    <row r="269" spans="1:8" ht="12.75" customHeight="1">
      <c r="A269" s="184">
        <v>1</v>
      </c>
      <c r="B269" s="307" t="s">
        <v>149</v>
      </c>
      <c r="C269" s="309">
        <v>106014</v>
      </c>
      <c r="D269" s="211">
        <v>92895</v>
      </c>
      <c r="E269" s="211">
        <f>D269-C269</f>
        <v>-13119</v>
      </c>
      <c r="F269" s="201">
        <f aca="true" t="shared" si="12" ref="F269:F301">E269/C269</f>
        <v>-0.12374780689342917</v>
      </c>
      <c r="G269" s="30"/>
      <c r="H269" s="296">
        <f t="shared" si="9"/>
        <v>87.62521931065709</v>
      </c>
    </row>
    <row r="270" spans="1:8" ht="12.75" customHeight="1">
      <c r="A270" s="184">
        <v>2</v>
      </c>
      <c r="B270" s="307" t="s">
        <v>150</v>
      </c>
      <c r="C270" s="309">
        <v>37908</v>
      </c>
      <c r="D270" s="211">
        <v>32964</v>
      </c>
      <c r="E270" s="211">
        <f aca="true" t="shared" si="13" ref="E270:E302">D270-C270</f>
        <v>-4944</v>
      </c>
      <c r="F270" s="201">
        <f t="shared" si="12"/>
        <v>-0.1304210193099082</v>
      </c>
      <c r="G270" s="30"/>
      <c r="H270" s="296">
        <f t="shared" si="9"/>
        <v>86.95789806900918</v>
      </c>
    </row>
    <row r="271" spans="1:8" ht="12.75" customHeight="1">
      <c r="A271" s="184">
        <v>3</v>
      </c>
      <c r="B271" s="307" t="s">
        <v>152</v>
      </c>
      <c r="C271" s="309">
        <v>63183</v>
      </c>
      <c r="D271" s="211">
        <v>51520</v>
      </c>
      <c r="E271" s="211">
        <f t="shared" si="13"/>
        <v>-11663</v>
      </c>
      <c r="F271" s="201">
        <f t="shared" si="12"/>
        <v>-0.18459079182691546</v>
      </c>
      <c r="G271" s="30"/>
      <c r="H271" s="296">
        <f t="shared" si="9"/>
        <v>81.54092081730845</v>
      </c>
    </row>
    <row r="272" spans="1:8" ht="12.75" customHeight="1">
      <c r="A272" s="184">
        <v>4</v>
      </c>
      <c r="B272" s="307" t="s">
        <v>175</v>
      </c>
      <c r="C272" s="309">
        <v>39254</v>
      </c>
      <c r="D272" s="211">
        <v>33908</v>
      </c>
      <c r="E272" s="211">
        <f t="shared" si="13"/>
        <v>-5346</v>
      </c>
      <c r="F272" s="201">
        <f t="shared" si="12"/>
        <v>-0.13618994242624954</v>
      </c>
      <c r="G272" s="30"/>
      <c r="H272" s="296">
        <f t="shared" si="9"/>
        <v>86.38100575737504</v>
      </c>
    </row>
    <row r="273" spans="1:8" ht="12.75" customHeight="1">
      <c r="A273" s="184">
        <v>5</v>
      </c>
      <c r="B273" s="307" t="s">
        <v>153</v>
      </c>
      <c r="C273" s="309">
        <v>137474</v>
      </c>
      <c r="D273" s="211">
        <v>114489</v>
      </c>
      <c r="E273" s="211">
        <f t="shared" si="13"/>
        <v>-22985</v>
      </c>
      <c r="F273" s="201">
        <f t="shared" si="12"/>
        <v>-0.1671952514657317</v>
      </c>
      <c r="G273" s="30"/>
      <c r="H273" s="296">
        <f t="shared" si="9"/>
        <v>83.28047485342684</v>
      </c>
    </row>
    <row r="274" spans="1:8" ht="12.75" customHeight="1">
      <c r="A274" s="184">
        <v>6</v>
      </c>
      <c r="B274" s="307" t="s">
        <v>154</v>
      </c>
      <c r="C274" s="309">
        <v>41169</v>
      </c>
      <c r="D274" s="211">
        <v>32062</v>
      </c>
      <c r="E274" s="211">
        <f t="shared" si="13"/>
        <v>-9107</v>
      </c>
      <c r="F274" s="201">
        <f t="shared" si="12"/>
        <v>-0.22121013383856786</v>
      </c>
      <c r="G274" s="30"/>
      <c r="H274" s="296">
        <f t="shared" si="9"/>
        <v>77.87898661614322</v>
      </c>
    </row>
    <row r="275" spans="1:8" ht="12.75" customHeight="1">
      <c r="A275" s="184">
        <v>7</v>
      </c>
      <c r="B275" s="307" t="s">
        <v>156</v>
      </c>
      <c r="C275" s="309">
        <v>79938</v>
      </c>
      <c r="D275" s="211">
        <v>65842</v>
      </c>
      <c r="E275" s="211">
        <f t="shared" si="13"/>
        <v>-14096</v>
      </c>
      <c r="F275" s="201">
        <f t="shared" si="12"/>
        <v>-0.17633666091220696</v>
      </c>
      <c r="G275" s="30"/>
      <c r="H275" s="296">
        <f t="shared" si="9"/>
        <v>82.3663339087793</v>
      </c>
    </row>
    <row r="276" spans="1:8" ht="12.75" customHeight="1">
      <c r="A276" s="184">
        <v>8</v>
      </c>
      <c r="B276" s="307" t="s">
        <v>176</v>
      </c>
      <c r="C276" s="309">
        <v>25553</v>
      </c>
      <c r="D276" s="211">
        <v>17882</v>
      </c>
      <c r="E276" s="211">
        <f t="shared" si="13"/>
        <v>-7671</v>
      </c>
      <c r="F276" s="201">
        <f t="shared" si="12"/>
        <v>-0.3001995851759089</v>
      </c>
      <c r="G276" s="30"/>
      <c r="H276" s="296">
        <f t="shared" si="9"/>
        <v>69.9800414824091</v>
      </c>
    </row>
    <row r="277" spans="1:9" s="214" customFormat="1" ht="12.75" customHeight="1">
      <c r="A277" s="184">
        <v>9</v>
      </c>
      <c r="B277" s="310" t="s">
        <v>177</v>
      </c>
      <c r="C277" s="311">
        <v>38192</v>
      </c>
      <c r="D277" s="211">
        <v>32888</v>
      </c>
      <c r="E277" s="211">
        <f t="shared" si="13"/>
        <v>-5304</v>
      </c>
      <c r="F277" s="201">
        <f t="shared" si="12"/>
        <v>-0.13887725178047758</v>
      </c>
      <c r="G277" s="245"/>
      <c r="H277" s="296">
        <f t="shared" si="9"/>
        <v>86.11227482195224</v>
      </c>
      <c r="I277" s="186"/>
    </row>
    <row r="278" spans="1:9" ht="12.75" customHeight="1">
      <c r="A278" s="184">
        <v>10</v>
      </c>
      <c r="B278" s="310" t="s">
        <v>161</v>
      </c>
      <c r="C278" s="311">
        <v>101682</v>
      </c>
      <c r="D278" s="211">
        <v>97518</v>
      </c>
      <c r="E278" s="211">
        <f t="shared" si="13"/>
        <v>-4164</v>
      </c>
      <c r="F278" s="201">
        <f t="shared" si="12"/>
        <v>-0.04095120080250192</v>
      </c>
      <c r="G278" s="245"/>
      <c r="H278" s="296">
        <f t="shared" si="9"/>
        <v>95.9048799197498</v>
      </c>
      <c r="I278" s="186"/>
    </row>
    <row r="279" spans="1:9" s="214" customFormat="1" ht="12.75" customHeight="1">
      <c r="A279" s="184">
        <v>11</v>
      </c>
      <c r="B279" s="310" t="s">
        <v>158</v>
      </c>
      <c r="C279" s="311">
        <v>16087</v>
      </c>
      <c r="D279" s="211">
        <v>11863</v>
      </c>
      <c r="E279" s="211">
        <f t="shared" si="13"/>
        <v>-4224</v>
      </c>
      <c r="F279" s="201">
        <f t="shared" si="12"/>
        <v>-0.26257226331820727</v>
      </c>
      <c r="G279" s="245"/>
      <c r="H279" s="296">
        <f t="shared" si="9"/>
        <v>73.74277366817927</v>
      </c>
      <c r="I279" s="186"/>
    </row>
    <row r="280" spans="1:9" s="214" customFormat="1" ht="12.75" customHeight="1">
      <c r="A280" s="184">
        <v>12</v>
      </c>
      <c r="B280" s="310" t="s">
        <v>178</v>
      </c>
      <c r="C280" s="311">
        <v>21433</v>
      </c>
      <c r="D280" s="211">
        <v>19839</v>
      </c>
      <c r="E280" s="211">
        <f t="shared" si="13"/>
        <v>-1594</v>
      </c>
      <c r="F280" s="201">
        <f t="shared" si="12"/>
        <v>-0.07437129659870294</v>
      </c>
      <c r="G280" s="245"/>
      <c r="H280" s="296">
        <f t="shared" si="9"/>
        <v>92.5628703401297</v>
      </c>
      <c r="I280" s="186"/>
    </row>
    <row r="281" spans="1:9" s="214" customFormat="1" ht="12.75" customHeight="1">
      <c r="A281" s="184">
        <v>13</v>
      </c>
      <c r="B281" s="310" t="s">
        <v>159</v>
      </c>
      <c r="C281" s="311">
        <v>42067</v>
      </c>
      <c r="D281" s="211">
        <v>47713</v>
      </c>
      <c r="E281" s="211">
        <f t="shared" si="13"/>
        <v>5646</v>
      </c>
      <c r="F281" s="201">
        <f t="shared" si="12"/>
        <v>0.13421446739724724</v>
      </c>
      <c r="G281" s="245"/>
      <c r="H281" s="296">
        <f t="shared" si="9"/>
        <v>113.42144673972471</v>
      </c>
      <c r="I281" s="186"/>
    </row>
    <row r="282" spans="1:9" ht="12.75" customHeight="1">
      <c r="A282" s="184">
        <v>14</v>
      </c>
      <c r="B282" s="310" t="s">
        <v>179</v>
      </c>
      <c r="C282" s="311">
        <v>39453</v>
      </c>
      <c r="D282" s="211">
        <v>35099</v>
      </c>
      <c r="E282" s="211">
        <f t="shared" si="13"/>
        <v>-4354</v>
      </c>
      <c r="F282" s="201">
        <f t="shared" si="12"/>
        <v>-0.11035916153397714</v>
      </c>
      <c r="G282" s="245"/>
      <c r="H282" s="296">
        <f t="shared" si="9"/>
        <v>88.96408384660228</v>
      </c>
      <c r="I282" s="186"/>
    </row>
    <row r="283" spans="1:9" ht="12.75" customHeight="1">
      <c r="A283" s="184">
        <v>15</v>
      </c>
      <c r="B283" s="310" t="s">
        <v>162</v>
      </c>
      <c r="C283" s="311">
        <v>33102</v>
      </c>
      <c r="D283" s="211">
        <v>31020</v>
      </c>
      <c r="E283" s="211">
        <f t="shared" si="13"/>
        <v>-2082</v>
      </c>
      <c r="F283" s="201">
        <f t="shared" si="12"/>
        <v>-0.06289650172195034</v>
      </c>
      <c r="G283" s="245"/>
      <c r="H283" s="296">
        <f aca="true" t="shared" si="14" ref="H283:H340">D283/C283*100</f>
        <v>93.71034982780496</v>
      </c>
      <c r="I283" s="186"/>
    </row>
    <row r="284" spans="1:9" ht="12.75" customHeight="1">
      <c r="A284" s="184">
        <v>16</v>
      </c>
      <c r="B284" s="310" t="s">
        <v>163</v>
      </c>
      <c r="C284" s="311">
        <v>22558</v>
      </c>
      <c r="D284" s="211">
        <v>17662</v>
      </c>
      <c r="E284" s="211">
        <f t="shared" si="13"/>
        <v>-4896</v>
      </c>
      <c r="F284" s="201">
        <f t="shared" si="12"/>
        <v>-0.21704051777639863</v>
      </c>
      <c r="G284" s="245"/>
      <c r="H284" s="296">
        <f t="shared" si="14"/>
        <v>78.29594822236014</v>
      </c>
      <c r="I284" s="186"/>
    </row>
    <row r="285" spans="1:9" ht="12.75" customHeight="1">
      <c r="A285" s="184">
        <v>17</v>
      </c>
      <c r="B285" s="310" t="s">
        <v>151</v>
      </c>
      <c r="C285" s="311">
        <v>73325</v>
      </c>
      <c r="D285" s="211">
        <v>69683</v>
      </c>
      <c r="E285" s="211">
        <f t="shared" si="13"/>
        <v>-3642</v>
      </c>
      <c r="F285" s="201">
        <f t="shared" si="12"/>
        <v>-0.04966928060006819</v>
      </c>
      <c r="G285" s="245"/>
      <c r="H285" s="296">
        <f t="shared" si="14"/>
        <v>95.03307193999319</v>
      </c>
      <c r="I285" s="186"/>
    </row>
    <row r="286" spans="1:9" ht="12.75" customHeight="1">
      <c r="A286" s="184">
        <v>18</v>
      </c>
      <c r="B286" s="310" t="s">
        <v>157</v>
      </c>
      <c r="C286" s="311">
        <v>74693</v>
      </c>
      <c r="D286" s="211">
        <v>60739</v>
      </c>
      <c r="E286" s="211">
        <f t="shared" si="13"/>
        <v>-13954</v>
      </c>
      <c r="F286" s="201">
        <f t="shared" si="12"/>
        <v>-0.18681804185131137</v>
      </c>
      <c r="G286" s="245"/>
      <c r="H286" s="296">
        <f t="shared" si="14"/>
        <v>81.31819581486887</v>
      </c>
      <c r="I286" s="186"/>
    </row>
    <row r="287" spans="1:9" ht="12.75" customHeight="1">
      <c r="A287" s="184">
        <v>19</v>
      </c>
      <c r="B287" s="310" t="s">
        <v>180</v>
      </c>
      <c r="C287" s="311">
        <v>46914</v>
      </c>
      <c r="D287" s="211">
        <v>39915</v>
      </c>
      <c r="E287" s="211">
        <f t="shared" si="13"/>
        <v>-6999</v>
      </c>
      <c r="F287" s="201">
        <f t="shared" si="12"/>
        <v>-0.14918787568742806</v>
      </c>
      <c r="G287" s="245"/>
      <c r="H287" s="296">
        <f t="shared" si="14"/>
        <v>85.08121243125719</v>
      </c>
      <c r="I287" s="186"/>
    </row>
    <row r="288" spans="1:9" ht="12.75" customHeight="1">
      <c r="A288" s="184">
        <v>20</v>
      </c>
      <c r="B288" s="310" t="s">
        <v>165</v>
      </c>
      <c r="C288" s="311">
        <v>81121</v>
      </c>
      <c r="D288" s="211">
        <v>56666</v>
      </c>
      <c r="E288" s="211">
        <f t="shared" si="13"/>
        <v>-24455</v>
      </c>
      <c r="F288" s="201">
        <f t="shared" si="12"/>
        <v>-0.30146324626175713</v>
      </c>
      <c r="G288" s="245"/>
      <c r="H288" s="296">
        <f t="shared" si="14"/>
        <v>69.85367537382429</v>
      </c>
      <c r="I288" s="186"/>
    </row>
    <row r="289" spans="1:9" ht="12.75" customHeight="1">
      <c r="A289" s="184">
        <v>21</v>
      </c>
      <c r="B289" s="310" t="s">
        <v>181</v>
      </c>
      <c r="C289" s="311">
        <v>24653</v>
      </c>
      <c r="D289" s="211">
        <v>21929</v>
      </c>
      <c r="E289" s="211">
        <f t="shared" si="13"/>
        <v>-2724</v>
      </c>
      <c r="F289" s="201">
        <f t="shared" si="12"/>
        <v>-0.11049365188820834</v>
      </c>
      <c r="G289" s="245"/>
      <c r="H289" s="296">
        <f t="shared" si="14"/>
        <v>88.95063481117916</v>
      </c>
      <c r="I289" s="186"/>
    </row>
    <row r="290" spans="1:9" s="214" customFormat="1" ht="12.75" customHeight="1">
      <c r="A290" s="184">
        <v>22</v>
      </c>
      <c r="B290" s="310" t="s">
        <v>155</v>
      </c>
      <c r="C290" s="311">
        <v>26555</v>
      </c>
      <c r="D290" s="211">
        <v>19263</v>
      </c>
      <c r="E290" s="211">
        <f t="shared" si="13"/>
        <v>-7292</v>
      </c>
      <c r="F290" s="201">
        <f t="shared" si="12"/>
        <v>-0.2745998870269252</v>
      </c>
      <c r="G290" s="245"/>
      <c r="H290" s="296">
        <f t="shared" si="14"/>
        <v>72.54001129730747</v>
      </c>
      <c r="I290" s="186"/>
    </row>
    <row r="291" spans="1:9" s="214" customFormat="1" ht="12.75" customHeight="1">
      <c r="A291" s="184">
        <v>23</v>
      </c>
      <c r="B291" s="310" t="s">
        <v>173</v>
      </c>
      <c r="C291" s="311">
        <v>27126</v>
      </c>
      <c r="D291" s="211">
        <v>24361</v>
      </c>
      <c r="E291" s="211">
        <f t="shared" si="13"/>
        <v>-2765</v>
      </c>
      <c r="F291" s="201">
        <f t="shared" si="12"/>
        <v>-0.10193172601931726</v>
      </c>
      <c r="G291" s="245"/>
      <c r="H291" s="296">
        <f t="shared" si="14"/>
        <v>89.80682739806828</v>
      </c>
      <c r="I291" s="186"/>
    </row>
    <row r="292" spans="1:9" ht="12.75" customHeight="1">
      <c r="A292" s="184">
        <v>24</v>
      </c>
      <c r="B292" s="310" t="s">
        <v>160</v>
      </c>
      <c r="C292" s="311">
        <v>77387</v>
      </c>
      <c r="D292" s="211">
        <v>68267</v>
      </c>
      <c r="E292" s="211">
        <f t="shared" si="13"/>
        <v>-9120</v>
      </c>
      <c r="F292" s="201">
        <f t="shared" si="12"/>
        <v>-0.11784925116621654</v>
      </c>
      <c r="G292" s="245"/>
      <c r="H292" s="296">
        <f t="shared" si="14"/>
        <v>88.21507488337834</v>
      </c>
      <c r="I292" s="186"/>
    </row>
    <row r="293" spans="1:9" ht="12.75" customHeight="1">
      <c r="A293" s="184">
        <v>25</v>
      </c>
      <c r="B293" s="310" t="s">
        <v>166</v>
      </c>
      <c r="C293" s="311">
        <v>54542</v>
      </c>
      <c r="D293" s="211">
        <v>45302</v>
      </c>
      <c r="E293" s="211">
        <f t="shared" si="13"/>
        <v>-9240</v>
      </c>
      <c r="F293" s="201">
        <f t="shared" si="12"/>
        <v>-0.16941072934619192</v>
      </c>
      <c r="G293" s="245"/>
      <c r="H293" s="296">
        <f t="shared" si="14"/>
        <v>83.0589270653808</v>
      </c>
      <c r="I293" s="186"/>
    </row>
    <row r="294" spans="1:8" ht="12.75" customHeight="1">
      <c r="A294" s="184">
        <v>26</v>
      </c>
      <c r="B294" s="307" t="s">
        <v>164</v>
      </c>
      <c r="C294" s="309">
        <v>20683</v>
      </c>
      <c r="D294" s="211">
        <v>12539</v>
      </c>
      <c r="E294" s="211">
        <f t="shared" si="13"/>
        <v>-8144</v>
      </c>
      <c r="F294" s="201">
        <f t="shared" si="12"/>
        <v>-0.39375332398588214</v>
      </c>
      <c r="G294" s="30"/>
      <c r="H294" s="296">
        <f t="shared" si="14"/>
        <v>60.62466760141179</v>
      </c>
    </row>
    <row r="295" spans="1:8" ht="12.75" customHeight="1">
      <c r="A295" s="184">
        <v>27</v>
      </c>
      <c r="B295" s="307" t="s">
        <v>167</v>
      </c>
      <c r="C295" s="309">
        <v>50677</v>
      </c>
      <c r="D295" s="211">
        <v>42529</v>
      </c>
      <c r="E295" s="211">
        <f t="shared" si="13"/>
        <v>-8148</v>
      </c>
      <c r="F295" s="201">
        <f t="shared" si="12"/>
        <v>-0.1607829982043136</v>
      </c>
      <c r="G295" s="30"/>
      <c r="H295" s="296">
        <f t="shared" si="14"/>
        <v>83.92170017956863</v>
      </c>
    </row>
    <row r="296" spans="1:8" ht="12.75" customHeight="1">
      <c r="A296" s="184">
        <v>28</v>
      </c>
      <c r="B296" s="307" t="s">
        <v>168</v>
      </c>
      <c r="C296" s="309">
        <v>52971</v>
      </c>
      <c r="D296" s="211">
        <v>49073</v>
      </c>
      <c r="E296" s="211">
        <f t="shared" si="13"/>
        <v>-3898</v>
      </c>
      <c r="F296" s="201">
        <f t="shared" si="12"/>
        <v>-0.07358743463404505</v>
      </c>
      <c r="G296" s="30"/>
      <c r="H296" s="296">
        <f t="shared" si="14"/>
        <v>92.64125653659549</v>
      </c>
    </row>
    <row r="297" spans="1:8" ht="12.75" customHeight="1">
      <c r="A297" s="184">
        <v>29</v>
      </c>
      <c r="B297" s="307" t="s">
        <v>169</v>
      </c>
      <c r="C297" s="309">
        <v>75364</v>
      </c>
      <c r="D297" s="211">
        <v>75478</v>
      </c>
      <c r="E297" s="211">
        <f t="shared" si="13"/>
        <v>114</v>
      </c>
      <c r="F297" s="201">
        <f t="shared" si="12"/>
        <v>0.0015126585637705006</v>
      </c>
      <c r="G297" s="30"/>
      <c r="H297" s="296">
        <f t="shared" si="14"/>
        <v>100.15126585637705</v>
      </c>
    </row>
    <row r="298" spans="1:8" ht="12.75" customHeight="1">
      <c r="A298" s="184">
        <v>30</v>
      </c>
      <c r="B298" s="307" t="s">
        <v>170</v>
      </c>
      <c r="C298" s="309">
        <v>39154</v>
      </c>
      <c r="D298" s="211">
        <v>44110</v>
      </c>
      <c r="E298" s="211">
        <f t="shared" si="13"/>
        <v>4956</v>
      </c>
      <c r="F298" s="201">
        <f t="shared" si="12"/>
        <v>0.12657710578740358</v>
      </c>
      <c r="G298" s="30"/>
      <c r="H298" s="296">
        <f t="shared" si="14"/>
        <v>112.65771057874036</v>
      </c>
    </row>
    <row r="299" spans="1:8" ht="12.75" customHeight="1">
      <c r="A299" s="184">
        <v>31</v>
      </c>
      <c r="B299" s="307" t="s">
        <v>174</v>
      </c>
      <c r="C299" s="309">
        <v>25766</v>
      </c>
      <c r="D299" s="211">
        <v>23015</v>
      </c>
      <c r="E299" s="211">
        <f t="shared" si="13"/>
        <v>-2751</v>
      </c>
      <c r="F299" s="201">
        <f t="shared" si="12"/>
        <v>-0.10676860979585501</v>
      </c>
      <c r="G299" s="30"/>
      <c r="H299" s="296">
        <f t="shared" si="14"/>
        <v>89.3231390204145</v>
      </c>
    </row>
    <row r="300" spans="1:8" ht="12.75" customHeight="1">
      <c r="A300" s="184">
        <v>32</v>
      </c>
      <c r="B300" s="307" t="s">
        <v>171</v>
      </c>
      <c r="C300" s="309">
        <v>54414</v>
      </c>
      <c r="D300" s="211">
        <v>47863</v>
      </c>
      <c r="E300" s="211">
        <f t="shared" si="13"/>
        <v>-6551</v>
      </c>
      <c r="F300" s="201">
        <f t="shared" si="12"/>
        <v>-0.1203918109310104</v>
      </c>
      <c r="G300" s="30"/>
      <c r="H300" s="296">
        <f t="shared" si="14"/>
        <v>87.96081890689896</v>
      </c>
    </row>
    <row r="301" spans="1:8" ht="12.75" customHeight="1">
      <c r="A301" s="184">
        <v>33</v>
      </c>
      <c r="B301" s="307" t="s">
        <v>172</v>
      </c>
      <c r="C301" s="309">
        <v>43608</v>
      </c>
      <c r="D301" s="211">
        <v>37880</v>
      </c>
      <c r="E301" s="211">
        <f t="shared" si="13"/>
        <v>-5728</v>
      </c>
      <c r="F301" s="201">
        <f t="shared" si="12"/>
        <v>-0.13135204549623922</v>
      </c>
      <c r="G301" s="30"/>
      <c r="H301" s="296">
        <f t="shared" si="14"/>
        <v>86.86479545037608</v>
      </c>
    </row>
    <row r="302" spans="1:8" ht="12.75" customHeight="1">
      <c r="A302" s="184"/>
      <c r="B302" s="1" t="s">
        <v>27</v>
      </c>
      <c r="C302" s="309">
        <v>1694020</v>
      </c>
      <c r="D302" s="212">
        <v>1473776</v>
      </c>
      <c r="E302" s="265">
        <f t="shared" si="13"/>
        <v>-220244</v>
      </c>
      <c r="F302" s="139">
        <f>E302/C302</f>
        <v>-0.13001263267257765</v>
      </c>
      <c r="G302" s="30"/>
      <c r="H302" s="296">
        <f t="shared" si="14"/>
        <v>86.99873673274223</v>
      </c>
    </row>
    <row r="303" spans="1:8" ht="12.75" customHeight="1">
      <c r="A303" s="39"/>
      <c r="B303" s="2"/>
      <c r="C303" s="141"/>
      <c r="D303" s="181"/>
      <c r="E303" s="181"/>
      <c r="F303" s="142"/>
      <c r="G303" s="30"/>
      <c r="H303" s="296" t="e">
        <f t="shared" si="14"/>
        <v>#DIV/0!</v>
      </c>
    </row>
    <row r="304" spans="1:8" ht="14.25">
      <c r="A304" s="46" t="s">
        <v>213</v>
      </c>
      <c r="B304" s="47"/>
      <c r="C304" s="47"/>
      <c r="D304" s="47"/>
      <c r="E304" s="47"/>
      <c r="F304" s="47"/>
      <c r="G304" s="47"/>
      <c r="H304" s="296" t="e">
        <f t="shared" si="14"/>
        <v>#DIV/0!</v>
      </c>
    </row>
    <row r="305" spans="1:8" ht="46.5" customHeight="1">
      <c r="A305" s="86" t="s">
        <v>30</v>
      </c>
      <c r="B305" s="86" t="s">
        <v>31</v>
      </c>
      <c r="C305" s="125" t="s">
        <v>214</v>
      </c>
      <c r="D305" s="125" t="s">
        <v>215</v>
      </c>
      <c r="E305" s="86" t="s">
        <v>32</v>
      </c>
      <c r="F305" s="50"/>
      <c r="H305" s="296" t="e">
        <f t="shared" si="14"/>
        <v>#VALUE!</v>
      </c>
    </row>
    <row r="306" spans="1:8" ht="13.5" customHeight="1">
      <c r="A306" s="48">
        <v>1</v>
      </c>
      <c r="B306" s="48">
        <v>2</v>
      </c>
      <c r="C306" s="49">
        <v>3</v>
      </c>
      <c r="D306" s="49">
        <v>4</v>
      </c>
      <c r="E306" s="48">
        <v>5</v>
      </c>
      <c r="F306" s="50"/>
      <c r="H306" s="296">
        <f t="shared" si="14"/>
        <v>133.33333333333331</v>
      </c>
    </row>
    <row r="307" spans="1:8" ht="12.75" customHeight="1">
      <c r="A307" s="17">
        <v>1</v>
      </c>
      <c r="B307" s="307" t="s">
        <v>149</v>
      </c>
      <c r="C307" s="211">
        <v>64702208</v>
      </c>
      <c r="D307" s="211">
        <v>56087559</v>
      </c>
      <c r="E307" s="201">
        <f aca="true" t="shared" si="15" ref="E307:E340">D307/C307</f>
        <v>0.866856954866208</v>
      </c>
      <c r="F307" s="141"/>
      <c r="G307" s="30"/>
      <c r="H307" s="296">
        <f t="shared" si="14"/>
        <v>86.6856954866208</v>
      </c>
    </row>
    <row r="308" spans="1:8" ht="12.75" customHeight="1">
      <c r="A308" s="17">
        <v>2</v>
      </c>
      <c r="B308" s="307" t="s">
        <v>150</v>
      </c>
      <c r="C308" s="211">
        <v>24257624</v>
      </c>
      <c r="D308" s="211">
        <v>20481012</v>
      </c>
      <c r="E308" s="201">
        <f t="shared" si="15"/>
        <v>0.8443123695873924</v>
      </c>
      <c r="F308" s="141" t="s">
        <v>12</v>
      </c>
      <c r="G308" s="30"/>
      <c r="H308" s="296">
        <f t="shared" si="14"/>
        <v>84.43123695873925</v>
      </c>
    </row>
    <row r="309" spans="1:8" ht="12.75" customHeight="1">
      <c r="A309" s="17">
        <v>3</v>
      </c>
      <c r="B309" s="307" t="s">
        <v>152</v>
      </c>
      <c r="C309" s="211">
        <v>41953416</v>
      </c>
      <c r="D309" s="211">
        <v>35259543</v>
      </c>
      <c r="E309" s="201">
        <f t="shared" si="15"/>
        <v>0.8404451022534136</v>
      </c>
      <c r="F309" s="141"/>
      <c r="G309" s="30"/>
      <c r="H309" s="296">
        <f t="shared" si="14"/>
        <v>84.04451022534136</v>
      </c>
    </row>
    <row r="310" spans="1:8" ht="12.75" customHeight="1">
      <c r="A310" s="17">
        <v>4</v>
      </c>
      <c r="B310" s="307" t="s">
        <v>175</v>
      </c>
      <c r="C310" s="211">
        <v>32683672</v>
      </c>
      <c r="D310" s="211">
        <v>24262578</v>
      </c>
      <c r="E310" s="201">
        <f t="shared" si="15"/>
        <v>0.7423455357158155</v>
      </c>
      <c r="F310" s="141"/>
      <c r="G310" s="30"/>
      <c r="H310" s="296">
        <f t="shared" si="14"/>
        <v>74.23455357158156</v>
      </c>
    </row>
    <row r="311" spans="1:8" ht="12.75" customHeight="1">
      <c r="A311" s="17">
        <v>5</v>
      </c>
      <c r="B311" s="307" t="s">
        <v>153</v>
      </c>
      <c r="C311" s="211">
        <v>92458864</v>
      </c>
      <c r="D311" s="211">
        <v>81583605</v>
      </c>
      <c r="E311" s="201">
        <f t="shared" si="15"/>
        <v>0.8823773240389369</v>
      </c>
      <c r="F311" s="141"/>
      <c r="G311" s="30"/>
      <c r="H311" s="296">
        <f t="shared" si="14"/>
        <v>88.23773240389369</v>
      </c>
    </row>
    <row r="312" spans="1:8" ht="12.75" customHeight="1">
      <c r="A312" s="17">
        <v>6</v>
      </c>
      <c r="B312" s="307" t="s">
        <v>154</v>
      </c>
      <c r="C312" s="211">
        <v>25932616</v>
      </c>
      <c r="D312" s="211">
        <v>22156497</v>
      </c>
      <c r="E312" s="201">
        <f t="shared" si="15"/>
        <v>0.8543872704550902</v>
      </c>
      <c r="F312" s="141"/>
      <c r="G312" s="30"/>
      <c r="H312" s="296">
        <f t="shared" si="14"/>
        <v>85.43872704550903</v>
      </c>
    </row>
    <row r="313" spans="1:8" ht="12.75" customHeight="1">
      <c r="A313" s="17">
        <v>7</v>
      </c>
      <c r="B313" s="307" t="s">
        <v>156</v>
      </c>
      <c r="C313" s="211">
        <v>33904328</v>
      </c>
      <c r="D313" s="211">
        <v>40170087</v>
      </c>
      <c r="E313" s="201">
        <f t="shared" si="15"/>
        <v>1.1848070547217453</v>
      </c>
      <c r="F313" s="141"/>
      <c r="G313" s="30"/>
      <c r="H313" s="296">
        <f t="shared" si="14"/>
        <v>118.48070547217453</v>
      </c>
    </row>
    <row r="314" spans="1:8" ht="12.75" customHeight="1">
      <c r="A314" s="17">
        <v>8</v>
      </c>
      <c r="B314" s="307" t="s">
        <v>176</v>
      </c>
      <c r="C314" s="211">
        <v>29038816</v>
      </c>
      <c r="D314" s="211">
        <v>11576277</v>
      </c>
      <c r="E314" s="201">
        <f t="shared" si="15"/>
        <v>0.39864838153180904</v>
      </c>
      <c r="F314" s="141"/>
      <c r="G314" s="30"/>
      <c r="H314" s="296">
        <f t="shared" si="14"/>
        <v>39.864838153180905</v>
      </c>
    </row>
    <row r="315" spans="1:8" ht="12.75" customHeight="1">
      <c r="A315" s="17">
        <v>9</v>
      </c>
      <c r="B315" s="307" t="s">
        <v>177</v>
      </c>
      <c r="C315" s="211">
        <v>37074512</v>
      </c>
      <c r="D315" s="211">
        <v>26166726</v>
      </c>
      <c r="E315" s="201">
        <f t="shared" si="15"/>
        <v>0.7057874692996633</v>
      </c>
      <c r="F315" s="141"/>
      <c r="G315" s="30"/>
      <c r="H315" s="296">
        <f t="shared" si="14"/>
        <v>70.57874692996633</v>
      </c>
    </row>
    <row r="316" spans="1:8" ht="12.75" customHeight="1">
      <c r="A316" s="17">
        <v>10</v>
      </c>
      <c r="B316" s="307" t="s">
        <v>161</v>
      </c>
      <c r="C316" s="211">
        <v>51879616</v>
      </c>
      <c r="D316" s="211">
        <v>71667504</v>
      </c>
      <c r="E316" s="201">
        <f t="shared" si="15"/>
        <v>1.3814193227644553</v>
      </c>
      <c r="F316" s="141"/>
      <c r="G316" s="30"/>
      <c r="H316" s="296">
        <f t="shared" si="14"/>
        <v>138.14193227644554</v>
      </c>
    </row>
    <row r="317" spans="1:8" ht="12.75" customHeight="1">
      <c r="A317" s="17">
        <v>11</v>
      </c>
      <c r="B317" s="307" t="s">
        <v>158</v>
      </c>
      <c r="C317" s="211">
        <v>16869456</v>
      </c>
      <c r="D317" s="211">
        <v>8975934</v>
      </c>
      <c r="E317" s="201">
        <f t="shared" si="15"/>
        <v>0.5320820066752597</v>
      </c>
      <c r="F317" s="141"/>
      <c r="G317" s="30"/>
      <c r="H317" s="296">
        <f t="shared" si="14"/>
        <v>53.20820066752597</v>
      </c>
    </row>
    <row r="318" spans="1:8" ht="12.75" customHeight="1">
      <c r="A318" s="17">
        <v>12</v>
      </c>
      <c r="B318" s="307" t="s">
        <v>178</v>
      </c>
      <c r="C318" s="211">
        <v>26884192</v>
      </c>
      <c r="D318" s="211">
        <v>12595176</v>
      </c>
      <c r="E318" s="201">
        <f t="shared" si="15"/>
        <v>0.46849747241799194</v>
      </c>
      <c r="F318" s="141"/>
      <c r="G318" s="30"/>
      <c r="H318" s="296">
        <f t="shared" si="14"/>
        <v>46.84974724179919</v>
      </c>
    </row>
    <row r="319" spans="1:8" ht="12.75" customHeight="1">
      <c r="A319" s="17">
        <v>13</v>
      </c>
      <c r="B319" s="307" t="s">
        <v>159</v>
      </c>
      <c r="C319" s="211">
        <v>40951496</v>
      </c>
      <c r="D319" s="211">
        <v>25814619</v>
      </c>
      <c r="E319" s="201">
        <f t="shared" si="15"/>
        <v>0.6303705974502128</v>
      </c>
      <c r="F319" s="141"/>
      <c r="G319" s="30"/>
      <c r="H319" s="296">
        <f t="shared" si="14"/>
        <v>63.03705974502128</v>
      </c>
    </row>
    <row r="320" spans="1:8" ht="12.75" customHeight="1">
      <c r="A320" s="17">
        <v>14</v>
      </c>
      <c r="B320" s="307" t="s">
        <v>179</v>
      </c>
      <c r="C320" s="211">
        <v>20129912</v>
      </c>
      <c r="D320" s="211">
        <v>19429794</v>
      </c>
      <c r="E320" s="201">
        <f t="shared" si="15"/>
        <v>0.965220016858494</v>
      </c>
      <c r="F320" s="141"/>
      <c r="G320" s="30"/>
      <c r="H320" s="296">
        <f t="shared" si="14"/>
        <v>96.5220016858494</v>
      </c>
    </row>
    <row r="321" spans="1:8" ht="12.75" customHeight="1">
      <c r="A321" s="17">
        <v>15</v>
      </c>
      <c r="B321" s="307" t="s">
        <v>162</v>
      </c>
      <c r="C321" s="211">
        <v>17937096</v>
      </c>
      <c r="D321" s="211">
        <v>20489274</v>
      </c>
      <c r="E321" s="201">
        <f t="shared" si="15"/>
        <v>1.1422849049812747</v>
      </c>
      <c r="F321" s="141"/>
      <c r="G321" s="30"/>
      <c r="H321" s="296">
        <f t="shared" si="14"/>
        <v>114.22849049812747</v>
      </c>
    </row>
    <row r="322" spans="1:8" ht="12.75" customHeight="1">
      <c r="A322" s="17">
        <v>16</v>
      </c>
      <c r="B322" s="307" t="s">
        <v>163</v>
      </c>
      <c r="C322" s="211">
        <v>10606712</v>
      </c>
      <c r="D322" s="211">
        <v>10845333</v>
      </c>
      <c r="E322" s="201">
        <f t="shared" si="15"/>
        <v>1.0224971697166851</v>
      </c>
      <c r="F322" s="141"/>
      <c r="G322" s="30"/>
      <c r="H322" s="296">
        <f t="shared" si="14"/>
        <v>102.24971697166852</v>
      </c>
    </row>
    <row r="323" spans="1:8" ht="12.75" customHeight="1">
      <c r="A323" s="17">
        <v>17</v>
      </c>
      <c r="B323" s="307" t="s">
        <v>151</v>
      </c>
      <c r="C323" s="211">
        <v>45298192</v>
      </c>
      <c r="D323" s="211">
        <v>44198055</v>
      </c>
      <c r="E323" s="201">
        <f t="shared" si="15"/>
        <v>0.9757134456933734</v>
      </c>
      <c r="F323" s="141"/>
      <c r="G323" s="30"/>
      <c r="H323" s="296">
        <f t="shared" si="14"/>
        <v>97.57134456933734</v>
      </c>
    </row>
    <row r="324" spans="1:8" ht="12.75" customHeight="1">
      <c r="A324" s="17">
        <v>18</v>
      </c>
      <c r="B324" s="307" t="s">
        <v>157</v>
      </c>
      <c r="C324" s="211">
        <v>42435280</v>
      </c>
      <c r="D324" s="211">
        <v>41773644</v>
      </c>
      <c r="E324" s="201">
        <f t="shared" si="15"/>
        <v>0.9844083507873638</v>
      </c>
      <c r="F324" s="141"/>
      <c r="G324" s="30"/>
      <c r="H324" s="296">
        <f t="shared" si="14"/>
        <v>98.44083507873637</v>
      </c>
    </row>
    <row r="325" spans="1:8" ht="12.75" customHeight="1">
      <c r="A325" s="17">
        <v>19</v>
      </c>
      <c r="B325" s="307" t="s">
        <v>180</v>
      </c>
      <c r="C325" s="211">
        <v>31626200</v>
      </c>
      <c r="D325" s="211">
        <v>27577098</v>
      </c>
      <c r="E325" s="201">
        <f t="shared" si="15"/>
        <v>0.8719700122050705</v>
      </c>
      <c r="F325" s="141"/>
      <c r="G325" s="30" t="s">
        <v>12</v>
      </c>
      <c r="H325" s="296">
        <f t="shared" si="14"/>
        <v>87.19700122050705</v>
      </c>
    </row>
    <row r="326" spans="1:8" ht="12.75" customHeight="1">
      <c r="A326" s="17">
        <v>20</v>
      </c>
      <c r="B326" s="307" t="s">
        <v>165</v>
      </c>
      <c r="C326" s="211">
        <v>38700400</v>
      </c>
      <c r="D326" s="211">
        <v>32710716</v>
      </c>
      <c r="E326" s="201">
        <f t="shared" si="15"/>
        <v>0.8452294033136608</v>
      </c>
      <c r="F326" s="141"/>
      <c r="G326" s="30"/>
      <c r="H326" s="296">
        <f t="shared" si="14"/>
        <v>84.52294033136609</v>
      </c>
    </row>
    <row r="327" spans="1:8" s="214" customFormat="1" ht="12.75" customHeight="1">
      <c r="A327" s="297">
        <v>21</v>
      </c>
      <c r="B327" s="308" t="s">
        <v>181</v>
      </c>
      <c r="C327" s="299">
        <v>29248624</v>
      </c>
      <c r="D327" s="299">
        <v>15478857</v>
      </c>
      <c r="E327" s="300">
        <f t="shared" si="15"/>
        <v>0.5292165881034266</v>
      </c>
      <c r="F327" s="306"/>
      <c r="G327" s="301"/>
      <c r="H327" s="302">
        <f t="shared" si="14"/>
        <v>52.92165881034266</v>
      </c>
    </row>
    <row r="328" spans="1:8" s="214" customFormat="1" ht="12.75" customHeight="1">
      <c r="A328" s="297">
        <v>22</v>
      </c>
      <c r="B328" s="308" t="s">
        <v>155</v>
      </c>
      <c r="C328" s="299">
        <v>20719656</v>
      </c>
      <c r="D328" s="299">
        <v>14103963</v>
      </c>
      <c r="E328" s="300">
        <f t="shared" si="15"/>
        <v>0.6807044962522544</v>
      </c>
      <c r="F328" s="306"/>
      <c r="G328" s="301"/>
      <c r="H328" s="302">
        <f t="shared" si="14"/>
        <v>68.07044962522544</v>
      </c>
    </row>
    <row r="329" spans="1:8" ht="12.75" customHeight="1">
      <c r="A329" s="17">
        <v>23</v>
      </c>
      <c r="B329" s="307" t="s">
        <v>173</v>
      </c>
      <c r="C329" s="211">
        <v>22073240</v>
      </c>
      <c r="D329" s="211">
        <v>14755932</v>
      </c>
      <c r="E329" s="201">
        <f t="shared" si="15"/>
        <v>0.6684986889101917</v>
      </c>
      <c r="F329" s="141"/>
      <c r="G329" s="30"/>
      <c r="H329" s="296">
        <f t="shared" si="14"/>
        <v>66.84986889101917</v>
      </c>
    </row>
    <row r="330" spans="1:8" ht="12.75" customHeight="1">
      <c r="A330" s="17">
        <v>24</v>
      </c>
      <c r="B330" s="307" t="s">
        <v>160</v>
      </c>
      <c r="C330" s="211">
        <v>40078536</v>
      </c>
      <c r="D330" s="211">
        <v>45631998</v>
      </c>
      <c r="E330" s="201">
        <f t="shared" si="15"/>
        <v>1.1385644924754736</v>
      </c>
      <c r="F330" s="141"/>
      <c r="G330" s="30"/>
      <c r="H330" s="296">
        <f t="shared" si="14"/>
        <v>113.85644924754736</v>
      </c>
    </row>
    <row r="331" spans="1:8" ht="12.75" customHeight="1">
      <c r="A331" s="17">
        <v>25</v>
      </c>
      <c r="B331" s="307" t="s">
        <v>166</v>
      </c>
      <c r="C331" s="211">
        <v>26716048</v>
      </c>
      <c r="D331" s="211">
        <v>27913410</v>
      </c>
      <c r="E331" s="201">
        <f t="shared" si="15"/>
        <v>1.0448180808778305</v>
      </c>
      <c r="F331" s="141" t="s">
        <v>12</v>
      </c>
      <c r="G331" s="30"/>
      <c r="H331" s="296">
        <f t="shared" si="14"/>
        <v>104.48180808778305</v>
      </c>
    </row>
    <row r="332" spans="1:8" ht="12.75" customHeight="1">
      <c r="A332" s="17">
        <v>26</v>
      </c>
      <c r="B332" s="307" t="s">
        <v>164</v>
      </c>
      <c r="C332" s="211">
        <v>12044120</v>
      </c>
      <c r="D332" s="211">
        <v>6982605</v>
      </c>
      <c r="E332" s="201">
        <f t="shared" si="15"/>
        <v>0.5797521944318057</v>
      </c>
      <c r="F332" s="141"/>
      <c r="G332" s="30"/>
      <c r="H332" s="296">
        <f t="shared" si="14"/>
        <v>57.97521944318057</v>
      </c>
    </row>
    <row r="333" spans="1:8" ht="12.75" customHeight="1">
      <c r="A333" s="17">
        <v>27</v>
      </c>
      <c r="B333" s="307" t="s">
        <v>167</v>
      </c>
      <c r="C333" s="211">
        <v>29077256</v>
      </c>
      <c r="D333" s="211">
        <v>28548612</v>
      </c>
      <c r="E333" s="201">
        <f t="shared" si="15"/>
        <v>0.9818193298569852</v>
      </c>
      <c r="F333" s="141"/>
      <c r="G333" s="30"/>
      <c r="H333" s="296">
        <f t="shared" si="14"/>
        <v>98.18193298569852</v>
      </c>
    </row>
    <row r="334" spans="1:8" ht="12.75" customHeight="1">
      <c r="A334" s="17">
        <v>28</v>
      </c>
      <c r="B334" s="307" t="s">
        <v>168</v>
      </c>
      <c r="C334" s="211">
        <v>28832480</v>
      </c>
      <c r="D334" s="211">
        <v>33711633</v>
      </c>
      <c r="E334" s="201">
        <f t="shared" si="15"/>
        <v>1.1692241874441602</v>
      </c>
      <c r="F334" s="141"/>
      <c r="G334" s="30"/>
      <c r="H334" s="296">
        <f t="shared" si="14"/>
        <v>116.92241874441602</v>
      </c>
    </row>
    <row r="335" spans="1:8" ht="12.75" customHeight="1">
      <c r="A335" s="17">
        <v>29</v>
      </c>
      <c r="B335" s="307" t="s">
        <v>169</v>
      </c>
      <c r="C335" s="211">
        <v>33205464</v>
      </c>
      <c r="D335" s="211">
        <v>47438460</v>
      </c>
      <c r="E335" s="201">
        <f t="shared" si="15"/>
        <v>1.4286341549089632</v>
      </c>
      <c r="F335" s="141"/>
      <c r="G335" s="30" t="s">
        <v>12</v>
      </c>
      <c r="H335" s="296">
        <f t="shared" si="14"/>
        <v>142.86341549089633</v>
      </c>
    </row>
    <row r="336" spans="1:8" ht="12.75" customHeight="1">
      <c r="A336" s="17">
        <v>30</v>
      </c>
      <c r="B336" s="307" t="s">
        <v>170</v>
      </c>
      <c r="C336" s="211">
        <v>21469856</v>
      </c>
      <c r="D336" s="211">
        <v>27406026</v>
      </c>
      <c r="E336" s="201">
        <f t="shared" si="15"/>
        <v>1.2764885800817667</v>
      </c>
      <c r="F336" s="141"/>
      <c r="G336" s="30"/>
      <c r="H336" s="296">
        <f t="shared" si="14"/>
        <v>127.64885800817667</v>
      </c>
    </row>
    <row r="337" spans="1:8" ht="12.75" customHeight="1">
      <c r="A337" s="17">
        <v>31</v>
      </c>
      <c r="B337" s="307" t="s">
        <v>174</v>
      </c>
      <c r="C337" s="211">
        <v>21080000</v>
      </c>
      <c r="D337" s="211">
        <v>16692399</v>
      </c>
      <c r="E337" s="201">
        <f t="shared" si="15"/>
        <v>0.7918595351043644</v>
      </c>
      <c r="F337" s="141"/>
      <c r="G337" s="30" t="s">
        <v>12</v>
      </c>
      <c r="H337" s="296">
        <f t="shared" si="14"/>
        <v>79.18595351043643</v>
      </c>
    </row>
    <row r="338" spans="1:8" ht="12.75" customHeight="1">
      <c r="A338" s="17">
        <v>32</v>
      </c>
      <c r="B338" s="307" t="s">
        <v>171</v>
      </c>
      <c r="C338" s="211">
        <v>31033232</v>
      </c>
      <c r="D338" s="211">
        <v>32384124</v>
      </c>
      <c r="E338" s="201">
        <f t="shared" si="15"/>
        <v>1.0435304965979695</v>
      </c>
      <c r="F338" s="141"/>
      <c r="G338" s="30"/>
      <c r="H338" s="296">
        <f t="shared" si="14"/>
        <v>104.35304965979695</v>
      </c>
    </row>
    <row r="339" spans="1:8" ht="12.75" customHeight="1">
      <c r="A339" s="17">
        <v>33</v>
      </c>
      <c r="B339" s="307" t="s">
        <v>172</v>
      </c>
      <c r="C339" s="211">
        <v>25256072</v>
      </c>
      <c r="D339" s="211">
        <v>26554554</v>
      </c>
      <c r="E339" s="201">
        <f t="shared" si="15"/>
        <v>1.0514126662293328</v>
      </c>
      <c r="F339" s="141"/>
      <c r="G339" s="30"/>
      <c r="H339" s="296">
        <f t="shared" si="14"/>
        <v>105.14126662293329</v>
      </c>
    </row>
    <row r="340" spans="1:8" ht="16.5" customHeight="1">
      <c r="A340" s="33"/>
      <c r="B340" s="1" t="s">
        <v>27</v>
      </c>
      <c r="C340" s="212">
        <v>1066159192</v>
      </c>
      <c r="D340" s="213">
        <v>971423604</v>
      </c>
      <c r="E340" s="139">
        <f t="shared" si="15"/>
        <v>0.9111431119190688</v>
      </c>
      <c r="F340" s="41"/>
      <c r="G340" s="30"/>
      <c r="H340" s="296">
        <f t="shared" si="14"/>
        <v>91.11431119190688</v>
      </c>
    </row>
    <row r="341" spans="1:7" ht="16.5" customHeight="1">
      <c r="A341" s="39"/>
      <c r="B341" s="2"/>
      <c r="C341" s="141"/>
      <c r="D341" s="141"/>
      <c r="E341" s="142"/>
      <c r="F341" s="41"/>
      <c r="G341" s="30"/>
    </row>
    <row r="342" ht="15.75" customHeight="1">
      <c r="A342" s="9" t="s">
        <v>97</v>
      </c>
    </row>
    <row r="343" ht="14.25">
      <c r="A343" s="9"/>
    </row>
    <row r="344" ht="14.25">
      <c r="A344" s="9" t="s">
        <v>33</v>
      </c>
    </row>
    <row r="345" spans="1:7" ht="33.75" customHeight="1">
      <c r="A345" s="210" t="s">
        <v>20</v>
      </c>
      <c r="B345" s="210"/>
      <c r="C345" s="279" t="s">
        <v>34</v>
      </c>
      <c r="D345" s="279" t="s">
        <v>35</v>
      </c>
      <c r="E345" s="279" t="s">
        <v>6</v>
      </c>
      <c r="F345" s="279" t="s">
        <v>28</v>
      </c>
      <c r="G345" s="186"/>
    </row>
    <row r="346" spans="1:7" ht="16.5" customHeight="1">
      <c r="A346" s="184">
        <v>1</v>
      </c>
      <c r="B346" s="184">
        <v>2</v>
      </c>
      <c r="C346" s="185">
        <v>3</v>
      </c>
      <c r="D346" s="185">
        <v>4</v>
      </c>
      <c r="E346" s="185" t="s">
        <v>36</v>
      </c>
      <c r="F346" s="185">
        <v>6</v>
      </c>
      <c r="G346" s="186"/>
    </row>
    <row r="347" spans="1:7" ht="27" customHeight="1">
      <c r="A347" s="187">
        <v>1</v>
      </c>
      <c r="B347" s="188" t="s">
        <v>230</v>
      </c>
      <c r="C347" s="167">
        <f>D388</f>
        <v>1890.8494547463824</v>
      </c>
      <c r="D347" s="167">
        <f>D388</f>
        <v>1890.8494547463824</v>
      </c>
      <c r="E347" s="189">
        <f>D347-C347</f>
        <v>0</v>
      </c>
      <c r="F347" s="190">
        <v>0</v>
      </c>
      <c r="G347" s="186"/>
    </row>
    <row r="348" spans="1:8" ht="28.5">
      <c r="A348" s="187">
        <v>2</v>
      </c>
      <c r="B348" s="188" t="s">
        <v>216</v>
      </c>
      <c r="C348" s="167">
        <f>C388</f>
        <v>127621.76720000002</v>
      </c>
      <c r="D348" s="167">
        <f>C388</f>
        <v>127621.76720000002</v>
      </c>
      <c r="E348" s="189">
        <f>D348-C348</f>
        <v>0</v>
      </c>
      <c r="F348" s="191">
        <v>0</v>
      </c>
      <c r="G348" s="186"/>
      <c r="H348" s="10" t="s">
        <v>12</v>
      </c>
    </row>
    <row r="349" ht="14.25">
      <c r="A349" s="53"/>
    </row>
    <row r="350" spans="1:7" ht="14.25">
      <c r="A350" s="9" t="s">
        <v>245</v>
      </c>
      <c r="B350" s="47"/>
      <c r="C350" s="57"/>
      <c r="D350" s="47"/>
      <c r="E350" s="47"/>
      <c r="F350" s="47"/>
      <c r="G350" s="47" t="s">
        <v>12</v>
      </c>
    </row>
    <row r="351" spans="1:8" ht="6" customHeight="1">
      <c r="A351" s="9"/>
      <c r="B351" s="47"/>
      <c r="C351" s="57"/>
      <c r="D351" s="47"/>
      <c r="E351" s="47"/>
      <c r="F351" s="47"/>
      <c r="G351" s="47"/>
      <c r="H351" s="10" t="s">
        <v>12</v>
      </c>
    </row>
    <row r="352" spans="1:5" ht="14.25">
      <c r="A352" s="47"/>
      <c r="B352" s="47"/>
      <c r="C352" s="47"/>
      <c r="D352" s="47"/>
      <c r="E352" s="58" t="s">
        <v>98</v>
      </c>
    </row>
    <row r="353" spans="1:8" ht="43.5" customHeight="1">
      <c r="A353" s="59" t="s">
        <v>37</v>
      </c>
      <c r="B353" s="59" t="s">
        <v>38</v>
      </c>
      <c r="C353" s="60" t="s">
        <v>136</v>
      </c>
      <c r="D353" s="61" t="s">
        <v>231</v>
      </c>
      <c r="E353" s="60" t="s">
        <v>135</v>
      </c>
      <c r="F353" s="248"/>
      <c r="G353" s="248"/>
      <c r="H353" s="186"/>
    </row>
    <row r="354" spans="1:8" ht="15.75" customHeight="1">
      <c r="A354" s="59">
        <v>1</v>
      </c>
      <c r="B354" s="59">
        <v>2</v>
      </c>
      <c r="C354" s="60">
        <v>3</v>
      </c>
      <c r="D354" s="61">
        <v>4</v>
      </c>
      <c r="E354" s="60">
        <v>5</v>
      </c>
      <c r="F354" s="248"/>
      <c r="G354" s="248"/>
      <c r="H354" s="186"/>
    </row>
    <row r="355" spans="1:8" ht="12.75" customHeight="1">
      <c r="A355" s="17">
        <v>1</v>
      </c>
      <c r="B355" s="307" t="s">
        <v>149</v>
      </c>
      <c r="C355" s="167">
        <v>7781.8184</v>
      </c>
      <c r="D355" s="167">
        <v>82.17830041067964</v>
      </c>
      <c r="E355" s="146">
        <f aca="true" t="shared" si="16" ref="E355:E388">D355/C355</f>
        <v>0.01056029531743887</v>
      </c>
      <c r="F355" s="249"/>
      <c r="G355" s="250"/>
      <c r="H355" s="203"/>
    </row>
    <row r="356" spans="1:8" ht="12.75" customHeight="1">
      <c r="A356" s="17">
        <v>2</v>
      </c>
      <c r="B356" s="307" t="s">
        <v>150</v>
      </c>
      <c r="C356" s="167">
        <v>2895.8216</v>
      </c>
      <c r="D356" s="167">
        <v>36.16904863844377</v>
      </c>
      <c r="E356" s="146">
        <f t="shared" si="16"/>
        <v>0.012490081791794</v>
      </c>
      <c r="F356" s="249"/>
      <c r="G356" s="250"/>
      <c r="H356" s="203"/>
    </row>
    <row r="357" spans="1:8" ht="12.75" customHeight="1">
      <c r="A357" s="17">
        <v>3</v>
      </c>
      <c r="B357" s="307" t="s">
        <v>152</v>
      </c>
      <c r="C357" s="167">
        <v>4727.2892</v>
      </c>
      <c r="D357" s="167">
        <v>79.12262225770746</v>
      </c>
      <c r="E357" s="146">
        <f t="shared" si="16"/>
        <v>0.016737419461814916</v>
      </c>
      <c r="F357" s="249"/>
      <c r="G357" s="250"/>
      <c r="H357" s="203"/>
    </row>
    <row r="358" spans="1:8" ht="12.75" customHeight="1">
      <c r="A358" s="17">
        <v>4</v>
      </c>
      <c r="B358" s="307" t="s">
        <v>175</v>
      </c>
      <c r="C358" s="167">
        <v>3125.6776</v>
      </c>
      <c r="D358" s="167">
        <v>67.19539512405231</v>
      </c>
      <c r="E358" s="146">
        <f t="shared" si="16"/>
        <v>0.02149786501462989</v>
      </c>
      <c r="F358" s="249"/>
      <c r="G358" s="250" t="s">
        <v>12</v>
      </c>
      <c r="H358" s="203"/>
    </row>
    <row r="359" spans="1:8" ht="12.75" customHeight="1">
      <c r="A359" s="17">
        <v>5</v>
      </c>
      <c r="B359" s="307" t="s">
        <v>153</v>
      </c>
      <c r="C359" s="167">
        <v>10990.564</v>
      </c>
      <c r="D359" s="167">
        <v>62.44105240334193</v>
      </c>
      <c r="E359" s="146">
        <f t="shared" si="16"/>
        <v>0.0056813328600190055</v>
      </c>
      <c r="F359" s="249"/>
      <c r="G359" s="250"/>
      <c r="H359" s="203"/>
    </row>
    <row r="360" spans="1:8" ht="12.75" customHeight="1">
      <c r="A360" s="17">
        <v>6</v>
      </c>
      <c r="B360" s="307" t="s">
        <v>154</v>
      </c>
      <c r="C360" s="167">
        <v>3103.7572</v>
      </c>
      <c r="D360" s="167">
        <v>50.17472498342647</v>
      </c>
      <c r="E360" s="146">
        <f t="shared" si="16"/>
        <v>0.016165802203673172</v>
      </c>
      <c r="F360" s="249"/>
      <c r="G360" s="250"/>
      <c r="H360" s="203"/>
    </row>
    <row r="361" spans="1:8" ht="12.75" customHeight="1">
      <c r="A361" s="17">
        <v>7</v>
      </c>
      <c r="B361" s="307" t="s">
        <v>156</v>
      </c>
      <c r="C361" s="167">
        <v>5705.562400000001</v>
      </c>
      <c r="D361" s="167">
        <v>59.030166076303885</v>
      </c>
      <c r="E361" s="146">
        <f t="shared" si="16"/>
        <v>0.010346073171735687</v>
      </c>
      <c r="F361" s="249"/>
      <c r="G361" s="250"/>
      <c r="H361" s="203"/>
    </row>
    <row r="362" spans="1:8" ht="12.75" customHeight="1">
      <c r="A362" s="17">
        <v>8</v>
      </c>
      <c r="B362" s="307" t="s">
        <v>176</v>
      </c>
      <c r="C362" s="167">
        <v>1831.9908</v>
      </c>
      <c r="D362" s="167">
        <v>64.97601546809193</v>
      </c>
      <c r="E362" s="146">
        <f t="shared" si="16"/>
        <v>0.035467435463154035</v>
      </c>
      <c r="F362" s="249"/>
      <c r="G362" s="250"/>
      <c r="H362" s="203"/>
    </row>
    <row r="363" spans="1:8" ht="12.75" customHeight="1">
      <c r="A363" s="17">
        <v>9</v>
      </c>
      <c r="B363" s="307" t="s">
        <v>177</v>
      </c>
      <c r="C363" s="167">
        <v>3275.8072</v>
      </c>
      <c r="D363" s="167">
        <v>39.21315615034678</v>
      </c>
      <c r="E363" s="146">
        <f t="shared" si="16"/>
        <v>0.011970532377591324</v>
      </c>
      <c r="F363" s="249"/>
      <c r="G363" s="250"/>
      <c r="H363" s="203"/>
    </row>
    <row r="364" spans="1:8" ht="12.75" customHeight="1">
      <c r="A364" s="17">
        <v>10</v>
      </c>
      <c r="B364" s="307" t="s">
        <v>161</v>
      </c>
      <c r="C364" s="167">
        <v>8471.5744</v>
      </c>
      <c r="D364" s="167">
        <v>79.25528937241984</v>
      </c>
      <c r="E364" s="146">
        <f t="shared" si="16"/>
        <v>0.009355438036691248</v>
      </c>
      <c r="F364" s="249"/>
      <c r="G364" s="250"/>
      <c r="H364" s="203"/>
    </row>
    <row r="365" spans="1:8" ht="12.75" customHeight="1">
      <c r="A365" s="17">
        <v>11</v>
      </c>
      <c r="B365" s="307" t="s">
        <v>158</v>
      </c>
      <c r="C365" s="167">
        <v>1242.1204</v>
      </c>
      <c r="D365" s="167">
        <v>9.526953964759798</v>
      </c>
      <c r="E365" s="146">
        <f t="shared" si="16"/>
        <v>0.0076699118416860375</v>
      </c>
      <c r="F365" s="249"/>
      <c r="G365" s="250"/>
      <c r="H365" s="203"/>
    </row>
    <row r="366" spans="1:8" ht="12.75" customHeight="1">
      <c r="A366" s="17">
        <v>12</v>
      </c>
      <c r="B366" s="307" t="s">
        <v>178</v>
      </c>
      <c r="C366" s="167">
        <v>1566.5292</v>
      </c>
      <c r="D366" s="167">
        <v>81.89451209553675</v>
      </c>
      <c r="E366" s="146">
        <f t="shared" si="16"/>
        <v>0.05227767991527815</v>
      </c>
      <c r="F366" s="249"/>
      <c r="G366" s="250"/>
      <c r="H366" s="203"/>
    </row>
    <row r="367" spans="1:8" ht="12.75" customHeight="1">
      <c r="A367" s="17">
        <v>13</v>
      </c>
      <c r="B367" s="307" t="s">
        <v>159</v>
      </c>
      <c r="C367" s="167">
        <v>3138.3284</v>
      </c>
      <c r="D367" s="167">
        <v>62.93213294379689</v>
      </c>
      <c r="E367" s="146">
        <f t="shared" si="16"/>
        <v>0.0200527557739964</v>
      </c>
      <c r="F367" s="249"/>
      <c r="G367" s="250"/>
      <c r="H367" s="203"/>
    </row>
    <row r="368" spans="1:8" ht="12.75" customHeight="1">
      <c r="A368" s="17">
        <v>14</v>
      </c>
      <c r="B368" s="307" t="s">
        <v>179</v>
      </c>
      <c r="C368" s="167">
        <v>2659.7132</v>
      </c>
      <c r="D368" s="167">
        <v>80.88271638709955</v>
      </c>
      <c r="E368" s="146">
        <f t="shared" si="16"/>
        <v>0.030410315062202774</v>
      </c>
      <c r="F368" s="249"/>
      <c r="G368" s="250"/>
      <c r="H368" s="203"/>
    </row>
    <row r="369" spans="1:8" ht="12.75" customHeight="1">
      <c r="A369" s="17">
        <v>15</v>
      </c>
      <c r="B369" s="307" t="s">
        <v>162</v>
      </c>
      <c r="C369" s="167">
        <v>2465.6656</v>
      </c>
      <c r="D369" s="167">
        <v>29.565275524584194</v>
      </c>
      <c r="E369" s="146">
        <f t="shared" si="16"/>
        <v>0.01199078882577759</v>
      </c>
      <c r="F369" s="249"/>
      <c r="G369" s="250"/>
      <c r="H369" s="203"/>
    </row>
    <row r="370" spans="1:8" ht="12.75" customHeight="1">
      <c r="A370" s="17">
        <v>16</v>
      </c>
      <c r="B370" s="307" t="s">
        <v>163</v>
      </c>
      <c r="C370" s="167">
        <v>1422.8904</v>
      </c>
      <c r="D370" s="167">
        <v>26.78568149718336</v>
      </c>
      <c r="E370" s="146">
        <f t="shared" si="16"/>
        <v>0.018824838158429745</v>
      </c>
      <c r="F370" s="249"/>
      <c r="G370" s="250"/>
      <c r="H370" s="203"/>
    </row>
    <row r="371" spans="1:8" ht="12.75" customHeight="1">
      <c r="A371" s="17">
        <v>17</v>
      </c>
      <c r="B371" s="307" t="s">
        <v>151</v>
      </c>
      <c r="C371" s="167">
        <v>5245.7083999999995</v>
      </c>
      <c r="D371" s="167">
        <v>40.39216728362044</v>
      </c>
      <c r="E371" s="146">
        <f t="shared" si="16"/>
        <v>0.0077000405290580855</v>
      </c>
      <c r="F371" s="249"/>
      <c r="G371" s="250"/>
      <c r="H371" s="203"/>
    </row>
    <row r="372" spans="1:8" ht="12.75" customHeight="1">
      <c r="A372" s="17">
        <v>18</v>
      </c>
      <c r="B372" s="307" t="s">
        <v>157</v>
      </c>
      <c r="C372" s="167">
        <v>5733.466</v>
      </c>
      <c r="D372" s="167">
        <v>117.19100832484173</v>
      </c>
      <c r="E372" s="146">
        <f t="shared" si="16"/>
        <v>0.020439819181772723</v>
      </c>
      <c r="F372" s="249"/>
      <c r="G372" s="250"/>
      <c r="H372" s="203"/>
    </row>
    <row r="373" spans="1:8" ht="12.75" customHeight="1">
      <c r="A373" s="17">
        <v>19</v>
      </c>
      <c r="B373" s="307" t="s">
        <v>180</v>
      </c>
      <c r="C373" s="167">
        <v>3651.0312000000004</v>
      </c>
      <c r="D373" s="167">
        <v>25.909147838253716</v>
      </c>
      <c r="E373" s="146">
        <f t="shared" si="16"/>
        <v>0.007096391791517343</v>
      </c>
      <c r="F373" s="249"/>
      <c r="G373" s="250"/>
      <c r="H373" s="203"/>
    </row>
    <row r="374" spans="1:8" ht="12.75" customHeight="1">
      <c r="A374" s="17">
        <v>20</v>
      </c>
      <c r="B374" s="307" t="s">
        <v>165</v>
      </c>
      <c r="C374" s="167">
        <v>5510.0604</v>
      </c>
      <c r="D374" s="167">
        <v>80.17220403540273</v>
      </c>
      <c r="E374" s="146">
        <f t="shared" si="16"/>
        <v>0.01455014976521904</v>
      </c>
      <c r="F374" s="249"/>
      <c r="G374" s="250"/>
      <c r="H374" s="203"/>
    </row>
    <row r="375" spans="1:8" ht="12.75" customHeight="1">
      <c r="A375" s="17">
        <v>21</v>
      </c>
      <c r="B375" s="307" t="s">
        <v>181</v>
      </c>
      <c r="C375" s="167">
        <v>1972.9268</v>
      </c>
      <c r="D375" s="167">
        <v>33.885165462555165</v>
      </c>
      <c r="E375" s="146">
        <f t="shared" si="16"/>
        <v>0.017175074849485123</v>
      </c>
      <c r="F375" s="249"/>
      <c r="G375" s="250"/>
      <c r="H375" s="203"/>
    </row>
    <row r="376" spans="1:8" ht="12.75" customHeight="1">
      <c r="A376" s="17">
        <v>22</v>
      </c>
      <c r="B376" s="307" t="s">
        <v>155</v>
      </c>
      <c r="C376" s="167">
        <v>2088.7924000000003</v>
      </c>
      <c r="D376" s="167">
        <v>46.4513418615619</v>
      </c>
      <c r="E376" s="146">
        <f t="shared" si="16"/>
        <v>0.02223837173170579</v>
      </c>
      <c r="F376" s="249"/>
      <c r="G376" s="250"/>
      <c r="H376" s="203"/>
    </row>
    <row r="377" spans="1:8" ht="12.75" customHeight="1">
      <c r="A377" s="17">
        <v>23</v>
      </c>
      <c r="B377" s="307" t="s">
        <v>173</v>
      </c>
      <c r="C377" s="167">
        <v>1966.944</v>
      </c>
      <c r="D377" s="167">
        <v>25.533008448965234</v>
      </c>
      <c r="E377" s="146">
        <f t="shared" si="16"/>
        <v>0.012981055103228783</v>
      </c>
      <c r="F377" s="249"/>
      <c r="G377" s="250"/>
      <c r="H377" s="203"/>
    </row>
    <row r="378" spans="1:8" ht="12.75" customHeight="1">
      <c r="A378" s="17">
        <v>24</v>
      </c>
      <c r="B378" s="307" t="s">
        <v>160</v>
      </c>
      <c r="C378" s="167">
        <v>5805.1716</v>
      </c>
      <c r="D378" s="167">
        <v>92.28616911309155</v>
      </c>
      <c r="E378" s="146">
        <f t="shared" si="16"/>
        <v>0.015897233617192565</v>
      </c>
      <c r="F378" s="249"/>
      <c r="G378" s="250"/>
      <c r="H378" s="203"/>
    </row>
    <row r="379" spans="1:8" ht="12.75" customHeight="1">
      <c r="A379" s="17">
        <v>25</v>
      </c>
      <c r="B379" s="307" t="s">
        <v>166</v>
      </c>
      <c r="C379" s="167">
        <v>4027.8424</v>
      </c>
      <c r="D379" s="167">
        <v>23.45502683179859</v>
      </c>
      <c r="E379" s="146">
        <f t="shared" si="16"/>
        <v>0.005823223577913225</v>
      </c>
      <c r="F379" s="249"/>
      <c r="G379" s="250"/>
      <c r="H379" s="203"/>
    </row>
    <row r="380" spans="1:8" ht="12.75" customHeight="1">
      <c r="A380" s="17">
        <v>26</v>
      </c>
      <c r="B380" s="307" t="s">
        <v>164</v>
      </c>
      <c r="C380" s="167">
        <v>1334.8228</v>
      </c>
      <c r="D380" s="167">
        <v>35.89658213627348</v>
      </c>
      <c r="E380" s="146">
        <f t="shared" si="16"/>
        <v>0.026892395107630376</v>
      </c>
      <c r="F380" s="249"/>
      <c r="G380" s="250"/>
      <c r="H380" s="203"/>
    </row>
    <row r="381" spans="1:8" ht="12.75" customHeight="1">
      <c r="A381" s="17">
        <v>27</v>
      </c>
      <c r="B381" s="307" t="s">
        <v>167</v>
      </c>
      <c r="C381" s="167">
        <v>3819.4108</v>
      </c>
      <c r="D381" s="167">
        <v>19.83537047348409</v>
      </c>
      <c r="E381" s="146">
        <f t="shared" si="16"/>
        <v>0.005193306379477193</v>
      </c>
      <c r="F381" s="249"/>
      <c r="G381" s="250"/>
      <c r="H381" s="203"/>
    </row>
    <row r="382" spans="1:8" ht="12.75" customHeight="1">
      <c r="A382" s="17">
        <v>28</v>
      </c>
      <c r="B382" s="307" t="s">
        <v>168</v>
      </c>
      <c r="C382" s="167">
        <v>4220.0548</v>
      </c>
      <c r="D382" s="167">
        <v>43.70366572881824</v>
      </c>
      <c r="E382" s="146">
        <f t="shared" si="16"/>
        <v>0.01035618440993189</v>
      </c>
      <c r="F382" s="249"/>
      <c r="G382" s="250"/>
      <c r="H382" s="203"/>
    </row>
    <row r="383" spans="1:8" ht="12.75" customHeight="1">
      <c r="A383" s="17">
        <v>29</v>
      </c>
      <c r="B383" s="307" t="s">
        <v>169</v>
      </c>
      <c r="C383" s="167">
        <v>5179.901599999999</v>
      </c>
      <c r="D383" s="167">
        <v>117.49473610589826</v>
      </c>
      <c r="E383" s="146">
        <f t="shared" si="16"/>
        <v>0.02268281237348182</v>
      </c>
      <c r="F383" s="249"/>
      <c r="G383" s="250"/>
      <c r="H383" s="203"/>
    </row>
    <row r="384" spans="1:8" ht="12.75" customHeight="1">
      <c r="A384" s="17">
        <v>30</v>
      </c>
      <c r="B384" s="307" t="s">
        <v>170</v>
      </c>
      <c r="C384" s="167">
        <v>3071.976</v>
      </c>
      <c r="D384" s="167">
        <v>60.40048979691835</v>
      </c>
      <c r="E384" s="146">
        <f t="shared" si="16"/>
        <v>0.019661771380023264</v>
      </c>
      <c r="F384" s="249"/>
      <c r="G384" s="250"/>
      <c r="H384" s="203"/>
    </row>
    <row r="385" spans="1:8" ht="12.75" customHeight="1">
      <c r="A385" s="17">
        <v>31</v>
      </c>
      <c r="B385" s="307" t="s">
        <v>174</v>
      </c>
      <c r="C385" s="167">
        <v>2088.0607999999997</v>
      </c>
      <c r="D385" s="167">
        <v>43.71063205964168</v>
      </c>
      <c r="E385" s="146">
        <f t="shared" si="16"/>
        <v>0.020933601195732274</v>
      </c>
      <c r="F385" s="249"/>
      <c r="G385" s="250"/>
      <c r="H385" s="203"/>
    </row>
    <row r="386" spans="1:8" ht="12.75" customHeight="1">
      <c r="A386" s="17">
        <v>32</v>
      </c>
      <c r="B386" s="307" t="s">
        <v>171</v>
      </c>
      <c r="C386" s="167">
        <v>3964.0568000000003</v>
      </c>
      <c r="D386" s="167">
        <v>100.92444027746899</v>
      </c>
      <c r="E386" s="146">
        <f t="shared" si="16"/>
        <v>0.025459887526704708</v>
      </c>
      <c r="F386" s="249"/>
      <c r="G386" s="250"/>
      <c r="H386" s="203"/>
    </row>
    <row r="387" spans="1:8" ht="12.75" customHeight="1">
      <c r="A387" s="17">
        <v>33</v>
      </c>
      <c r="B387" s="307" t="s">
        <v>172</v>
      </c>
      <c r="C387" s="167">
        <v>3536.4304</v>
      </c>
      <c r="D387" s="167">
        <v>72.26525567001363</v>
      </c>
      <c r="E387" s="146">
        <f t="shared" si="16"/>
        <v>0.020434519415400802</v>
      </c>
      <c r="F387" s="249"/>
      <c r="G387" s="250"/>
      <c r="H387" s="203"/>
    </row>
    <row r="388" spans="1:8" ht="12.75" customHeight="1">
      <c r="A388" s="33"/>
      <c r="B388" s="1" t="s">
        <v>27</v>
      </c>
      <c r="C388" s="168">
        <v>127621.76720000002</v>
      </c>
      <c r="D388" s="168">
        <v>1890.8494547463824</v>
      </c>
      <c r="E388" s="145">
        <f t="shared" si="16"/>
        <v>0.014816041935723816</v>
      </c>
      <c r="F388" s="249"/>
      <c r="G388" s="250"/>
      <c r="H388" s="203"/>
    </row>
    <row r="389" spans="1:8" ht="14.25">
      <c r="A389" s="39"/>
      <c r="B389" s="2"/>
      <c r="C389" s="64"/>
      <c r="D389" s="25"/>
      <c r="E389" s="65"/>
      <c r="F389" s="251"/>
      <c r="G389" s="252"/>
      <c r="H389" s="251"/>
    </row>
    <row r="390" spans="1:8" ht="14.25">
      <c r="A390" s="39"/>
      <c r="B390" s="2"/>
      <c r="C390" s="64"/>
      <c r="D390" s="25"/>
      <c r="E390" s="65"/>
      <c r="F390" s="25"/>
      <c r="G390" s="64"/>
      <c r="H390" s="25"/>
    </row>
    <row r="391" spans="1:7" ht="14.25">
      <c r="A391" s="9" t="s">
        <v>246</v>
      </c>
      <c r="B391" s="47"/>
      <c r="C391" s="57"/>
      <c r="D391" s="47"/>
      <c r="E391" s="47"/>
      <c r="F391" s="47"/>
      <c r="G391" s="47"/>
    </row>
    <row r="392" spans="1:5" ht="14.25">
      <c r="A392" s="47"/>
      <c r="B392" s="47"/>
      <c r="C392" s="47"/>
      <c r="D392" s="47"/>
      <c r="E392" s="58" t="s">
        <v>98</v>
      </c>
    </row>
    <row r="393" spans="1:7" ht="57.75" customHeight="1">
      <c r="A393" s="59" t="s">
        <v>37</v>
      </c>
      <c r="B393" s="59" t="s">
        <v>38</v>
      </c>
      <c r="C393" s="60" t="s">
        <v>136</v>
      </c>
      <c r="D393" s="206" t="s">
        <v>235</v>
      </c>
      <c r="E393" s="60" t="s">
        <v>134</v>
      </c>
      <c r="F393" s="62"/>
      <c r="G393" s="63"/>
    </row>
    <row r="394" spans="1:7" ht="12.75" customHeight="1">
      <c r="A394" s="59">
        <v>1</v>
      </c>
      <c r="B394" s="59">
        <v>2</v>
      </c>
      <c r="C394" s="60">
        <v>3</v>
      </c>
      <c r="D394" s="61">
        <v>4</v>
      </c>
      <c r="E394" s="60">
        <v>5</v>
      </c>
      <c r="F394" s="62"/>
      <c r="G394" s="63"/>
    </row>
    <row r="395" spans="1:7" ht="12.75" customHeight="1">
      <c r="A395" s="17">
        <v>1</v>
      </c>
      <c r="B395" s="307" t="s">
        <v>149</v>
      </c>
      <c r="C395" s="167">
        <v>7781.8184</v>
      </c>
      <c r="D395" s="266">
        <v>416.14316802067924</v>
      </c>
      <c r="E395" s="147">
        <f aca="true" t="shared" si="17" ref="E395:E428">D395/C395</f>
        <v>0.05347634018556373</v>
      </c>
      <c r="F395" s="141"/>
      <c r="G395" s="30"/>
    </row>
    <row r="396" spans="1:7" ht="12.75" customHeight="1">
      <c r="A396" s="17">
        <v>2</v>
      </c>
      <c r="B396" s="307" t="s">
        <v>150</v>
      </c>
      <c r="C396" s="167">
        <v>2895.8216</v>
      </c>
      <c r="D396" s="266">
        <v>172.660766333644</v>
      </c>
      <c r="E396" s="147">
        <f t="shared" si="17"/>
        <v>0.059624103340359086</v>
      </c>
      <c r="F396" s="141"/>
      <c r="G396" s="30"/>
    </row>
    <row r="397" spans="1:7" ht="12.75" customHeight="1">
      <c r="A397" s="17">
        <v>3</v>
      </c>
      <c r="B397" s="307" t="s">
        <v>152</v>
      </c>
      <c r="C397" s="167">
        <v>4727.2892</v>
      </c>
      <c r="D397" s="266">
        <v>236.97350779370754</v>
      </c>
      <c r="E397" s="147">
        <f t="shared" si="17"/>
        <v>0.050128836584338345</v>
      </c>
      <c r="F397" s="141"/>
      <c r="G397" s="30"/>
    </row>
    <row r="398" spans="1:7" ht="12.75" customHeight="1">
      <c r="A398" s="17">
        <v>4</v>
      </c>
      <c r="B398" s="307" t="s">
        <v>175</v>
      </c>
      <c r="C398" s="167">
        <v>3125.6776</v>
      </c>
      <c r="D398" s="266">
        <v>207.44983307845212</v>
      </c>
      <c r="E398" s="147">
        <f t="shared" si="17"/>
        <v>0.06636955554163747</v>
      </c>
      <c r="F398" s="141"/>
      <c r="G398" s="30"/>
    </row>
    <row r="399" spans="1:7" ht="12.75" customHeight="1">
      <c r="A399" s="17">
        <v>5</v>
      </c>
      <c r="B399" s="307" t="s">
        <v>153</v>
      </c>
      <c r="C399" s="167">
        <v>10990.564</v>
      </c>
      <c r="D399" s="266">
        <v>127.98868659354184</v>
      </c>
      <c r="E399" s="147">
        <f t="shared" si="17"/>
        <v>0.011645324716142123</v>
      </c>
      <c r="F399" s="141"/>
      <c r="G399" s="30"/>
    </row>
    <row r="400" spans="1:7" ht="12.75" customHeight="1">
      <c r="A400" s="17">
        <v>6</v>
      </c>
      <c r="B400" s="307" t="s">
        <v>154</v>
      </c>
      <c r="C400" s="167">
        <v>3103.7572</v>
      </c>
      <c r="D400" s="266">
        <v>284.51237607502674</v>
      </c>
      <c r="E400" s="147">
        <f t="shared" si="17"/>
        <v>0.09166708532324201</v>
      </c>
      <c r="F400" s="141"/>
      <c r="G400" s="30"/>
    </row>
    <row r="401" spans="1:7" ht="12.75" customHeight="1">
      <c r="A401" s="17">
        <v>7</v>
      </c>
      <c r="B401" s="307" t="s">
        <v>156</v>
      </c>
      <c r="C401" s="167">
        <v>5705.562400000001</v>
      </c>
      <c r="D401" s="266">
        <v>288.91425617190384</v>
      </c>
      <c r="E401" s="147">
        <f t="shared" si="17"/>
        <v>0.05063729671450159</v>
      </c>
      <c r="F401" s="141"/>
      <c r="G401" s="30"/>
    </row>
    <row r="402" spans="1:7" ht="12.75" customHeight="1">
      <c r="A402" s="17">
        <v>8</v>
      </c>
      <c r="B402" s="307" t="s">
        <v>176</v>
      </c>
      <c r="C402" s="167">
        <v>1831.9908</v>
      </c>
      <c r="D402" s="266">
        <v>335.71224283569194</v>
      </c>
      <c r="E402" s="147">
        <f t="shared" si="17"/>
        <v>0.18324996110007316</v>
      </c>
      <c r="F402" s="141"/>
      <c r="G402" s="30"/>
    </row>
    <row r="403" spans="1:7" ht="12.75" customHeight="1">
      <c r="A403" s="17">
        <v>9</v>
      </c>
      <c r="B403" s="307" t="s">
        <v>177</v>
      </c>
      <c r="C403" s="167">
        <v>3275.8072</v>
      </c>
      <c r="D403" s="266">
        <v>5.828609598346759</v>
      </c>
      <c r="E403" s="147">
        <f t="shared" si="17"/>
        <v>0.0017792895742908064</v>
      </c>
      <c r="F403" s="141"/>
      <c r="G403" s="30"/>
    </row>
    <row r="404" spans="1:7" ht="12.75" customHeight="1">
      <c r="A404" s="17">
        <v>10</v>
      </c>
      <c r="B404" s="307" t="s">
        <v>161</v>
      </c>
      <c r="C404" s="167">
        <v>8471.5744</v>
      </c>
      <c r="D404" s="266">
        <v>106.95517572482026</v>
      </c>
      <c r="E404" s="147">
        <f t="shared" si="17"/>
        <v>0.012625182837893777</v>
      </c>
      <c r="F404" s="141"/>
      <c r="G404" s="30"/>
    </row>
    <row r="405" spans="1:7" ht="12.75" customHeight="1">
      <c r="A405" s="17">
        <v>11</v>
      </c>
      <c r="B405" s="307" t="s">
        <v>158</v>
      </c>
      <c r="C405" s="167">
        <v>1242.1204</v>
      </c>
      <c r="D405" s="266">
        <v>4.293777688159821</v>
      </c>
      <c r="E405" s="147">
        <f t="shared" si="17"/>
        <v>0.0034568127921897275</v>
      </c>
      <c r="F405" s="141"/>
      <c r="G405" s="30"/>
    </row>
    <row r="406" spans="1:7" ht="12.75" customHeight="1">
      <c r="A406" s="17">
        <v>12</v>
      </c>
      <c r="B406" s="307" t="s">
        <v>178</v>
      </c>
      <c r="C406" s="167">
        <v>1566.5292</v>
      </c>
      <c r="D406" s="266">
        <v>123.29790241573693</v>
      </c>
      <c r="E406" s="147">
        <f t="shared" si="17"/>
        <v>0.07870769495757687</v>
      </c>
      <c r="F406" s="141"/>
      <c r="G406" s="30"/>
    </row>
    <row r="407" spans="1:7" ht="12.75" customHeight="1">
      <c r="A407" s="17">
        <v>13</v>
      </c>
      <c r="B407" s="307" t="s">
        <v>159</v>
      </c>
      <c r="C407" s="167">
        <v>3138.3284</v>
      </c>
      <c r="D407" s="266">
        <v>35.24325869719678</v>
      </c>
      <c r="E407" s="147">
        <f t="shared" si="17"/>
        <v>0.011229946074858443</v>
      </c>
      <c r="F407" s="141"/>
      <c r="G407" s="30"/>
    </row>
    <row r="408" spans="1:7" ht="12.75" customHeight="1">
      <c r="A408" s="17">
        <v>14</v>
      </c>
      <c r="B408" s="307" t="s">
        <v>179</v>
      </c>
      <c r="C408" s="167">
        <v>2659.7132</v>
      </c>
      <c r="D408" s="266">
        <v>205.46743157529988</v>
      </c>
      <c r="E408" s="147">
        <f t="shared" si="17"/>
        <v>0.07725172457515339</v>
      </c>
      <c r="F408" s="141"/>
      <c r="G408" s="30"/>
    </row>
    <row r="409" spans="1:7" ht="12.75" customHeight="1">
      <c r="A409" s="17">
        <v>15</v>
      </c>
      <c r="B409" s="307" t="s">
        <v>162</v>
      </c>
      <c r="C409" s="167">
        <v>2465.6656</v>
      </c>
      <c r="D409" s="266">
        <v>6.65736116058423</v>
      </c>
      <c r="E409" s="147">
        <f t="shared" si="17"/>
        <v>0.002700025972939814</v>
      </c>
      <c r="F409" s="141"/>
      <c r="G409" s="30"/>
    </row>
    <row r="410" spans="1:7" ht="12.75" customHeight="1">
      <c r="A410" s="17">
        <v>16</v>
      </c>
      <c r="B410" s="307" t="s">
        <v>163</v>
      </c>
      <c r="C410" s="167">
        <v>1422.8904</v>
      </c>
      <c r="D410" s="266">
        <v>29.62336066878339</v>
      </c>
      <c r="E410" s="147">
        <f t="shared" si="17"/>
        <v>0.020819144375971186</v>
      </c>
      <c r="F410" s="141"/>
      <c r="G410" s="30"/>
    </row>
    <row r="411" spans="1:7" ht="12.75" customHeight="1">
      <c r="A411" s="17">
        <v>17</v>
      </c>
      <c r="B411" s="307" t="s">
        <v>151</v>
      </c>
      <c r="C411" s="167">
        <v>5245.7083999999995</v>
      </c>
      <c r="D411" s="266">
        <v>11.448818883020522</v>
      </c>
      <c r="E411" s="147">
        <f t="shared" si="17"/>
        <v>0.002182511495114849</v>
      </c>
      <c r="F411" s="141"/>
      <c r="G411" s="30"/>
    </row>
    <row r="412" spans="1:7" ht="12.75" customHeight="1">
      <c r="A412" s="17">
        <v>18</v>
      </c>
      <c r="B412" s="307" t="s">
        <v>157</v>
      </c>
      <c r="C412" s="167">
        <v>5733.466</v>
      </c>
      <c r="D412" s="266">
        <v>508.5784972650413</v>
      </c>
      <c r="E412" s="147">
        <f t="shared" si="17"/>
        <v>0.08870349929083755</v>
      </c>
      <c r="F412" s="141"/>
      <c r="G412" s="30"/>
    </row>
    <row r="413" spans="1:7" ht="12.75" customHeight="1">
      <c r="A413" s="17">
        <v>19</v>
      </c>
      <c r="B413" s="307" t="s">
        <v>180</v>
      </c>
      <c r="C413" s="167">
        <v>3651.0312000000004</v>
      </c>
      <c r="D413" s="266">
        <v>292.872125535254</v>
      </c>
      <c r="E413" s="147">
        <f t="shared" si="17"/>
        <v>0.08021627575662842</v>
      </c>
      <c r="F413" s="141"/>
      <c r="G413" s="30"/>
    </row>
    <row r="414" spans="1:7" ht="12.75" customHeight="1">
      <c r="A414" s="17">
        <v>20</v>
      </c>
      <c r="B414" s="307" t="s">
        <v>165</v>
      </c>
      <c r="C414" s="167">
        <v>5510.0604</v>
      </c>
      <c r="D414" s="266">
        <v>262.52028937420323</v>
      </c>
      <c r="E414" s="147">
        <f t="shared" si="17"/>
        <v>0.04764381337348012</v>
      </c>
      <c r="F414" s="141"/>
      <c r="G414" s="30" t="s">
        <v>12</v>
      </c>
    </row>
    <row r="415" spans="1:7" ht="12.75" customHeight="1">
      <c r="A415" s="17">
        <v>21</v>
      </c>
      <c r="B415" s="307" t="s">
        <v>181</v>
      </c>
      <c r="C415" s="167">
        <v>1972.9268</v>
      </c>
      <c r="D415" s="266">
        <v>150.9369186447551</v>
      </c>
      <c r="E415" s="147">
        <f t="shared" si="17"/>
        <v>0.07650406423834635</v>
      </c>
      <c r="F415" s="141"/>
      <c r="G415" s="30"/>
    </row>
    <row r="416" spans="1:7" ht="12.75" customHeight="1">
      <c r="A416" s="17">
        <v>22</v>
      </c>
      <c r="B416" s="307" t="s">
        <v>155</v>
      </c>
      <c r="C416" s="167">
        <v>2088.7924000000003</v>
      </c>
      <c r="D416" s="266">
        <v>362.771214904962</v>
      </c>
      <c r="E416" s="147">
        <f t="shared" si="17"/>
        <v>0.17367509327636482</v>
      </c>
      <c r="F416" s="141"/>
      <c r="G416" s="30"/>
    </row>
    <row r="417" spans="1:7" ht="12.75" customHeight="1">
      <c r="A417" s="17">
        <v>23</v>
      </c>
      <c r="B417" s="307" t="s">
        <v>173</v>
      </c>
      <c r="C417" s="167">
        <v>1966.944</v>
      </c>
      <c r="D417" s="266">
        <v>47.265305688765295</v>
      </c>
      <c r="E417" s="147">
        <f t="shared" si="17"/>
        <v>0.024029817670846398</v>
      </c>
      <c r="F417" s="141"/>
      <c r="G417" s="30"/>
    </row>
    <row r="418" spans="1:7" ht="12.75" customHeight="1">
      <c r="A418" s="17">
        <v>24</v>
      </c>
      <c r="B418" s="307" t="s">
        <v>160</v>
      </c>
      <c r="C418" s="167">
        <v>5805.1716</v>
      </c>
      <c r="D418" s="266">
        <v>351.79884432369136</v>
      </c>
      <c r="E418" s="147">
        <f t="shared" si="17"/>
        <v>0.060600938019418994</v>
      </c>
      <c r="F418" s="141"/>
      <c r="G418" s="30"/>
    </row>
    <row r="419" spans="1:7" ht="12.75" customHeight="1">
      <c r="A419" s="17">
        <v>25</v>
      </c>
      <c r="B419" s="307" t="s">
        <v>166</v>
      </c>
      <c r="C419" s="167">
        <v>4027.8424</v>
      </c>
      <c r="D419" s="266">
        <v>320.54738935539854</v>
      </c>
      <c r="E419" s="147">
        <f t="shared" si="17"/>
        <v>0.07958290258710185</v>
      </c>
      <c r="F419" s="141"/>
      <c r="G419" s="30"/>
    </row>
    <row r="420" spans="1:7" ht="12.75" customHeight="1">
      <c r="A420" s="17">
        <v>26</v>
      </c>
      <c r="B420" s="307" t="s">
        <v>164</v>
      </c>
      <c r="C420" s="167">
        <v>1334.8228</v>
      </c>
      <c r="D420" s="266">
        <v>-332.28840130372646</v>
      </c>
      <c r="E420" s="147">
        <f t="shared" si="17"/>
        <v>-0.24893821210105677</v>
      </c>
      <c r="F420" s="141"/>
      <c r="G420" s="30"/>
    </row>
    <row r="421" spans="1:7" ht="12.75" customHeight="1">
      <c r="A421" s="17">
        <v>27</v>
      </c>
      <c r="B421" s="307" t="s">
        <v>167</v>
      </c>
      <c r="C421" s="167">
        <v>3819.4108</v>
      </c>
      <c r="D421" s="266">
        <v>362.33733473568407</v>
      </c>
      <c r="E421" s="147">
        <f t="shared" si="17"/>
        <v>0.09486733784584891</v>
      </c>
      <c r="F421" s="141"/>
      <c r="G421" s="30"/>
    </row>
    <row r="422" spans="1:7" ht="12.75" customHeight="1">
      <c r="A422" s="17">
        <v>28</v>
      </c>
      <c r="B422" s="307" t="s">
        <v>168</v>
      </c>
      <c r="C422" s="167">
        <v>4220.0548</v>
      </c>
      <c r="D422" s="266">
        <v>88.78828433021806</v>
      </c>
      <c r="E422" s="147">
        <f t="shared" si="17"/>
        <v>0.02103960458765087</v>
      </c>
      <c r="F422" s="141"/>
      <c r="G422" s="30"/>
    </row>
    <row r="423" spans="1:7" ht="12.75" customHeight="1">
      <c r="A423" s="17">
        <v>29</v>
      </c>
      <c r="B423" s="307" t="s">
        <v>169</v>
      </c>
      <c r="C423" s="167">
        <v>5179.901599999999</v>
      </c>
      <c r="D423" s="266">
        <v>13.346363186298277</v>
      </c>
      <c r="E423" s="147">
        <f t="shared" si="17"/>
        <v>0.002576566934456492</v>
      </c>
      <c r="F423" s="141"/>
      <c r="G423" s="30"/>
    </row>
    <row r="424" spans="1:7" ht="12.75" customHeight="1">
      <c r="A424" s="17">
        <v>30</v>
      </c>
      <c r="B424" s="307" t="s">
        <v>170</v>
      </c>
      <c r="C424" s="167">
        <v>3071.976</v>
      </c>
      <c r="D424" s="266">
        <v>10.580134094918321</v>
      </c>
      <c r="E424" s="147">
        <f t="shared" si="17"/>
        <v>0.0034440809742388354</v>
      </c>
      <c r="F424" s="141"/>
      <c r="G424" s="30"/>
    </row>
    <row r="425" spans="1:7" ht="12.75" customHeight="1">
      <c r="A425" s="17">
        <v>31</v>
      </c>
      <c r="B425" s="307" t="s">
        <v>174</v>
      </c>
      <c r="C425" s="167">
        <v>2088.0607999999997</v>
      </c>
      <c r="D425" s="266">
        <v>22.35242233664161</v>
      </c>
      <c r="E425" s="147">
        <f t="shared" si="17"/>
        <v>0.010704871398688013</v>
      </c>
      <c r="F425" s="141"/>
      <c r="G425" s="30" t="s">
        <v>12</v>
      </c>
    </row>
    <row r="426" spans="1:7" ht="12.75" customHeight="1">
      <c r="A426" s="17">
        <v>32</v>
      </c>
      <c r="B426" s="307" t="s">
        <v>171</v>
      </c>
      <c r="C426" s="167">
        <v>3964.0568000000003</v>
      </c>
      <c r="D426" s="266">
        <v>10.425758800869176</v>
      </c>
      <c r="E426" s="147">
        <f t="shared" si="17"/>
        <v>0.002630073010273005</v>
      </c>
      <c r="F426" s="141"/>
      <c r="G426" s="30" t="s">
        <v>12</v>
      </c>
    </row>
    <row r="427" spans="1:7" ht="12.75" customHeight="1">
      <c r="A427" s="17">
        <v>33</v>
      </c>
      <c r="B427" s="307" t="s">
        <v>172</v>
      </c>
      <c r="C427" s="167">
        <v>3536.4304</v>
      </c>
      <c r="D427" s="266">
        <v>174.98798505401408</v>
      </c>
      <c r="E427" s="147">
        <f t="shared" si="17"/>
        <v>0.04948152946938078</v>
      </c>
      <c r="F427" s="141"/>
      <c r="G427" s="30"/>
    </row>
    <row r="428" spans="1:7" ht="12.75" customHeight="1">
      <c r="A428" s="33"/>
      <c r="B428" s="1" t="s">
        <v>27</v>
      </c>
      <c r="C428" s="168">
        <v>127621.7672</v>
      </c>
      <c r="D428" s="267">
        <v>5246.990999641583</v>
      </c>
      <c r="E428" s="148">
        <f t="shared" si="17"/>
        <v>0.04111360557653822</v>
      </c>
      <c r="F428" s="41"/>
      <c r="G428" s="30"/>
    </row>
    <row r="429" ht="13.5" customHeight="1">
      <c r="A429" s="9" t="s">
        <v>40</v>
      </c>
    </row>
    <row r="430" spans="1:5" ht="13.5" customHeight="1">
      <c r="A430" s="9"/>
      <c r="E430" s="66" t="s">
        <v>41</v>
      </c>
    </row>
    <row r="431" spans="1:6" ht="29.25" customHeight="1">
      <c r="A431" s="86" t="s">
        <v>39</v>
      </c>
      <c r="B431" s="86" t="s">
        <v>236</v>
      </c>
      <c r="C431" s="86" t="s">
        <v>247</v>
      </c>
      <c r="D431" s="60" t="s">
        <v>42</v>
      </c>
      <c r="E431" s="86" t="s">
        <v>43</v>
      </c>
      <c r="F431" s="257"/>
    </row>
    <row r="432" spans="1:6" ht="15.75" customHeight="1">
      <c r="A432" s="67">
        <f>C472</f>
        <v>127621.76720000002</v>
      </c>
      <c r="B432" s="68">
        <f>D388</f>
        <v>1890.8494547463824</v>
      </c>
      <c r="C432" s="67">
        <f>E472</f>
        <v>116965.31799999998</v>
      </c>
      <c r="D432" s="67">
        <f>B432+C432</f>
        <v>118856.16745474636</v>
      </c>
      <c r="E432" s="69">
        <f>D432/A432</f>
        <v>0.9313157940250364</v>
      </c>
      <c r="F432" s="55"/>
    </row>
    <row r="433" spans="1:8" ht="13.5" customHeight="1">
      <c r="A433" s="70" t="s">
        <v>201</v>
      </c>
      <c r="B433" s="71"/>
      <c r="C433" s="72"/>
      <c r="D433" s="72"/>
      <c r="E433" s="73"/>
      <c r="F433" s="74"/>
      <c r="G433" s="75"/>
      <c r="H433" s="10" t="s">
        <v>12</v>
      </c>
    </row>
    <row r="434" ht="13.5" customHeight="1"/>
    <row r="435" spans="1:8" ht="13.5" customHeight="1">
      <c r="A435" s="9" t="s">
        <v>250</v>
      </c>
      <c r="H435" s="10" t="s">
        <v>12</v>
      </c>
    </row>
    <row r="436" ht="13.5" customHeight="1">
      <c r="G436" s="66" t="s">
        <v>41</v>
      </c>
    </row>
    <row r="437" spans="1:7" ht="30" customHeight="1">
      <c r="A437" s="280" t="s">
        <v>20</v>
      </c>
      <c r="B437" s="280" t="s">
        <v>31</v>
      </c>
      <c r="C437" s="280" t="s">
        <v>39</v>
      </c>
      <c r="D437" s="281" t="s">
        <v>237</v>
      </c>
      <c r="E437" s="281" t="s">
        <v>44</v>
      </c>
      <c r="F437" s="280" t="s">
        <v>42</v>
      </c>
      <c r="G437" s="280" t="s">
        <v>43</v>
      </c>
    </row>
    <row r="438" spans="1:7" ht="14.25" customHeight="1">
      <c r="A438" s="76">
        <v>1</v>
      </c>
      <c r="B438" s="76">
        <v>2</v>
      </c>
      <c r="C438" s="76">
        <v>3</v>
      </c>
      <c r="D438" s="77">
        <v>4</v>
      </c>
      <c r="E438" s="77">
        <v>5</v>
      </c>
      <c r="F438" s="76">
        <v>6</v>
      </c>
      <c r="G438" s="29">
        <v>7</v>
      </c>
    </row>
    <row r="439" spans="1:7" ht="12.75" customHeight="1">
      <c r="A439" s="17">
        <v>1</v>
      </c>
      <c r="B439" s="307" t="s">
        <v>149</v>
      </c>
      <c r="C439" s="167">
        <v>7781.8184</v>
      </c>
      <c r="D439" s="167">
        <v>82.17830041067964</v>
      </c>
      <c r="E439" s="167">
        <v>7682.780000000001</v>
      </c>
      <c r="F439" s="167">
        <f aca="true" t="shared" si="18" ref="F439:F472">D439+E439</f>
        <v>7764.958300410681</v>
      </c>
      <c r="G439" s="34">
        <f aca="true" t="shared" si="19" ref="G439:G472">F439/C439</f>
        <v>0.9978333984780062</v>
      </c>
    </row>
    <row r="440" spans="1:7" ht="12.75" customHeight="1">
      <c r="A440" s="17">
        <v>2</v>
      </c>
      <c r="B440" s="307" t="s">
        <v>150</v>
      </c>
      <c r="C440" s="167">
        <v>2895.8216</v>
      </c>
      <c r="D440" s="167">
        <v>36.16904863844377</v>
      </c>
      <c r="E440" s="167">
        <v>2747.78</v>
      </c>
      <c r="F440" s="167">
        <f t="shared" si="18"/>
        <v>2783.949048638444</v>
      </c>
      <c r="G440" s="34">
        <f t="shared" si="19"/>
        <v>0.961367595517087</v>
      </c>
    </row>
    <row r="441" spans="1:7" ht="12.75" customHeight="1">
      <c r="A441" s="17">
        <v>3</v>
      </c>
      <c r="B441" s="307" t="s">
        <v>152</v>
      </c>
      <c r="C441" s="167">
        <v>4727.2892</v>
      </c>
      <c r="D441" s="167">
        <v>79.12262225770746</v>
      </c>
      <c r="E441" s="167">
        <v>4599.83</v>
      </c>
      <c r="F441" s="167">
        <f t="shared" si="18"/>
        <v>4678.952622257708</v>
      </c>
      <c r="G441" s="34">
        <f t="shared" si="19"/>
        <v>0.9897749903385872</v>
      </c>
    </row>
    <row r="442" spans="1:7" ht="12.75" customHeight="1">
      <c r="A442" s="17">
        <v>4</v>
      </c>
      <c r="B442" s="307" t="s">
        <v>175</v>
      </c>
      <c r="C442" s="167">
        <v>3125.6776</v>
      </c>
      <c r="D442" s="167">
        <v>67.19539512405231</v>
      </c>
      <c r="E442" s="167">
        <v>3103.84</v>
      </c>
      <c r="F442" s="167">
        <f t="shared" si="18"/>
        <v>3171.0353951240522</v>
      </c>
      <c r="G442" s="34">
        <f t="shared" si="19"/>
        <v>1.0145113479151056</v>
      </c>
    </row>
    <row r="443" spans="1:7" ht="12.75" customHeight="1">
      <c r="A443" s="17">
        <v>5</v>
      </c>
      <c r="B443" s="307" t="s">
        <v>153</v>
      </c>
      <c r="C443" s="167">
        <v>10990.564</v>
      </c>
      <c r="D443" s="167">
        <v>62.44105240334193</v>
      </c>
      <c r="E443" s="167">
        <v>9114.48</v>
      </c>
      <c r="F443" s="167">
        <f t="shared" si="18"/>
        <v>9176.92105240334</v>
      </c>
      <c r="G443" s="34">
        <f t="shared" si="19"/>
        <v>0.834981812798992</v>
      </c>
    </row>
    <row r="444" spans="1:7" ht="12.75" customHeight="1">
      <c r="A444" s="17">
        <v>6</v>
      </c>
      <c r="B444" s="307" t="s">
        <v>154</v>
      </c>
      <c r="C444" s="167">
        <v>3103.7572</v>
      </c>
      <c r="D444" s="167">
        <v>50.17472498342647</v>
      </c>
      <c r="E444" s="167">
        <v>2915.26</v>
      </c>
      <c r="F444" s="167">
        <f t="shared" si="18"/>
        <v>2965.434724983427</v>
      </c>
      <c r="G444" s="34">
        <f t="shared" si="19"/>
        <v>0.955433860929401</v>
      </c>
    </row>
    <row r="445" spans="1:7" ht="12.75" customHeight="1">
      <c r="A445" s="17">
        <v>7</v>
      </c>
      <c r="B445" s="307" t="s">
        <v>156</v>
      </c>
      <c r="C445" s="167">
        <v>5705.562400000001</v>
      </c>
      <c r="D445" s="167">
        <v>59.030166076303885</v>
      </c>
      <c r="E445" s="167">
        <v>5371.01</v>
      </c>
      <c r="F445" s="167">
        <f t="shared" si="18"/>
        <v>5430.040166076304</v>
      </c>
      <c r="G445" s="34">
        <f t="shared" si="19"/>
        <v>0.9517098903477601</v>
      </c>
    </row>
    <row r="446" spans="1:7" ht="12.75" customHeight="1">
      <c r="A446" s="17">
        <v>8</v>
      </c>
      <c r="B446" s="307" t="s">
        <v>176</v>
      </c>
      <c r="C446" s="167">
        <v>1831.9908</v>
      </c>
      <c r="D446" s="167">
        <v>64.97601546809193</v>
      </c>
      <c r="E446" s="167">
        <v>1843.2199999999998</v>
      </c>
      <c r="F446" s="167">
        <f t="shared" si="18"/>
        <v>1908.1960154680917</v>
      </c>
      <c r="G446" s="34">
        <f t="shared" si="19"/>
        <v>1.0415969422270526</v>
      </c>
    </row>
    <row r="447" spans="1:7" ht="12.75" customHeight="1">
      <c r="A447" s="17">
        <v>9</v>
      </c>
      <c r="B447" s="307" t="s">
        <v>177</v>
      </c>
      <c r="C447" s="167">
        <v>3275.8072</v>
      </c>
      <c r="D447" s="167">
        <v>39.21315615034678</v>
      </c>
      <c r="E447" s="167">
        <v>2491.45</v>
      </c>
      <c r="F447" s="167">
        <f t="shared" si="18"/>
        <v>2530.6631561503464</v>
      </c>
      <c r="G447" s="34">
        <f t="shared" si="19"/>
        <v>0.7725311661047531</v>
      </c>
    </row>
    <row r="448" spans="1:7" ht="12.75" customHeight="1">
      <c r="A448" s="17">
        <v>10</v>
      </c>
      <c r="B448" s="307" t="s">
        <v>161</v>
      </c>
      <c r="C448" s="167">
        <v>8471.5744</v>
      </c>
      <c r="D448" s="167">
        <v>79.25528937241984</v>
      </c>
      <c r="E448" s="167">
        <v>8149.910000000001</v>
      </c>
      <c r="F448" s="167">
        <f t="shared" si="18"/>
        <v>8229.16528937242</v>
      </c>
      <c r="G448" s="34">
        <f t="shared" si="19"/>
        <v>0.9713855891264345</v>
      </c>
    </row>
    <row r="449" spans="1:7" ht="12.75" customHeight="1">
      <c r="A449" s="17">
        <v>11</v>
      </c>
      <c r="B449" s="307" t="s">
        <v>158</v>
      </c>
      <c r="C449" s="167">
        <v>1242.1204</v>
      </c>
      <c r="D449" s="167">
        <v>9.526953964759798</v>
      </c>
      <c r="E449" s="167">
        <v>924.133</v>
      </c>
      <c r="F449" s="167">
        <f t="shared" si="18"/>
        <v>933.6599539647598</v>
      </c>
      <c r="G449" s="34">
        <f t="shared" si="19"/>
        <v>0.7516662265306646</v>
      </c>
    </row>
    <row r="450" spans="1:7" ht="12.75" customHeight="1">
      <c r="A450" s="17">
        <v>12</v>
      </c>
      <c r="B450" s="307" t="s">
        <v>178</v>
      </c>
      <c r="C450" s="167">
        <v>1566.5292</v>
      </c>
      <c r="D450" s="167">
        <v>81.89451209553675</v>
      </c>
      <c r="E450" s="167">
        <v>1521.21</v>
      </c>
      <c r="F450" s="167">
        <f t="shared" si="18"/>
        <v>1603.1045120955368</v>
      </c>
      <c r="G450" s="34">
        <f t="shared" si="19"/>
        <v>1.0233479925529234</v>
      </c>
    </row>
    <row r="451" spans="1:7" ht="12.75" customHeight="1">
      <c r="A451" s="17">
        <v>13</v>
      </c>
      <c r="B451" s="307" t="s">
        <v>159</v>
      </c>
      <c r="C451" s="167">
        <v>3138.3284</v>
      </c>
      <c r="D451" s="167">
        <v>62.93213294379689</v>
      </c>
      <c r="E451" s="167">
        <v>3053.04</v>
      </c>
      <c r="F451" s="167">
        <f t="shared" si="18"/>
        <v>3115.972132943797</v>
      </c>
      <c r="G451" s="34">
        <f t="shared" si="19"/>
        <v>0.992876377419201</v>
      </c>
    </row>
    <row r="452" spans="1:7" ht="12.75" customHeight="1">
      <c r="A452" s="17">
        <v>14</v>
      </c>
      <c r="B452" s="307" t="s">
        <v>179</v>
      </c>
      <c r="C452" s="167">
        <v>2659.7132</v>
      </c>
      <c r="D452" s="167">
        <v>80.88271638709955</v>
      </c>
      <c r="E452" s="167">
        <v>2571.4900000000002</v>
      </c>
      <c r="F452" s="167">
        <f t="shared" si="18"/>
        <v>2652.3727163871</v>
      </c>
      <c r="G452" s="34">
        <f t="shared" si="19"/>
        <v>0.9972401221256111</v>
      </c>
    </row>
    <row r="453" spans="1:7" ht="12.75" customHeight="1">
      <c r="A453" s="17">
        <v>15</v>
      </c>
      <c r="B453" s="307" t="s">
        <v>162</v>
      </c>
      <c r="C453" s="167">
        <v>2465.6656</v>
      </c>
      <c r="D453" s="167">
        <v>29.565275524584194</v>
      </c>
      <c r="E453" s="167">
        <v>1857.27</v>
      </c>
      <c r="F453" s="167">
        <f t="shared" si="18"/>
        <v>1886.8352755245842</v>
      </c>
      <c r="G453" s="34">
        <f t="shared" si="19"/>
        <v>0.7652437846902614</v>
      </c>
    </row>
    <row r="454" spans="1:7" ht="12.75" customHeight="1">
      <c r="A454" s="17">
        <v>16</v>
      </c>
      <c r="B454" s="307" t="s">
        <v>163</v>
      </c>
      <c r="C454" s="167">
        <v>1422.8904</v>
      </c>
      <c r="D454" s="167">
        <v>26.78568149718336</v>
      </c>
      <c r="E454" s="167">
        <v>1248.383</v>
      </c>
      <c r="F454" s="167">
        <f t="shared" si="18"/>
        <v>1275.1686814971833</v>
      </c>
      <c r="G454" s="34">
        <f t="shared" si="19"/>
        <v>0.8961819416992225</v>
      </c>
    </row>
    <row r="455" spans="1:7" ht="12.75" customHeight="1">
      <c r="A455" s="17">
        <v>17</v>
      </c>
      <c r="B455" s="307" t="s">
        <v>151</v>
      </c>
      <c r="C455" s="167">
        <v>5245.7083999999995</v>
      </c>
      <c r="D455" s="167">
        <v>40.39216728362044</v>
      </c>
      <c r="E455" s="167">
        <v>4670.191000000001</v>
      </c>
      <c r="F455" s="167">
        <f t="shared" si="18"/>
        <v>4710.583167283621</v>
      </c>
      <c r="G455" s="34">
        <f t="shared" si="19"/>
        <v>0.8979879947737128</v>
      </c>
    </row>
    <row r="456" spans="1:7" ht="12.75" customHeight="1">
      <c r="A456" s="17">
        <v>18</v>
      </c>
      <c r="B456" s="307" t="s">
        <v>157</v>
      </c>
      <c r="C456" s="167">
        <v>5733.466</v>
      </c>
      <c r="D456" s="167">
        <v>117.19100832484173</v>
      </c>
      <c r="E456" s="167">
        <v>5714.23</v>
      </c>
      <c r="F456" s="167">
        <f t="shared" si="18"/>
        <v>5831.421008324842</v>
      </c>
      <c r="G456" s="34">
        <f t="shared" si="19"/>
        <v>1.0170847805367367</v>
      </c>
    </row>
    <row r="457" spans="1:7" ht="12.75" customHeight="1">
      <c r="A457" s="17">
        <v>19</v>
      </c>
      <c r="B457" s="307" t="s">
        <v>180</v>
      </c>
      <c r="C457" s="167">
        <v>3651.0312000000004</v>
      </c>
      <c r="D457" s="167">
        <v>25.909147838253716</v>
      </c>
      <c r="E457" s="167">
        <v>3553.5600000000004</v>
      </c>
      <c r="F457" s="167">
        <f t="shared" si="18"/>
        <v>3579.4691478382542</v>
      </c>
      <c r="G457" s="34">
        <f t="shared" si="19"/>
        <v>0.9803994958570209</v>
      </c>
    </row>
    <row r="458" spans="1:7" ht="12.75" customHeight="1">
      <c r="A458" s="17">
        <v>20</v>
      </c>
      <c r="B458" s="307" t="s">
        <v>165</v>
      </c>
      <c r="C458" s="167">
        <v>5510.0604</v>
      </c>
      <c r="D458" s="167">
        <v>80.17220403540273</v>
      </c>
      <c r="E458" s="167">
        <v>5313.4400000000005</v>
      </c>
      <c r="F458" s="167">
        <f t="shared" si="18"/>
        <v>5393.612204035403</v>
      </c>
      <c r="G458" s="34">
        <f t="shared" si="19"/>
        <v>0.9788662578064303</v>
      </c>
    </row>
    <row r="459" spans="1:7" ht="12.75" customHeight="1">
      <c r="A459" s="17">
        <v>21</v>
      </c>
      <c r="B459" s="307" t="s">
        <v>181</v>
      </c>
      <c r="C459" s="167">
        <v>1972.9268</v>
      </c>
      <c r="D459" s="167">
        <v>33.885165462555165</v>
      </c>
      <c r="E459" s="167">
        <v>1928.59</v>
      </c>
      <c r="F459" s="167">
        <f t="shared" si="18"/>
        <v>1962.4751654625552</v>
      </c>
      <c r="G459" s="34">
        <f t="shared" si="19"/>
        <v>0.9947024722166861</v>
      </c>
    </row>
    <row r="460" spans="1:7" ht="12.75" customHeight="1">
      <c r="A460" s="17">
        <v>22</v>
      </c>
      <c r="B460" s="307" t="s">
        <v>155</v>
      </c>
      <c r="C460" s="167">
        <v>2088.7924000000003</v>
      </c>
      <c r="D460" s="167">
        <v>46.4513418615619</v>
      </c>
      <c r="E460" s="167">
        <v>2056.62</v>
      </c>
      <c r="F460" s="167">
        <f t="shared" si="18"/>
        <v>2103.071341861562</v>
      </c>
      <c r="G460" s="34">
        <f t="shared" si="19"/>
        <v>1.0068359794212012</v>
      </c>
    </row>
    <row r="461" spans="1:7" ht="12.75" customHeight="1">
      <c r="A461" s="17">
        <v>23</v>
      </c>
      <c r="B461" s="307" t="s">
        <v>173</v>
      </c>
      <c r="C461" s="167">
        <v>1966.944</v>
      </c>
      <c r="D461" s="167">
        <v>25.533008448965234</v>
      </c>
      <c r="E461" s="167">
        <v>1790.218</v>
      </c>
      <c r="F461" s="167">
        <f t="shared" si="18"/>
        <v>1815.7510084489654</v>
      </c>
      <c r="G461" s="34">
        <f t="shared" si="19"/>
        <v>0.9231330472290851</v>
      </c>
    </row>
    <row r="462" spans="1:7" ht="12.75" customHeight="1">
      <c r="A462" s="17">
        <v>24</v>
      </c>
      <c r="B462" s="307" t="s">
        <v>160</v>
      </c>
      <c r="C462" s="167">
        <v>5805.1716</v>
      </c>
      <c r="D462" s="167">
        <v>92.28616911309155</v>
      </c>
      <c r="E462" s="167">
        <v>5700.09</v>
      </c>
      <c r="F462" s="167">
        <f t="shared" si="18"/>
        <v>5792.376169113091</v>
      </c>
      <c r="G462" s="34">
        <f t="shared" si="19"/>
        <v>0.9977958565622921</v>
      </c>
    </row>
    <row r="463" spans="1:7" ht="12.75" customHeight="1">
      <c r="A463" s="17">
        <v>25</v>
      </c>
      <c r="B463" s="307" t="s">
        <v>166</v>
      </c>
      <c r="C463" s="167">
        <v>4027.8424</v>
      </c>
      <c r="D463" s="167">
        <v>23.45502683179859</v>
      </c>
      <c r="E463" s="167">
        <v>3828.0299999999997</v>
      </c>
      <c r="F463" s="167">
        <f t="shared" si="18"/>
        <v>3851.485026831798</v>
      </c>
      <c r="G463" s="34">
        <f t="shared" si="19"/>
        <v>0.9562154236302289</v>
      </c>
    </row>
    <row r="464" spans="1:7" ht="12.75" customHeight="1">
      <c r="A464" s="17">
        <v>26</v>
      </c>
      <c r="B464" s="307" t="s">
        <v>164</v>
      </c>
      <c r="C464" s="167">
        <v>1334.8228</v>
      </c>
      <c r="D464" s="167">
        <v>35.89658213627348</v>
      </c>
      <c r="E464" s="167">
        <v>249.13000000000002</v>
      </c>
      <c r="F464" s="167">
        <f t="shared" si="18"/>
        <v>285.02658213627353</v>
      </c>
      <c r="G464" s="34">
        <f t="shared" si="19"/>
        <v>0.21353140067451168</v>
      </c>
    </row>
    <row r="465" spans="1:7" ht="12.75" customHeight="1">
      <c r="A465" s="17">
        <v>27</v>
      </c>
      <c r="B465" s="307" t="s">
        <v>167</v>
      </c>
      <c r="C465" s="167">
        <v>3819.4108</v>
      </c>
      <c r="D465" s="167">
        <v>19.83537047348409</v>
      </c>
      <c r="E465" s="167">
        <v>3728.62</v>
      </c>
      <c r="F465" s="167">
        <f t="shared" si="18"/>
        <v>3748.455370473484</v>
      </c>
      <c r="G465" s="34">
        <f t="shared" si="19"/>
        <v>0.9814224148063581</v>
      </c>
    </row>
    <row r="466" spans="1:7" ht="12.75" customHeight="1">
      <c r="A466" s="17">
        <v>28</v>
      </c>
      <c r="B466" s="307" t="s">
        <v>168</v>
      </c>
      <c r="C466" s="167">
        <v>4220.0548</v>
      </c>
      <c r="D466" s="167">
        <v>43.70366572881824</v>
      </c>
      <c r="E466" s="167">
        <v>3709.2529999999997</v>
      </c>
      <c r="F466" s="167">
        <f t="shared" si="18"/>
        <v>3752.956665728818</v>
      </c>
      <c r="G466" s="34">
        <f t="shared" si="19"/>
        <v>0.8893146756598559</v>
      </c>
    </row>
    <row r="467" spans="1:7" ht="12.75" customHeight="1">
      <c r="A467" s="17">
        <v>29</v>
      </c>
      <c r="B467" s="307" t="s">
        <v>169</v>
      </c>
      <c r="C467" s="167">
        <v>5179.901599999999</v>
      </c>
      <c r="D467" s="167">
        <v>117.49473610589826</v>
      </c>
      <c r="E467" s="167">
        <v>4214.7</v>
      </c>
      <c r="F467" s="167">
        <f t="shared" si="18"/>
        <v>4332.194736105898</v>
      </c>
      <c r="G467" s="34">
        <f t="shared" si="19"/>
        <v>0.8363469174985677</v>
      </c>
    </row>
    <row r="468" spans="1:7" ht="12.75" customHeight="1">
      <c r="A468" s="17">
        <v>30</v>
      </c>
      <c r="B468" s="307" t="s">
        <v>170</v>
      </c>
      <c r="C468" s="167">
        <v>3071.976</v>
      </c>
      <c r="D468" s="167">
        <v>60.40048979691835</v>
      </c>
      <c r="E468" s="167">
        <v>2864.7999999999997</v>
      </c>
      <c r="F468" s="167">
        <f t="shared" si="18"/>
        <v>2925.200489796918</v>
      </c>
      <c r="G468" s="34">
        <f t="shared" si="19"/>
        <v>0.9522211403334264</v>
      </c>
    </row>
    <row r="469" spans="1:7" ht="12.75" customHeight="1">
      <c r="A469" s="17">
        <v>31</v>
      </c>
      <c r="B469" s="307" t="s">
        <v>174</v>
      </c>
      <c r="C469" s="167">
        <v>2088.0607999999997</v>
      </c>
      <c r="D469" s="167">
        <v>43.71063205964168</v>
      </c>
      <c r="E469" s="167">
        <v>1812.6399999999999</v>
      </c>
      <c r="F469" s="167">
        <f t="shared" si="18"/>
        <v>1856.3506320596416</v>
      </c>
      <c r="G469" s="34">
        <f t="shared" si="19"/>
        <v>0.889030928629876</v>
      </c>
    </row>
    <row r="470" spans="1:7" ht="12.75" customHeight="1">
      <c r="A470" s="17">
        <v>32</v>
      </c>
      <c r="B470" s="307" t="s">
        <v>171</v>
      </c>
      <c r="C470" s="167">
        <v>3964.0568000000003</v>
      </c>
      <c r="D470" s="167">
        <v>100.92444027746899</v>
      </c>
      <c r="E470" s="167">
        <v>3390.5800000000004</v>
      </c>
      <c r="F470" s="167">
        <f t="shared" si="18"/>
        <v>3491.5044402774693</v>
      </c>
      <c r="G470" s="34">
        <f t="shared" si="19"/>
        <v>0.8807907193149879</v>
      </c>
    </row>
    <row r="471" spans="1:7" ht="12.75" customHeight="1">
      <c r="A471" s="17">
        <v>33</v>
      </c>
      <c r="B471" s="307" t="s">
        <v>172</v>
      </c>
      <c r="C471" s="167">
        <v>3536.4304</v>
      </c>
      <c r="D471" s="167">
        <v>72.26525567001363</v>
      </c>
      <c r="E471" s="167">
        <v>3245.54</v>
      </c>
      <c r="F471" s="167">
        <f t="shared" si="18"/>
        <v>3317.8052556700136</v>
      </c>
      <c r="G471" s="34">
        <f t="shared" si="19"/>
        <v>0.9381791468792977</v>
      </c>
    </row>
    <row r="472" spans="1:7" ht="12.75" customHeight="1">
      <c r="A472" s="17"/>
      <c r="B472" s="1" t="s">
        <v>27</v>
      </c>
      <c r="C472" s="168">
        <v>127621.76720000002</v>
      </c>
      <c r="D472" s="168">
        <v>1890.8494547463824</v>
      </c>
      <c r="E472" s="168">
        <v>116965.31799999998</v>
      </c>
      <c r="F472" s="168">
        <f t="shared" si="18"/>
        <v>118856.16745474636</v>
      </c>
      <c r="G472" s="38">
        <f t="shared" si="19"/>
        <v>0.9313157940250364</v>
      </c>
    </row>
    <row r="473" ht="5.25" customHeight="1">
      <c r="A473" s="78"/>
    </row>
    <row r="474" spans="1:8" ht="14.25">
      <c r="A474" s="9" t="s">
        <v>45</v>
      </c>
      <c r="H474" s="30"/>
    </row>
    <row r="475" spans="1:7" ht="6.75" customHeight="1">
      <c r="A475" s="9"/>
      <c r="G475" s="10" t="s">
        <v>12</v>
      </c>
    </row>
    <row r="476" spans="1:5" ht="14.25">
      <c r="A476" s="29" t="s">
        <v>39</v>
      </c>
      <c r="B476" s="29" t="s">
        <v>46</v>
      </c>
      <c r="C476" s="29" t="s">
        <v>47</v>
      </c>
      <c r="D476" s="29" t="s">
        <v>48</v>
      </c>
      <c r="E476" s="29" t="s">
        <v>49</v>
      </c>
    </row>
    <row r="477" spans="1:8" ht="18.75" customHeight="1">
      <c r="A477" s="276">
        <f>C472</f>
        <v>127621.76720000002</v>
      </c>
      <c r="B477" s="276">
        <f>F472</f>
        <v>118856.16745474636</v>
      </c>
      <c r="C477" s="113">
        <f>B477/A477</f>
        <v>0.9313157940250364</v>
      </c>
      <c r="D477" s="276">
        <f>D516</f>
        <v>113609.17645510481</v>
      </c>
      <c r="E477" s="113">
        <f>D477/A477</f>
        <v>0.8902021884484984</v>
      </c>
      <c r="H477" s="10" t="s">
        <v>12</v>
      </c>
    </row>
    <row r="478" spans="1:7" ht="7.5" customHeight="1">
      <c r="A478" s="9"/>
      <c r="G478" s="10" t="s">
        <v>12</v>
      </c>
    </row>
    <row r="479" ht="14.25">
      <c r="A479" s="9" t="s">
        <v>202</v>
      </c>
    </row>
    <row r="480" ht="6.75" customHeight="1">
      <c r="A480" s="9"/>
    </row>
    <row r="481" spans="1:5" ht="14.25">
      <c r="A481" s="86" t="s">
        <v>20</v>
      </c>
      <c r="B481" s="86" t="s">
        <v>31</v>
      </c>
      <c r="C481" s="280" t="s">
        <v>39</v>
      </c>
      <c r="D481" s="86" t="s">
        <v>48</v>
      </c>
      <c r="E481" s="15" t="s">
        <v>49</v>
      </c>
    </row>
    <row r="482" spans="1:5" ht="14.25">
      <c r="A482" s="79">
        <v>1</v>
      </c>
      <c r="B482" s="79">
        <v>2</v>
      </c>
      <c r="C482" s="80">
        <v>3</v>
      </c>
      <c r="D482" s="79">
        <v>4</v>
      </c>
      <c r="E482" s="81">
        <v>5</v>
      </c>
    </row>
    <row r="483" spans="1:7" ht="12.75" customHeight="1">
      <c r="A483" s="17">
        <v>1</v>
      </c>
      <c r="B483" s="307" t="s">
        <v>149</v>
      </c>
      <c r="C483" s="167">
        <v>7781.8184</v>
      </c>
      <c r="D483" s="266">
        <v>7348.81513239</v>
      </c>
      <c r="E483" s="269">
        <f aca="true" t="shared" si="20" ref="E483:E516">D483/C483</f>
        <v>0.9443570582924423</v>
      </c>
      <c r="F483" s="141"/>
      <c r="G483" s="30"/>
    </row>
    <row r="484" spans="1:7" ht="12.75" customHeight="1">
      <c r="A484" s="17">
        <v>2</v>
      </c>
      <c r="B484" s="307" t="s">
        <v>150</v>
      </c>
      <c r="C484" s="167">
        <v>2895.8216</v>
      </c>
      <c r="D484" s="266">
        <v>2611.2882823048</v>
      </c>
      <c r="E484" s="269">
        <f t="shared" si="20"/>
        <v>0.9017434921767279</v>
      </c>
      <c r="F484" s="141"/>
      <c r="G484" s="30" t="s">
        <v>12</v>
      </c>
    </row>
    <row r="485" spans="1:7" ht="12.75" customHeight="1">
      <c r="A485" s="17">
        <v>3</v>
      </c>
      <c r="B485" s="307" t="s">
        <v>152</v>
      </c>
      <c r="C485" s="167">
        <v>4727.2892</v>
      </c>
      <c r="D485" s="266">
        <v>4441.979114464</v>
      </c>
      <c r="E485" s="269">
        <f t="shared" si="20"/>
        <v>0.9396461537542489</v>
      </c>
      <c r="F485" s="141"/>
      <c r="G485" s="30"/>
    </row>
    <row r="486" spans="1:7" ht="12.75" customHeight="1">
      <c r="A486" s="17">
        <v>4</v>
      </c>
      <c r="B486" s="307" t="s">
        <v>175</v>
      </c>
      <c r="C486" s="167">
        <v>3125.6776</v>
      </c>
      <c r="D486" s="266">
        <v>2963.5855620456005</v>
      </c>
      <c r="E486" s="269">
        <f t="shared" si="20"/>
        <v>0.9481417923734682</v>
      </c>
      <c r="F486" s="141"/>
      <c r="G486" s="30"/>
    </row>
    <row r="487" spans="1:7" ht="12.75" customHeight="1">
      <c r="A487" s="17">
        <v>5</v>
      </c>
      <c r="B487" s="307" t="s">
        <v>153</v>
      </c>
      <c r="C487" s="167">
        <v>10990.564</v>
      </c>
      <c r="D487" s="266">
        <v>9048.9323658098</v>
      </c>
      <c r="E487" s="269">
        <f t="shared" si="20"/>
        <v>0.82333648808285</v>
      </c>
      <c r="F487" s="141"/>
      <c r="G487" s="30"/>
    </row>
    <row r="488" spans="1:7" ht="12.75" customHeight="1">
      <c r="A488" s="17">
        <v>6</v>
      </c>
      <c r="B488" s="307" t="s">
        <v>154</v>
      </c>
      <c r="C488" s="167">
        <v>3103.7572</v>
      </c>
      <c r="D488" s="266">
        <v>2680.9223489083997</v>
      </c>
      <c r="E488" s="269">
        <f t="shared" si="20"/>
        <v>0.8637667756061588</v>
      </c>
      <c r="F488" s="141"/>
      <c r="G488" s="30"/>
    </row>
    <row r="489" spans="1:7" ht="12.75" customHeight="1">
      <c r="A489" s="17">
        <v>7</v>
      </c>
      <c r="B489" s="307" t="s">
        <v>156</v>
      </c>
      <c r="C489" s="167">
        <v>5705.562400000001</v>
      </c>
      <c r="D489" s="266">
        <v>5141.1259099044</v>
      </c>
      <c r="E489" s="269">
        <f t="shared" si="20"/>
        <v>0.9010725936332585</v>
      </c>
      <c r="F489" s="141"/>
      <c r="G489" s="30"/>
    </row>
    <row r="490" spans="1:7" ht="12.75" customHeight="1">
      <c r="A490" s="17">
        <v>8</v>
      </c>
      <c r="B490" s="307" t="s">
        <v>176</v>
      </c>
      <c r="C490" s="167">
        <v>1831.9908</v>
      </c>
      <c r="D490" s="266">
        <v>1572.4837726324</v>
      </c>
      <c r="E490" s="269">
        <f t="shared" si="20"/>
        <v>0.8583469811269794</v>
      </c>
      <c r="F490" s="141"/>
      <c r="G490" s="30"/>
    </row>
    <row r="491" spans="1:7" ht="12.75" customHeight="1">
      <c r="A491" s="17">
        <v>9</v>
      </c>
      <c r="B491" s="307" t="s">
        <v>177</v>
      </c>
      <c r="C491" s="167">
        <v>3275.8072</v>
      </c>
      <c r="D491" s="266">
        <v>2524.834546552</v>
      </c>
      <c r="E491" s="269">
        <f t="shared" si="20"/>
        <v>0.7707518765304625</v>
      </c>
      <c r="F491" s="141"/>
      <c r="G491" s="30"/>
    </row>
    <row r="492" spans="1:7" ht="12.75" customHeight="1">
      <c r="A492" s="17">
        <v>10</v>
      </c>
      <c r="B492" s="307" t="s">
        <v>161</v>
      </c>
      <c r="C492" s="167">
        <v>8471.5744</v>
      </c>
      <c r="D492" s="266">
        <v>8122.2101136476</v>
      </c>
      <c r="E492" s="269">
        <f t="shared" si="20"/>
        <v>0.9587604062885408</v>
      </c>
      <c r="F492" s="141"/>
      <c r="G492" s="30"/>
    </row>
    <row r="493" spans="1:7" ht="12.75" customHeight="1">
      <c r="A493" s="17">
        <v>11</v>
      </c>
      <c r="B493" s="307" t="s">
        <v>158</v>
      </c>
      <c r="C493" s="167">
        <v>1242.1204</v>
      </c>
      <c r="D493" s="266">
        <v>929.3661762766</v>
      </c>
      <c r="E493" s="269">
        <f t="shared" si="20"/>
        <v>0.7482094137384749</v>
      </c>
      <c r="F493" s="141"/>
      <c r="G493" s="30"/>
    </row>
    <row r="494" spans="1:7" ht="12.75" customHeight="1">
      <c r="A494" s="17">
        <v>12</v>
      </c>
      <c r="B494" s="307" t="s">
        <v>178</v>
      </c>
      <c r="C494" s="167">
        <v>1566.5292</v>
      </c>
      <c r="D494" s="266">
        <v>1479.8066096798</v>
      </c>
      <c r="E494" s="269">
        <f t="shared" si="20"/>
        <v>0.9446402975953465</v>
      </c>
      <c r="F494" s="141"/>
      <c r="G494" s="30"/>
    </row>
    <row r="495" spans="1:7" ht="12.75" customHeight="1">
      <c r="A495" s="17">
        <v>13</v>
      </c>
      <c r="B495" s="307" t="s">
        <v>159</v>
      </c>
      <c r="C495" s="167">
        <v>3138.3284</v>
      </c>
      <c r="D495" s="266">
        <v>3080.7288742466</v>
      </c>
      <c r="E495" s="269">
        <f t="shared" si="20"/>
        <v>0.9816464313443424</v>
      </c>
      <c r="F495" s="141"/>
      <c r="G495" s="30"/>
    </row>
    <row r="496" spans="1:7" ht="12.75" customHeight="1">
      <c r="A496" s="17">
        <v>14</v>
      </c>
      <c r="B496" s="307" t="s">
        <v>179</v>
      </c>
      <c r="C496" s="167">
        <v>2659.7132</v>
      </c>
      <c r="D496" s="266">
        <v>2446.9052848118</v>
      </c>
      <c r="E496" s="269">
        <f t="shared" si="20"/>
        <v>0.9199883975504576</v>
      </c>
      <c r="F496" s="141"/>
      <c r="G496" s="30"/>
    </row>
    <row r="497" spans="1:7" ht="12.75" customHeight="1">
      <c r="A497" s="17">
        <v>15</v>
      </c>
      <c r="B497" s="307" t="s">
        <v>162</v>
      </c>
      <c r="C497" s="167">
        <v>2465.6656</v>
      </c>
      <c r="D497" s="266">
        <v>1880.1779143640001</v>
      </c>
      <c r="E497" s="269">
        <f t="shared" si="20"/>
        <v>0.7625437587173217</v>
      </c>
      <c r="F497" s="141"/>
      <c r="G497" s="30"/>
    </row>
    <row r="498" spans="1:7" ht="12.75" customHeight="1">
      <c r="A498" s="17">
        <v>16</v>
      </c>
      <c r="B498" s="307" t="s">
        <v>163</v>
      </c>
      <c r="C498" s="167">
        <v>1422.8904</v>
      </c>
      <c r="D498" s="266">
        <v>1245.5453208284</v>
      </c>
      <c r="E498" s="269">
        <f t="shared" si="20"/>
        <v>0.8753627973232513</v>
      </c>
      <c r="F498" s="141"/>
      <c r="G498" s="30"/>
    </row>
    <row r="499" spans="1:11" ht="12.75" customHeight="1">
      <c r="A499" s="17">
        <v>17</v>
      </c>
      <c r="B499" s="307" t="s">
        <v>151</v>
      </c>
      <c r="C499" s="167">
        <v>5245.7083999999995</v>
      </c>
      <c r="D499" s="266">
        <v>4699.1343484006</v>
      </c>
      <c r="E499" s="269">
        <f t="shared" si="20"/>
        <v>0.8958054832785979</v>
      </c>
      <c r="F499" s="141"/>
      <c r="G499" s="30"/>
      <c r="K499" s="10" t="s">
        <v>12</v>
      </c>
    </row>
    <row r="500" spans="1:7" ht="12.75" customHeight="1">
      <c r="A500" s="17">
        <v>18</v>
      </c>
      <c r="B500" s="307" t="s">
        <v>157</v>
      </c>
      <c r="C500" s="167">
        <v>5733.466</v>
      </c>
      <c r="D500" s="266">
        <v>5322.8425110598</v>
      </c>
      <c r="E500" s="269">
        <f t="shared" si="20"/>
        <v>0.928381281245899</v>
      </c>
      <c r="F500" s="141"/>
      <c r="G500" s="30"/>
    </row>
    <row r="501" spans="1:7" ht="12.75" customHeight="1">
      <c r="A501" s="17">
        <v>19</v>
      </c>
      <c r="B501" s="307" t="s">
        <v>180</v>
      </c>
      <c r="C501" s="167">
        <v>3651.0312000000004</v>
      </c>
      <c r="D501" s="266">
        <v>3286.597022303</v>
      </c>
      <c r="E501" s="269">
        <f t="shared" si="20"/>
        <v>0.9001832201003923</v>
      </c>
      <c r="F501" s="141"/>
      <c r="G501" s="30"/>
    </row>
    <row r="502" spans="1:7" ht="12.75" customHeight="1">
      <c r="A502" s="17">
        <v>20</v>
      </c>
      <c r="B502" s="307" t="s">
        <v>165</v>
      </c>
      <c r="C502" s="167">
        <v>5510.0604</v>
      </c>
      <c r="D502" s="266">
        <v>5131.0919146612</v>
      </c>
      <c r="E502" s="269">
        <f t="shared" si="20"/>
        <v>0.9312224444329502</v>
      </c>
      <c r="F502" s="141"/>
      <c r="G502" s="30"/>
    </row>
    <row r="503" spans="1:7" ht="12.75" customHeight="1">
      <c r="A503" s="17">
        <v>21</v>
      </c>
      <c r="B503" s="307" t="s">
        <v>181</v>
      </c>
      <c r="C503" s="167">
        <v>1972.9268</v>
      </c>
      <c r="D503" s="266">
        <v>1811.5382468178</v>
      </c>
      <c r="E503" s="269">
        <f t="shared" si="20"/>
        <v>0.9181984079783396</v>
      </c>
      <c r="F503" s="141"/>
      <c r="G503" s="30"/>
    </row>
    <row r="504" spans="1:7" ht="12.75" customHeight="1">
      <c r="A504" s="17">
        <v>22</v>
      </c>
      <c r="B504" s="307" t="s">
        <v>155</v>
      </c>
      <c r="C504" s="167">
        <v>2088.7924000000003</v>
      </c>
      <c r="D504" s="266">
        <v>1740.3001269566</v>
      </c>
      <c r="E504" s="269">
        <f t="shared" si="20"/>
        <v>0.8331608861448365</v>
      </c>
      <c r="F504" s="141"/>
      <c r="G504" s="30"/>
    </row>
    <row r="505" spans="1:7" ht="12.75" customHeight="1">
      <c r="A505" s="17">
        <v>23</v>
      </c>
      <c r="B505" s="307" t="s">
        <v>173</v>
      </c>
      <c r="C505" s="167">
        <v>1966.944</v>
      </c>
      <c r="D505" s="266">
        <v>1768.4857027602002</v>
      </c>
      <c r="E505" s="269">
        <f t="shared" si="20"/>
        <v>0.8991032295582386</v>
      </c>
      <c r="F505" s="141"/>
      <c r="G505" s="30"/>
    </row>
    <row r="506" spans="1:7" ht="12.75" customHeight="1">
      <c r="A506" s="17">
        <v>24</v>
      </c>
      <c r="B506" s="307" t="s">
        <v>160</v>
      </c>
      <c r="C506" s="167">
        <v>5805.1716</v>
      </c>
      <c r="D506" s="266">
        <v>5440.5773247894</v>
      </c>
      <c r="E506" s="269">
        <f t="shared" si="20"/>
        <v>0.9371949185428732</v>
      </c>
      <c r="F506" s="141"/>
      <c r="G506" s="30"/>
    </row>
    <row r="507" spans="1:7" ht="12.75" customHeight="1">
      <c r="A507" s="17">
        <v>25</v>
      </c>
      <c r="B507" s="307" t="s">
        <v>166</v>
      </c>
      <c r="C507" s="167">
        <v>4027.8424</v>
      </c>
      <c r="D507" s="266">
        <v>3530.9376374763997</v>
      </c>
      <c r="E507" s="269">
        <f t="shared" si="20"/>
        <v>0.8766325210431272</v>
      </c>
      <c r="F507" s="141"/>
      <c r="G507" s="30"/>
    </row>
    <row r="508" spans="1:7" s="214" customFormat="1" ht="12.75" customHeight="1">
      <c r="A508" s="297">
        <v>26</v>
      </c>
      <c r="B508" s="307" t="s">
        <v>164</v>
      </c>
      <c r="C508" s="303">
        <v>1334.8228</v>
      </c>
      <c r="D508" s="304">
        <v>617.31498344</v>
      </c>
      <c r="E508" s="305">
        <f t="shared" si="20"/>
        <v>0.4624696127755684</v>
      </c>
      <c r="F508" s="306"/>
      <c r="G508" s="301"/>
    </row>
    <row r="509" spans="1:7" ht="12.75" customHeight="1">
      <c r="A509" s="17">
        <v>27</v>
      </c>
      <c r="B509" s="307" t="s">
        <v>167</v>
      </c>
      <c r="C509" s="167">
        <v>3819.4108</v>
      </c>
      <c r="D509" s="266">
        <v>3386.1180357378</v>
      </c>
      <c r="E509" s="269">
        <f t="shared" si="20"/>
        <v>0.8865550769605092</v>
      </c>
      <c r="F509" s="141"/>
      <c r="G509" s="30"/>
    </row>
    <row r="510" spans="1:7" ht="12.75" customHeight="1">
      <c r="A510" s="17">
        <v>28</v>
      </c>
      <c r="B510" s="307" t="s">
        <v>168</v>
      </c>
      <c r="C510" s="167">
        <v>4220.0548</v>
      </c>
      <c r="D510" s="266">
        <v>3664.1683813986</v>
      </c>
      <c r="E510" s="269">
        <f t="shared" si="20"/>
        <v>0.868275071072205</v>
      </c>
      <c r="F510" s="141"/>
      <c r="G510" s="30"/>
    </row>
    <row r="511" spans="1:8" ht="12.75" customHeight="1">
      <c r="A511" s="17">
        <v>29</v>
      </c>
      <c r="B511" s="307" t="s">
        <v>169</v>
      </c>
      <c r="C511" s="167">
        <v>5179.901599999999</v>
      </c>
      <c r="D511" s="266">
        <v>4318.8483729196</v>
      </c>
      <c r="E511" s="269">
        <f t="shared" si="20"/>
        <v>0.8337703505641112</v>
      </c>
      <c r="F511" s="141"/>
      <c r="G511" s="30"/>
      <c r="H511" s="10" t="s">
        <v>12</v>
      </c>
    </row>
    <row r="512" spans="1:7" ht="12.75" customHeight="1">
      <c r="A512" s="17">
        <v>30</v>
      </c>
      <c r="B512" s="307" t="s">
        <v>170</v>
      </c>
      <c r="C512" s="167">
        <v>3071.976</v>
      </c>
      <c r="D512" s="266">
        <v>2914.620355702</v>
      </c>
      <c r="E512" s="269">
        <f t="shared" si="20"/>
        <v>0.9487770593591877</v>
      </c>
      <c r="F512" s="141"/>
      <c r="G512" s="30" t="s">
        <v>12</v>
      </c>
    </row>
    <row r="513" spans="1:7" ht="12.75" customHeight="1">
      <c r="A513" s="17">
        <v>31</v>
      </c>
      <c r="B513" s="307" t="s">
        <v>174</v>
      </c>
      <c r="C513" s="167">
        <v>2088.0607999999997</v>
      </c>
      <c r="D513" s="266">
        <v>1833.998209723</v>
      </c>
      <c r="E513" s="269">
        <f t="shared" si="20"/>
        <v>0.878326057231188</v>
      </c>
      <c r="F513" s="141"/>
      <c r="G513" s="30"/>
    </row>
    <row r="514" spans="1:7" ht="12.75" customHeight="1">
      <c r="A514" s="17">
        <v>32</v>
      </c>
      <c r="B514" s="307" t="s">
        <v>171</v>
      </c>
      <c r="C514" s="167">
        <v>3964.0568000000003</v>
      </c>
      <c r="D514" s="266">
        <v>3481.0786814765997</v>
      </c>
      <c r="E514" s="269">
        <f t="shared" si="20"/>
        <v>0.8781606463047148</v>
      </c>
      <c r="F514" s="141"/>
      <c r="G514" s="30" t="s">
        <v>12</v>
      </c>
    </row>
    <row r="515" spans="1:7" ht="12.75" customHeight="1">
      <c r="A515" s="17">
        <v>33</v>
      </c>
      <c r="B515" s="307" t="s">
        <v>172</v>
      </c>
      <c r="C515" s="167">
        <v>3536.4304</v>
      </c>
      <c r="D515" s="266">
        <v>3142.817270616</v>
      </c>
      <c r="E515" s="269">
        <f t="shared" si="20"/>
        <v>0.888697617409917</v>
      </c>
      <c r="F515" s="141"/>
      <c r="G515" s="30"/>
    </row>
    <row r="516" spans="1:7" ht="12.75" customHeight="1">
      <c r="A516" s="33"/>
      <c r="B516" s="1" t="s">
        <v>27</v>
      </c>
      <c r="C516" s="168">
        <v>127621.76720000002</v>
      </c>
      <c r="D516" s="267">
        <v>113609.17645510481</v>
      </c>
      <c r="E516" s="268">
        <f t="shared" si="20"/>
        <v>0.8902021884484984</v>
      </c>
      <c r="F516" s="41"/>
      <c r="G516" s="30"/>
    </row>
    <row r="517" spans="1:8" ht="14.25" customHeight="1">
      <c r="A517" s="39"/>
      <c r="B517" s="2"/>
      <c r="C517" s="64"/>
      <c r="D517" s="64"/>
      <c r="E517" s="82"/>
      <c r="F517" s="25"/>
      <c r="G517" s="25"/>
      <c r="H517" s="25"/>
    </row>
    <row r="518" spans="1:8" ht="14.25">
      <c r="A518" s="9" t="s">
        <v>120</v>
      </c>
      <c r="F518" s="83"/>
      <c r="G518" s="83"/>
      <c r="H518" s="84"/>
    </row>
    <row r="519" spans="1:8" ht="6.75" customHeight="1">
      <c r="A519" s="9"/>
      <c r="F519" s="25"/>
      <c r="G519" s="25"/>
      <c r="H519" s="25"/>
    </row>
    <row r="520" spans="1:8" ht="28.5">
      <c r="A520" s="86" t="s">
        <v>39</v>
      </c>
      <c r="B520" s="86" t="s">
        <v>116</v>
      </c>
      <c r="C520" s="86" t="s">
        <v>117</v>
      </c>
      <c r="D520" s="86" t="s">
        <v>50</v>
      </c>
      <c r="F520" s="25"/>
      <c r="G520" s="182"/>
      <c r="H520" s="182"/>
    </row>
    <row r="521" spans="1:4" ht="18.75" customHeight="1">
      <c r="A521" s="52">
        <f>C560</f>
        <v>3144.43</v>
      </c>
      <c r="B521" s="52">
        <f>D560</f>
        <v>2928.185050000001</v>
      </c>
      <c r="C521" s="85">
        <f>E560</f>
        <v>2891.612390000001</v>
      </c>
      <c r="D521" s="34">
        <f>C521/B521</f>
        <v>0.987510126793387</v>
      </c>
    </row>
    <row r="522" ht="7.5" customHeight="1">
      <c r="A522" s="9"/>
    </row>
    <row r="523" ht="14.25">
      <c r="A523" s="9" t="s">
        <v>119</v>
      </c>
    </row>
    <row r="524" ht="6.75" customHeight="1">
      <c r="A524" s="9"/>
    </row>
    <row r="525" spans="1:7" ht="33" customHeight="1">
      <c r="A525" s="86" t="s">
        <v>20</v>
      </c>
      <c r="B525" s="86" t="s">
        <v>31</v>
      </c>
      <c r="C525" s="60" t="s">
        <v>39</v>
      </c>
      <c r="D525" s="86" t="s">
        <v>118</v>
      </c>
      <c r="E525" s="86" t="s">
        <v>123</v>
      </c>
      <c r="F525" s="86" t="s">
        <v>51</v>
      </c>
      <c r="G525" s="86" t="s">
        <v>112</v>
      </c>
    </row>
    <row r="526" spans="1:7" ht="14.25">
      <c r="A526" s="87">
        <v>1</v>
      </c>
      <c r="B526" s="87">
        <v>2</v>
      </c>
      <c r="C526" s="88">
        <v>3</v>
      </c>
      <c r="D526" s="87">
        <v>4</v>
      </c>
      <c r="E526" s="89">
        <v>5</v>
      </c>
      <c r="F526" s="88">
        <v>6</v>
      </c>
      <c r="G526" s="87">
        <v>7</v>
      </c>
    </row>
    <row r="527" spans="1:8" ht="12.75" customHeight="1">
      <c r="A527" s="184">
        <v>1</v>
      </c>
      <c r="B527" s="307" t="s">
        <v>149</v>
      </c>
      <c r="C527" s="246">
        <v>208.91579088786514</v>
      </c>
      <c r="D527" s="246">
        <v>192.11860000000001</v>
      </c>
      <c r="E527" s="246">
        <v>192.11860000000001</v>
      </c>
      <c r="F527" s="247">
        <f aca="true" t="shared" si="21" ref="F527:F559">D527-E527</f>
        <v>0</v>
      </c>
      <c r="G527" s="193">
        <f aca="true" t="shared" si="22" ref="G527:G559">E527/D527</f>
        <v>1</v>
      </c>
      <c r="H527" s="186"/>
    </row>
    <row r="528" spans="1:8" ht="12.75" customHeight="1">
      <c r="A528" s="184">
        <v>2</v>
      </c>
      <c r="B528" s="307" t="s">
        <v>150</v>
      </c>
      <c r="C528" s="246">
        <v>74.72056244267233</v>
      </c>
      <c r="D528" s="246">
        <v>68.7129</v>
      </c>
      <c r="E528" s="246">
        <v>68.7129</v>
      </c>
      <c r="F528" s="247">
        <f t="shared" si="21"/>
        <v>0</v>
      </c>
      <c r="G528" s="193">
        <f t="shared" si="22"/>
        <v>1</v>
      </c>
      <c r="H528" s="186"/>
    </row>
    <row r="529" spans="1:8" ht="12.75" customHeight="1">
      <c r="A529" s="184">
        <v>3</v>
      </c>
      <c r="B529" s="307" t="s">
        <v>152</v>
      </c>
      <c r="C529" s="246">
        <v>125.08244488743529</v>
      </c>
      <c r="D529" s="246">
        <v>115.02560000000001</v>
      </c>
      <c r="E529" s="246">
        <v>115.02560000000001</v>
      </c>
      <c r="F529" s="247">
        <f t="shared" si="21"/>
        <v>0</v>
      </c>
      <c r="G529" s="193">
        <f t="shared" si="22"/>
        <v>1</v>
      </c>
      <c r="H529" s="186"/>
    </row>
    <row r="530" spans="1:8" ht="12.75" customHeight="1">
      <c r="A530" s="184">
        <v>4</v>
      </c>
      <c r="B530" s="307" t="s">
        <v>175</v>
      </c>
      <c r="C530" s="246">
        <v>84.40218134595833</v>
      </c>
      <c r="D530" s="246">
        <v>77.61609999999999</v>
      </c>
      <c r="E530" s="246">
        <v>77.61609999999999</v>
      </c>
      <c r="F530" s="247">
        <f t="shared" si="21"/>
        <v>0</v>
      </c>
      <c r="G530" s="193">
        <f t="shared" si="22"/>
        <v>1</v>
      </c>
      <c r="H530" s="186"/>
    </row>
    <row r="531" spans="1:8" ht="12.75" customHeight="1">
      <c r="A531" s="184">
        <v>5</v>
      </c>
      <c r="B531" s="307" t="s">
        <v>153</v>
      </c>
      <c r="C531" s="246">
        <v>220.57457749376982</v>
      </c>
      <c r="D531" s="246">
        <v>227.9318</v>
      </c>
      <c r="E531" s="246">
        <v>202.84</v>
      </c>
      <c r="F531" s="247">
        <f t="shared" si="21"/>
        <v>25.091800000000006</v>
      </c>
      <c r="G531" s="193">
        <f t="shared" si="22"/>
        <v>0.889915316774579</v>
      </c>
      <c r="H531" s="186"/>
    </row>
    <row r="532" spans="1:8" ht="12.75" customHeight="1">
      <c r="A532" s="184">
        <v>6</v>
      </c>
      <c r="B532" s="307" t="s">
        <v>154</v>
      </c>
      <c r="C532" s="246">
        <v>79.25362881883349</v>
      </c>
      <c r="D532" s="246">
        <v>72.8815</v>
      </c>
      <c r="E532" s="246">
        <v>72.8815</v>
      </c>
      <c r="F532" s="247">
        <f t="shared" si="21"/>
        <v>0</v>
      </c>
      <c r="G532" s="193">
        <f t="shared" si="22"/>
        <v>1</v>
      </c>
      <c r="H532" s="186"/>
    </row>
    <row r="533" spans="1:8" ht="12.75" customHeight="1">
      <c r="A533" s="184">
        <v>7</v>
      </c>
      <c r="B533" s="307" t="s">
        <v>156</v>
      </c>
      <c r="C533" s="246">
        <v>146.0541024217288</v>
      </c>
      <c r="D533" s="246">
        <v>134.3111</v>
      </c>
      <c r="E533" s="246">
        <v>134.3111</v>
      </c>
      <c r="F533" s="247">
        <f t="shared" si="21"/>
        <v>0</v>
      </c>
      <c r="G533" s="193">
        <f t="shared" si="22"/>
        <v>1</v>
      </c>
      <c r="H533" s="186"/>
    </row>
    <row r="534" spans="1:8" ht="12.75" customHeight="1">
      <c r="A534" s="184">
        <v>8</v>
      </c>
      <c r="B534" s="307" t="s">
        <v>176</v>
      </c>
      <c r="C534" s="246">
        <v>50.122321315686435</v>
      </c>
      <c r="D534" s="246">
        <v>46.0924</v>
      </c>
      <c r="E534" s="246">
        <v>46.0924</v>
      </c>
      <c r="F534" s="247">
        <f t="shared" si="21"/>
        <v>0</v>
      </c>
      <c r="G534" s="193">
        <f t="shared" si="22"/>
        <v>1</v>
      </c>
      <c r="H534" s="186"/>
    </row>
    <row r="535" spans="1:8" ht="12.75" customHeight="1">
      <c r="A535" s="184">
        <v>9</v>
      </c>
      <c r="B535" s="307" t="s">
        <v>177</v>
      </c>
      <c r="C535" s="246">
        <v>68.05678305556023</v>
      </c>
      <c r="D535" s="246">
        <v>62.58490000000002</v>
      </c>
      <c r="E535" s="246">
        <v>62.58490000000002</v>
      </c>
      <c r="F535" s="247">
        <f t="shared" si="21"/>
        <v>0</v>
      </c>
      <c r="G535" s="193">
        <f t="shared" si="22"/>
        <v>1</v>
      </c>
      <c r="H535" s="186"/>
    </row>
    <row r="536" spans="1:8" ht="12.75" customHeight="1">
      <c r="A536" s="184">
        <v>10</v>
      </c>
      <c r="B536" s="307" t="s">
        <v>161</v>
      </c>
      <c r="C536" s="246">
        <v>221.62155640922535</v>
      </c>
      <c r="D536" s="246">
        <v>203.8028</v>
      </c>
      <c r="E536" s="246">
        <v>203.8028</v>
      </c>
      <c r="F536" s="247">
        <f t="shared" si="21"/>
        <v>0</v>
      </c>
      <c r="G536" s="193">
        <f t="shared" si="22"/>
        <v>1</v>
      </c>
      <c r="H536" s="186"/>
    </row>
    <row r="537" spans="1:8" ht="12.75" customHeight="1">
      <c r="A537" s="184">
        <v>11</v>
      </c>
      <c r="B537" s="307" t="s">
        <v>158</v>
      </c>
      <c r="C537" s="246">
        <v>25.35667013050114</v>
      </c>
      <c r="D537" s="246">
        <v>23.317950000000003</v>
      </c>
      <c r="E537" s="246">
        <v>23.317950000000003</v>
      </c>
      <c r="F537" s="247">
        <f t="shared" si="21"/>
        <v>0</v>
      </c>
      <c r="G537" s="193">
        <f t="shared" si="22"/>
        <v>1</v>
      </c>
      <c r="H537" s="186"/>
    </row>
    <row r="538" spans="1:8" ht="12.75" customHeight="1">
      <c r="A538" s="184">
        <v>12</v>
      </c>
      <c r="B538" s="307" t="s">
        <v>178</v>
      </c>
      <c r="C538" s="246">
        <v>41.36610650157022</v>
      </c>
      <c r="D538" s="246">
        <v>38.040200000000006</v>
      </c>
      <c r="E538" s="246">
        <v>38.040200000000006</v>
      </c>
      <c r="F538" s="247">
        <f t="shared" si="21"/>
        <v>0</v>
      </c>
      <c r="G538" s="193">
        <f t="shared" si="22"/>
        <v>1</v>
      </c>
      <c r="H538" s="186"/>
    </row>
    <row r="539" spans="1:8" ht="12.75" customHeight="1">
      <c r="A539" s="184">
        <v>13</v>
      </c>
      <c r="B539" s="307" t="s">
        <v>159</v>
      </c>
      <c r="C539" s="246">
        <v>83.02092602978506</v>
      </c>
      <c r="D539" s="246">
        <v>76.3459</v>
      </c>
      <c r="E539" s="246">
        <v>76.3459</v>
      </c>
      <c r="F539" s="247">
        <f t="shared" si="21"/>
        <v>0</v>
      </c>
      <c r="G539" s="193">
        <f t="shared" si="22"/>
        <v>1</v>
      </c>
      <c r="H539" s="186"/>
    </row>
    <row r="540" spans="1:8" ht="12.75" customHeight="1">
      <c r="A540" s="184">
        <v>14</v>
      </c>
      <c r="B540" s="307" t="s">
        <v>179</v>
      </c>
      <c r="C540" s="246">
        <v>69.92607756705593</v>
      </c>
      <c r="D540" s="246">
        <v>64.3039</v>
      </c>
      <c r="E540" s="246">
        <v>64.3039</v>
      </c>
      <c r="F540" s="247">
        <f t="shared" si="21"/>
        <v>0</v>
      </c>
      <c r="G540" s="193">
        <f t="shared" si="22"/>
        <v>1</v>
      </c>
      <c r="H540" s="186"/>
    </row>
    <row r="541" spans="1:8" ht="12.75" customHeight="1">
      <c r="A541" s="184">
        <v>15</v>
      </c>
      <c r="B541" s="307" t="s">
        <v>162</v>
      </c>
      <c r="C541" s="246">
        <v>50.503466008111815</v>
      </c>
      <c r="D541" s="246">
        <v>46.442899999999995</v>
      </c>
      <c r="E541" s="246">
        <v>46.442899999999995</v>
      </c>
      <c r="F541" s="247">
        <f t="shared" si="21"/>
        <v>0</v>
      </c>
      <c r="G541" s="193">
        <f t="shared" si="22"/>
        <v>1</v>
      </c>
      <c r="H541" s="186"/>
    </row>
    <row r="542" spans="1:8" ht="12.75" customHeight="1">
      <c r="A542" s="184">
        <v>16</v>
      </c>
      <c r="B542" s="307" t="s">
        <v>163</v>
      </c>
      <c r="C542" s="246">
        <v>33.933904616724924</v>
      </c>
      <c r="D542" s="246">
        <v>31.205560000000002</v>
      </c>
      <c r="E542" s="246">
        <v>31.205560000000002</v>
      </c>
      <c r="F542" s="247">
        <f t="shared" si="21"/>
        <v>0</v>
      </c>
      <c r="G542" s="193">
        <f t="shared" si="22"/>
        <v>1</v>
      </c>
      <c r="H542" s="186"/>
    </row>
    <row r="543" spans="1:8" ht="12.75" customHeight="1">
      <c r="A543" s="184">
        <v>17</v>
      </c>
      <c r="B543" s="307" t="s">
        <v>151</v>
      </c>
      <c r="C543" s="246">
        <v>155.3848072244565</v>
      </c>
      <c r="D543" s="246">
        <v>142.89159999999998</v>
      </c>
      <c r="E543" s="246">
        <v>142.89159999999998</v>
      </c>
      <c r="F543" s="247">
        <f t="shared" si="21"/>
        <v>0</v>
      </c>
      <c r="G543" s="193">
        <f t="shared" si="22"/>
        <v>1</v>
      </c>
      <c r="H543" s="186"/>
    </row>
    <row r="544" spans="1:8" ht="12.75" customHeight="1">
      <c r="A544" s="184">
        <v>18</v>
      </c>
      <c r="B544" s="307" t="s">
        <v>157</v>
      </c>
      <c r="C544" s="246">
        <v>127.56138604348001</v>
      </c>
      <c r="D544" s="246">
        <v>117.30522999999998</v>
      </c>
      <c r="E544" s="246">
        <v>117.30522999999998</v>
      </c>
      <c r="F544" s="247">
        <f t="shared" si="21"/>
        <v>0</v>
      </c>
      <c r="G544" s="193">
        <f t="shared" si="22"/>
        <v>1</v>
      </c>
      <c r="H544" s="186"/>
    </row>
    <row r="545" spans="1:8" ht="12.75" customHeight="1">
      <c r="A545" s="184">
        <v>19</v>
      </c>
      <c r="B545" s="307" t="s">
        <v>180</v>
      </c>
      <c r="C545" s="246">
        <v>96.63154318757086</v>
      </c>
      <c r="D545" s="246">
        <v>88.8622</v>
      </c>
      <c r="E545" s="246">
        <v>88.8622</v>
      </c>
      <c r="F545" s="247">
        <f t="shared" si="21"/>
        <v>0</v>
      </c>
      <c r="G545" s="193">
        <f t="shared" si="22"/>
        <v>1</v>
      </c>
      <c r="H545" s="186"/>
    </row>
    <row r="546" spans="1:8" s="214" customFormat="1" ht="12.75" customHeight="1">
      <c r="A546" s="184">
        <v>20</v>
      </c>
      <c r="B546" s="307" t="s">
        <v>165</v>
      </c>
      <c r="C546" s="246">
        <v>144.487983773994</v>
      </c>
      <c r="D546" s="246">
        <v>132.8709</v>
      </c>
      <c r="E546" s="246">
        <v>132.8709</v>
      </c>
      <c r="F546" s="247">
        <f t="shared" si="21"/>
        <v>0</v>
      </c>
      <c r="G546" s="193">
        <f t="shared" si="22"/>
        <v>1</v>
      </c>
      <c r="H546" s="186"/>
    </row>
    <row r="547" spans="1:8" s="214" customFormat="1" ht="12.75" customHeight="1">
      <c r="A547" s="184">
        <v>21</v>
      </c>
      <c r="B547" s="307" t="s">
        <v>181</v>
      </c>
      <c r="C547" s="246">
        <v>52.4446397326441</v>
      </c>
      <c r="D547" s="246">
        <v>48.227999999999994</v>
      </c>
      <c r="E547" s="246">
        <v>48.227999999999994</v>
      </c>
      <c r="F547" s="247">
        <f t="shared" si="21"/>
        <v>0</v>
      </c>
      <c r="G547" s="193">
        <f t="shared" si="22"/>
        <v>1</v>
      </c>
      <c r="H547" s="186"/>
    </row>
    <row r="548" spans="1:8" s="214" customFormat="1" ht="12.75" customHeight="1">
      <c r="A548" s="184">
        <v>22</v>
      </c>
      <c r="B548" s="307" t="s">
        <v>155</v>
      </c>
      <c r="C548" s="246">
        <v>55.92529003653908</v>
      </c>
      <c r="D548" s="246">
        <v>51.428799999999995</v>
      </c>
      <c r="E548" s="246">
        <v>51.428799999999995</v>
      </c>
      <c r="F548" s="247">
        <f t="shared" si="21"/>
        <v>0</v>
      </c>
      <c r="G548" s="193">
        <f t="shared" si="22"/>
        <v>1</v>
      </c>
      <c r="H548" s="186"/>
    </row>
    <row r="549" spans="1:8" s="214" customFormat="1" ht="12.75" customHeight="1">
      <c r="A549" s="184">
        <v>23</v>
      </c>
      <c r="B549" s="307" t="s">
        <v>173</v>
      </c>
      <c r="C549" s="246">
        <v>48.69381710682875</v>
      </c>
      <c r="D549" s="246">
        <v>44.77875</v>
      </c>
      <c r="E549" s="246">
        <v>44.77875</v>
      </c>
      <c r="F549" s="247">
        <f t="shared" si="21"/>
        <v>0</v>
      </c>
      <c r="G549" s="193">
        <f t="shared" si="22"/>
        <v>1</v>
      </c>
      <c r="H549" s="186"/>
    </row>
    <row r="550" spans="1:8" s="214" customFormat="1" ht="12.75" customHeight="1">
      <c r="A550" s="184">
        <v>24</v>
      </c>
      <c r="B550" s="307" t="s">
        <v>160</v>
      </c>
      <c r="C550" s="246">
        <v>155.00137892617067</v>
      </c>
      <c r="D550" s="246">
        <v>142.53900000000002</v>
      </c>
      <c r="E550" s="246">
        <v>142.53900000000002</v>
      </c>
      <c r="F550" s="247">
        <f t="shared" si="21"/>
        <v>0</v>
      </c>
      <c r="G550" s="193">
        <f t="shared" si="22"/>
        <v>1</v>
      </c>
      <c r="H550" s="186"/>
    </row>
    <row r="551" spans="1:8" ht="12.75" customHeight="1">
      <c r="A551" s="184">
        <v>25</v>
      </c>
      <c r="B551" s="307" t="s">
        <v>166</v>
      </c>
      <c r="C551" s="246">
        <v>104.09567205720819</v>
      </c>
      <c r="D551" s="246">
        <v>95.7262</v>
      </c>
      <c r="E551" s="246">
        <v>95.7262</v>
      </c>
      <c r="F551" s="247">
        <f t="shared" si="21"/>
        <v>0</v>
      </c>
      <c r="G551" s="193">
        <f t="shared" si="22"/>
        <v>1</v>
      </c>
      <c r="H551" s="186"/>
    </row>
    <row r="552" spans="1:8" ht="12.75" customHeight="1">
      <c r="A552" s="184">
        <v>26</v>
      </c>
      <c r="B552" s="307" t="s">
        <v>164</v>
      </c>
      <c r="C552" s="246">
        <v>7.309713616215347</v>
      </c>
      <c r="D552" s="246">
        <v>6.722000000000001</v>
      </c>
      <c r="E552" s="246">
        <v>6.722000000000001</v>
      </c>
      <c r="F552" s="247">
        <f t="shared" si="21"/>
        <v>0</v>
      </c>
      <c r="G552" s="193">
        <f t="shared" si="22"/>
        <v>1</v>
      </c>
      <c r="H552" s="186"/>
    </row>
    <row r="553" spans="1:8" ht="12.75" customHeight="1">
      <c r="A553" s="184">
        <v>27</v>
      </c>
      <c r="B553" s="307" t="s">
        <v>167</v>
      </c>
      <c r="C553" s="246">
        <v>101.39177397528027</v>
      </c>
      <c r="D553" s="246">
        <v>93.2397</v>
      </c>
      <c r="E553" s="246">
        <v>93.2397</v>
      </c>
      <c r="F553" s="247">
        <f t="shared" si="21"/>
        <v>0</v>
      </c>
      <c r="G553" s="193">
        <f t="shared" si="22"/>
        <v>1</v>
      </c>
      <c r="H553" s="186"/>
    </row>
    <row r="554" spans="1:8" ht="12.75" customHeight="1">
      <c r="A554" s="184">
        <v>28</v>
      </c>
      <c r="B554" s="307" t="s">
        <v>168</v>
      </c>
      <c r="C554" s="246">
        <v>89.90882502063148</v>
      </c>
      <c r="D554" s="246">
        <v>94.16085999999999</v>
      </c>
      <c r="E554" s="246">
        <v>82.68</v>
      </c>
      <c r="F554" s="247">
        <f t="shared" si="21"/>
        <v>11.480859999999979</v>
      </c>
      <c r="G554" s="193">
        <f t="shared" si="22"/>
        <v>0.8780718442885932</v>
      </c>
      <c r="H554" s="186"/>
    </row>
    <row r="555" spans="1:8" ht="12.75" customHeight="1">
      <c r="A555" s="184">
        <v>29</v>
      </c>
      <c r="B555" s="307" t="s">
        <v>169</v>
      </c>
      <c r="C555" s="246">
        <v>114.52729237095292</v>
      </c>
      <c r="D555" s="246">
        <v>105.31909999999999</v>
      </c>
      <c r="E555" s="246">
        <v>105.31909999999999</v>
      </c>
      <c r="F555" s="247">
        <f t="shared" si="21"/>
        <v>0</v>
      </c>
      <c r="G555" s="193">
        <f t="shared" si="22"/>
        <v>1</v>
      </c>
      <c r="H555" s="186"/>
    </row>
    <row r="556" spans="1:8" ht="12.75" customHeight="1">
      <c r="A556" s="184">
        <v>30</v>
      </c>
      <c r="B556" s="307" t="s">
        <v>170</v>
      </c>
      <c r="C556" s="246">
        <v>77.9031478102084</v>
      </c>
      <c r="D556" s="246">
        <v>71.6396</v>
      </c>
      <c r="E556" s="246">
        <v>71.6396</v>
      </c>
      <c r="F556" s="247">
        <f t="shared" si="21"/>
        <v>0</v>
      </c>
      <c r="G556" s="193">
        <f t="shared" si="22"/>
        <v>1</v>
      </c>
      <c r="H556" s="186"/>
    </row>
    <row r="557" spans="1:8" ht="12.75" customHeight="1">
      <c r="A557" s="184">
        <v>31</v>
      </c>
      <c r="B557" s="307" t="s">
        <v>174</v>
      </c>
      <c r="C557" s="246">
        <v>49.79870174231753</v>
      </c>
      <c r="D557" s="246">
        <v>45.794799999999995</v>
      </c>
      <c r="E557" s="246">
        <v>45.794799999999995</v>
      </c>
      <c r="F557" s="247">
        <f t="shared" si="21"/>
        <v>0</v>
      </c>
      <c r="G557" s="193">
        <f t="shared" si="22"/>
        <v>1</v>
      </c>
      <c r="H557" s="186"/>
    </row>
    <row r="558" spans="1:8" ht="12.75" customHeight="1">
      <c r="A558" s="184">
        <v>32</v>
      </c>
      <c r="B558" s="307" t="s">
        <v>171</v>
      </c>
      <c r="C558" s="246">
        <v>92.19591066145624</v>
      </c>
      <c r="D558" s="246">
        <v>84.7832</v>
      </c>
      <c r="E558" s="246">
        <v>84.7832</v>
      </c>
      <c r="F558" s="247">
        <f t="shared" si="21"/>
        <v>0</v>
      </c>
      <c r="G558" s="193">
        <f t="shared" si="22"/>
        <v>1</v>
      </c>
      <c r="H558" s="186"/>
    </row>
    <row r="559" spans="1:8" ht="12.75" customHeight="1">
      <c r="A559" s="184">
        <v>33</v>
      </c>
      <c r="B559" s="307" t="s">
        <v>172</v>
      </c>
      <c r="C559" s="246">
        <v>88.2570167815611</v>
      </c>
      <c r="D559" s="246">
        <v>81.16100000000002</v>
      </c>
      <c r="E559" s="246">
        <v>81.16100000000002</v>
      </c>
      <c r="F559" s="247">
        <f t="shared" si="21"/>
        <v>0</v>
      </c>
      <c r="G559" s="193">
        <f t="shared" si="22"/>
        <v>1</v>
      </c>
      <c r="H559" s="186"/>
    </row>
    <row r="560" spans="1:7" ht="12.75" customHeight="1">
      <c r="A560" s="33"/>
      <c r="B560" s="1" t="s">
        <v>27</v>
      </c>
      <c r="C560" s="151">
        <v>3144.43</v>
      </c>
      <c r="D560" s="151">
        <v>2928.185050000001</v>
      </c>
      <c r="E560" s="151">
        <v>2891.612390000001</v>
      </c>
      <c r="F560" s="152">
        <f>D560-E560</f>
        <v>36.572659999999814</v>
      </c>
      <c r="G560" s="38">
        <f>E560/D560</f>
        <v>0.987510126793387</v>
      </c>
    </row>
    <row r="561" spans="1:10" ht="12.75" customHeight="1">
      <c r="A561" s="39"/>
      <c r="B561" s="2"/>
      <c r="C561" s="154"/>
      <c r="D561" s="154"/>
      <c r="E561" s="154"/>
      <c r="F561" s="155"/>
      <c r="G561" s="37"/>
      <c r="J561" s="10" t="s">
        <v>12</v>
      </c>
    </row>
    <row r="562" spans="1:8" ht="14.25">
      <c r="A562" s="9" t="s">
        <v>52</v>
      </c>
      <c r="F562" s="153"/>
      <c r="H562" s="10" t="s">
        <v>12</v>
      </c>
    </row>
    <row r="563" spans="1:11" ht="14.25">
      <c r="A563" s="9"/>
      <c r="F563" s="153"/>
      <c r="K563" s="10" t="s">
        <v>12</v>
      </c>
    </row>
    <row r="564" spans="1:6" ht="14.25">
      <c r="A564" s="90" t="s">
        <v>53</v>
      </c>
      <c r="B564" s="55"/>
      <c r="C564" s="55"/>
      <c r="D564" s="55"/>
      <c r="E564" s="56"/>
      <c r="F564" s="55"/>
    </row>
    <row r="565" spans="1:6" ht="9" customHeight="1">
      <c r="A565" s="55"/>
      <c r="B565" s="55"/>
      <c r="C565" s="55"/>
      <c r="D565" s="55"/>
      <c r="E565" s="56"/>
      <c r="F565" s="55"/>
    </row>
    <row r="566" spans="1:7" ht="11.25" customHeight="1">
      <c r="A566" s="202" t="s">
        <v>238</v>
      </c>
      <c r="B566" s="186"/>
      <c r="C566" s="203"/>
      <c r="D566" s="186"/>
      <c r="E566" s="186"/>
      <c r="F566" s="47"/>
      <c r="G566" s="47"/>
    </row>
    <row r="567" spans="1:7" ht="6.75" customHeight="1">
      <c r="A567" s="202"/>
      <c r="B567" s="186"/>
      <c r="C567" s="203"/>
      <c r="D567" s="186"/>
      <c r="E567" s="186"/>
      <c r="F567" s="47"/>
      <c r="G567" s="47"/>
    </row>
    <row r="568" spans="1:5" ht="14.25">
      <c r="A568" s="186"/>
      <c r="B568" s="186"/>
      <c r="C568" s="186"/>
      <c r="D568" s="186"/>
      <c r="E568" s="204" t="s">
        <v>121</v>
      </c>
    </row>
    <row r="569" spans="1:7" ht="45" customHeight="1">
      <c r="A569" s="205" t="s">
        <v>37</v>
      </c>
      <c r="B569" s="205" t="s">
        <v>38</v>
      </c>
      <c r="C569" s="206" t="s">
        <v>137</v>
      </c>
      <c r="D569" s="206" t="s">
        <v>232</v>
      </c>
      <c r="E569" s="206" t="s">
        <v>138</v>
      </c>
      <c r="F569" s="62"/>
      <c r="G569" s="63"/>
    </row>
    <row r="570" spans="1:7" ht="14.25" customHeight="1">
      <c r="A570" s="205">
        <v>1</v>
      </c>
      <c r="B570" s="205">
        <v>2</v>
      </c>
      <c r="C570" s="206">
        <v>3</v>
      </c>
      <c r="D570" s="206">
        <v>4</v>
      </c>
      <c r="E570" s="206">
        <v>5</v>
      </c>
      <c r="F570" s="62"/>
      <c r="G570" s="63"/>
    </row>
    <row r="571" spans="1:14" ht="12.75" customHeight="1">
      <c r="A571" s="184">
        <v>1</v>
      </c>
      <c r="B571" s="307" t="s">
        <v>149</v>
      </c>
      <c r="C571" s="143">
        <v>4558.1616133386215</v>
      </c>
      <c r="D571" s="143">
        <v>1114.699013845608</v>
      </c>
      <c r="E571" s="207">
        <f aca="true" t="shared" si="23" ref="E571:E604">D571/C571</f>
        <v>0.2445501297241516</v>
      </c>
      <c r="F571" s="141"/>
      <c r="G571" s="30"/>
      <c r="N571" s="270"/>
    </row>
    <row r="572" spans="1:14" ht="12.75" customHeight="1">
      <c r="A572" s="184">
        <v>2</v>
      </c>
      <c r="B572" s="307" t="s">
        <v>150</v>
      </c>
      <c r="C572" s="143">
        <v>1008.7704643576611</v>
      </c>
      <c r="D572" s="143">
        <v>246.04537395874698</v>
      </c>
      <c r="E572" s="207">
        <f t="shared" si="23"/>
        <v>0.24390620329612586</v>
      </c>
      <c r="F572" s="141"/>
      <c r="G572" s="30"/>
      <c r="N572" s="270"/>
    </row>
    <row r="573" spans="1:14" ht="12.75" customHeight="1">
      <c r="A573" s="184">
        <v>3</v>
      </c>
      <c r="B573" s="307" t="s">
        <v>152</v>
      </c>
      <c r="C573" s="143">
        <v>2099.2816762114257</v>
      </c>
      <c r="D573" s="143">
        <v>513.1708393606395</v>
      </c>
      <c r="E573" s="207">
        <f t="shared" si="23"/>
        <v>0.24445068290538272</v>
      </c>
      <c r="F573" s="141"/>
      <c r="G573" s="30"/>
      <c r="N573" s="270"/>
    </row>
    <row r="574" spans="1:14" ht="12.75" customHeight="1">
      <c r="A574" s="184">
        <v>4</v>
      </c>
      <c r="B574" s="307" t="s">
        <v>175</v>
      </c>
      <c r="C574" s="143">
        <v>1243.470745168087</v>
      </c>
      <c r="D574" s="143">
        <v>304.0061222156836</v>
      </c>
      <c r="E574" s="207">
        <f t="shared" si="23"/>
        <v>0.2444819256078191</v>
      </c>
      <c r="F574" s="141"/>
      <c r="G574" s="30"/>
      <c r="N574" s="270"/>
    </row>
    <row r="575" spans="1:14" ht="12.75" customHeight="1">
      <c r="A575" s="184">
        <v>5</v>
      </c>
      <c r="B575" s="307" t="s">
        <v>153</v>
      </c>
      <c r="C575" s="143">
        <v>5920.313423190981</v>
      </c>
      <c r="D575" s="143">
        <v>1447.786874973253</v>
      </c>
      <c r="E575" s="207">
        <f t="shared" si="23"/>
        <v>0.24454564673924178</v>
      </c>
      <c r="F575" s="141"/>
      <c r="G575" s="30"/>
      <c r="N575" s="270"/>
    </row>
    <row r="576" spans="1:14" ht="12.75" customHeight="1">
      <c r="A576" s="184">
        <v>6</v>
      </c>
      <c r="B576" s="307" t="s">
        <v>154</v>
      </c>
      <c r="C576" s="143">
        <v>1104.671642173862</v>
      </c>
      <c r="D576" s="143">
        <v>269.96681556444645</v>
      </c>
      <c r="E576" s="207">
        <f t="shared" si="23"/>
        <v>0.24438648124720933</v>
      </c>
      <c r="F576" s="141"/>
      <c r="G576" s="30"/>
      <c r="N576" s="270"/>
    </row>
    <row r="577" spans="1:14" ht="12.75" customHeight="1">
      <c r="A577" s="184">
        <v>7</v>
      </c>
      <c r="B577" s="307" t="s">
        <v>156</v>
      </c>
      <c r="C577" s="143">
        <v>2199.5403689578034</v>
      </c>
      <c r="D577" s="143">
        <v>538.0167530013894</v>
      </c>
      <c r="E577" s="207">
        <f t="shared" si="23"/>
        <v>0.2446041730328937</v>
      </c>
      <c r="F577" s="141"/>
      <c r="G577" s="30"/>
      <c r="N577" s="270"/>
    </row>
    <row r="578" spans="1:14" ht="12.75" customHeight="1">
      <c r="A578" s="184">
        <v>8</v>
      </c>
      <c r="B578" s="307" t="s">
        <v>176</v>
      </c>
      <c r="C578" s="143">
        <v>620.4300466428119</v>
      </c>
      <c r="D578" s="143">
        <v>152.0244608548054</v>
      </c>
      <c r="E578" s="207">
        <f t="shared" si="23"/>
        <v>0.24503078417529878</v>
      </c>
      <c r="F578" s="141"/>
      <c r="G578" s="30"/>
      <c r="N578" s="270"/>
    </row>
    <row r="579" spans="1:14" ht="12.75" customHeight="1">
      <c r="A579" s="184">
        <v>9</v>
      </c>
      <c r="B579" s="307" t="s">
        <v>177</v>
      </c>
      <c r="C579" s="143">
        <v>1201.4952561585146</v>
      </c>
      <c r="D579" s="143">
        <v>294.13521142824953</v>
      </c>
      <c r="E579" s="207">
        <f t="shared" si="23"/>
        <v>0.24480763442102507</v>
      </c>
      <c r="F579" s="141"/>
      <c r="G579" s="30"/>
      <c r="N579" s="270"/>
    </row>
    <row r="580" spans="1:14" ht="12.75" customHeight="1">
      <c r="A580" s="184">
        <v>10</v>
      </c>
      <c r="B580" s="307" t="s">
        <v>161</v>
      </c>
      <c r="C580" s="143">
        <v>3390.4917289390487</v>
      </c>
      <c r="D580" s="143">
        <v>828.6197270584719</v>
      </c>
      <c r="E580" s="207">
        <f t="shared" si="23"/>
        <v>0.24439514775568064</v>
      </c>
      <c r="F580" s="141"/>
      <c r="G580" s="30"/>
      <c r="N580" s="270"/>
    </row>
    <row r="581" spans="1:14" ht="12.75" customHeight="1">
      <c r="A581" s="184">
        <v>11</v>
      </c>
      <c r="B581" s="307" t="s">
        <v>158</v>
      </c>
      <c r="C581" s="143">
        <v>447.07402570982515</v>
      </c>
      <c r="D581" s="143">
        <v>109.34444770502466</v>
      </c>
      <c r="E581" s="207">
        <f t="shared" si="23"/>
        <v>0.24457794776025532</v>
      </c>
      <c r="F581" s="141"/>
      <c r="G581" s="30"/>
      <c r="N581" s="270"/>
    </row>
    <row r="582" spans="1:14" ht="12.75" customHeight="1">
      <c r="A582" s="184">
        <v>12</v>
      </c>
      <c r="B582" s="307" t="s">
        <v>178</v>
      </c>
      <c r="C582" s="143">
        <v>516.8915033054238</v>
      </c>
      <c r="D582" s="143">
        <v>126.34486950280119</v>
      </c>
      <c r="E582" s="207">
        <f t="shared" si="23"/>
        <v>0.24443208815554046</v>
      </c>
      <c r="F582" s="141"/>
      <c r="G582" s="30"/>
      <c r="N582" s="270"/>
    </row>
    <row r="583" spans="1:14" ht="12.75" customHeight="1">
      <c r="A583" s="184">
        <v>13</v>
      </c>
      <c r="B583" s="307" t="s">
        <v>159</v>
      </c>
      <c r="C583" s="143">
        <v>2298.397624623676</v>
      </c>
      <c r="D583" s="143">
        <v>561.6042990823523</v>
      </c>
      <c r="E583" s="207">
        <f t="shared" si="23"/>
        <v>0.24434601439962136</v>
      </c>
      <c r="F583" s="141"/>
      <c r="G583" s="30"/>
      <c r="N583" s="270"/>
    </row>
    <row r="584" spans="1:14" ht="12.75" customHeight="1">
      <c r="A584" s="184">
        <v>14</v>
      </c>
      <c r="B584" s="307" t="s">
        <v>179</v>
      </c>
      <c r="C584" s="143">
        <v>933.0867714185891</v>
      </c>
      <c r="D584" s="143">
        <v>228.53352828660766</v>
      </c>
      <c r="E584" s="207">
        <f t="shared" si="23"/>
        <v>0.24492205364691205</v>
      </c>
      <c r="F584" s="141"/>
      <c r="G584" s="30"/>
      <c r="N584" s="270"/>
    </row>
    <row r="585" spans="1:14" ht="12.75" customHeight="1">
      <c r="A585" s="184">
        <v>15</v>
      </c>
      <c r="B585" s="307" t="s">
        <v>162</v>
      </c>
      <c r="C585" s="143">
        <v>859.8768960386976</v>
      </c>
      <c r="D585" s="143">
        <v>210.18757991033732</v>
      </c>
      <c r="E585" s="207">
        <f t="shared" si="23"/>
        <v>0.24443915271899352</v>
      </c>
      <c r="F585" s="141"/>
      <c r="G585" s="30"/>
      <c r="N585" s="270"/>
    </row>
    <row r="586" spans="1:14" ht="12.75" customHeight="1">
      <c r="A586" s="184">
        <v>16</v>
      </c>
      <c r="B586" s="307" t="s">
        <v>163</v>
      </c>
      <c r="C586" s="143">
        <v>676.2050558897822</v>
      </c>
      <c r="D586" s="143">
        <v>165.91445597985108</v>
      </c>
      <c r="E586" s="207">
        <f t="shared" si="23"/>
        <v>0.2453611586230054</v>
      </c>
      <c r="F586" s="141"/>
      <c r="G586" s="30"/>
      <c r="N586" s="270"/>
    </row>
    <row r="587" spans="1:14" ht="12.75" customHeight="1">
      <c r="A587" s="184">
        <v>17</v>
      </c>
      <c r="B587" s="307" t="s">
        <v>151</v>
      </c>
      <c r="C587" s="143">
        <v>2053.3986610190004</v>
      </c>
      <c r="D587" s="143">
        <v>502.6084959734508</v>
      </c>
      <c r="E587" s="207">
        <f t="shared" si="23"/>
        <v>0.24476907748835824</v>
      </c>
      <c r="F587" s="141"/>
      <c r="G587" s="30"/>
      <c r="N587" s="270"/>
    </row>
    <row r="588" spans="1:14" ht="12.75" customHeight="1">
      <c r="A588" s="184">
        <v>18</v>
      </c>
      <c r="B588" s="307" t="s">
        <v>157</v>
      </c>
      <c r="C588" s="156">
        <v>2230.3908452714095</v>
      </c>
      <c r="D588" s="156">
        <v>545.5736588756359</v>
      </c>
      <c r="E588" s="207">
        <f t="shared" si="23"/>
        <v>0.24460899309746167</v>
      </c>
      <c r="F588" s="141"/>
      <c r="G588" s="30"/>
      <c r="H588" s="10" t="s">
        <v>12</v>
      </c>
      <c r="N588" s="270"/>
    </row>
    <row r="589" spans="1:14" ht="12.75" customHeight="1">
      <c r="A589" s="184">
        <v>19</v>
      </c>
      <c r="B589" s="307" t="s">
        <v>180</v>
      </c>
      <c r="C589" s="156">
        <v>1518.0248470290453</v>
      </c>
      <c r="D589" s="156">
        <v>371.25678788975347</v>
      </c>
      <c r="E589" s="207">
        <f t="shared" si="23"/>
        <v>0.24456568587552902</v>
      </c>
      <c r="F589" s="141"/>
      <c r="G589" s="30" t="s">
        <v>12</v>
      </c>
      <c r="N589" s="270"/>
    </row>
    <row r="590" spans="1:14" ht="12.75" customHeight="1">
      <c r="A590" s="184">
        <v>20</v>
      </c>
      <c r="B590" s="307" t="s">
        <v>165</v>
      </c>
      <c r="C590" s="156">
        <v>1643.815007196897</v>
      </c>
      <c r="D590" s="156">
        <v>402.4862686932845</v>
      </c>
      <c r="E590" s="207">
        <f t="shared" si="23"/>
        <v>0.24484888319618223</v>
      </c>
      <c r="F590" s="141"/>
      <c r="G590" s="30"/>
      <c r="N590" s="270"/>
    </row>
    <row r="591" spans="1:14" ht="12.75" customHeight="1">
      <c r="A591" s="184">
        <v>21</v>
      </c>
      <c r="B591" s="307" t="s">
        <v>181</v>
      </c>
      <c r="C591" s="156">
        <v>770.8976536353114</v>
      </c>
      <c r="D591" s="156">
        <v>188.3089356021992</v>
      </c>
      <c r="E591" s="207">
        <f t="shared" si="23"/>
        <v>0.2442722905098924</v>
      </c>
      <c r="F591" s="141"/>
      <c r="G591" s="30"/>
      <c r="N591" s="270"/>
    </row>
    <row r="592" spans="1:14" ht="12.75" customHeight="1">
      <c r="A592" s="184">
        <v>22</v>
      </c>
      <c r="B592" s="307" t="s">
        <v>155</v>
      </c>
      <c r="C592" s="156">
        <v>762.2461588926627</v>
      </c>
      <c r="D592" s="156">
        <v>186.77431489175484</v>
      </c>
      <c r="E592" s="207">
        <f t="shared" si="23"/>
        <v>0.245031493714691</v>
      </c>
      <c r="F592" s="141"/>
      <c r="G592" s="30"/>
      <c r="N592" s="270"/>
    </row>
    <row r="593" spans="1:14" ht="12.75" customHeight="1">
      <c r="A593" s="184">
        <v>23</v>
      </c>
      <c r="B593" s="307" t="s">
        <v>173</v>
      </c>
      <c r="C593" s="156">
        <v>1282.6484449448171</v>
      </c>
      <c r="D593" s="156">
        <v>313.3269300212356</v>
      </c>
      <c r="E593" s="207">
        <f t="shared" si="23"/>
        <v>0.24428122238491917</v>
      </c>
      <c r="F593" s="141"/>
      <c r="G593" s="30"/>
      <c r="N593" s="270"/>
    </row>
    <row r="594" spans="1:14" ht="12.75" customHeight="1">
      <c r="A594" s="184">
        <v>24</v>
      </c>
      <c r="B594" s="307" t="s">
        <v>160</v>
      </c>
      <c r="C594" s="156">
        <v>1935.0150568148886</v>
      </c>
      <c r="D594" s="156">
        <v>473.7226420994234</v>
      </c>
      <c r="E594" s="207">
        <f t="shared" si="23"/>
        <v>0.2448159979071117</v>
      </c>
      <c r="F594" s="141"/>
      <c r="G594" s="30"/>
      <c r="N594" s="270"/>
    </row>
    <row r="595" spans="1:14" ht="12.75" customHeight="1">
      <c r="A595" s="184">
        <v>25</v>
      </c>
      <c r="B595" s="307" t="s">
        <v>166</v>
      </c>
      <c r="C595" s="156">
        <v>1453.478738705866</v>
      </c>
      <c r="D595" s="156">
        <v>356.01586607817376</v>
      </c>
      <c r="E595" s="207">
        <f t="shared" si="23"/>
        <v>0.24494053927143072</v>
      </c>
      <c r="F595" s="141"/>
      <c r="G595" s="30"/>
      <c r="N595" s="270"/>
    </row>
    <row r="596" spans="1:14" ht="12.75" customHeight="1">
      <c r="A596" s="184">
        <v>26</v>
      </c>
      <c r="B596" s="307" t="s">
        <v>164</v>
      </c>
      <c r="C596" s="156">
        <v>283.69455277015743</v>
      </c>
      <c r="D596" s="156">
        <v>69.39180267987757</v>
      </c>
      <c r="E596" s="207">
        <f t="shared" si="23"/>
        <v>0.2446004056203968</v>
      </c>
      <c r="F596" s="141"/>
      <c r="G596" s="30"/>
      <c r="N596" s="270"/>
    </row>
    <row r="597" spans="1:14" ht="12.75" customHeight="1">
      <c r="A597" s="184">
        <v>27</v>
      </c>
      <c r="B597" s="307" t="s">
        <v>167</v>
      </c>
      <c r="C597" s="156">
        <v>1721.3574127842953</v>
      </c>
      <c r="D597" s="156">
        <v>421.5725555849438</v>
      </c>
      <c r="E597" s="207">
        <f t="shared" si="23"/>
        <v>0.24490704397237892</v>
      </c>
      <c r="F597" s="141"/>
      <c r="G597" s="30"/>
      <c r="N597" s="270"/>
    </row>
    <row r="598" spans="1:14" ht="12.75" customHeight="1">
      <c r="A598" s="184">
        <v>28</v>
      </c>
      <c r="B598" s="307" t="s">
        <v>168</v>
      </c>
      <c r="C598" s="156">
        <v>1546.2986047213822</v>
      </c>
      <c r="D598" s="156">
        <v>379.0362609383827</v>
      </c>
      <c r="E598" s="207">
        <f t="shared" si="23"/>
        <v>0.24512488065439267</v>
      </c>
      <c r="F598" s="141"/>
      <c r="G598" s="30"/>
      <c r="N598" s="270"/>
    </row>
    <row r="599" spans="1:14" ht="12.75" customHeight="1">
      <c r="A599" s="184">
        <v>29</v>
      </c>
      <c r="B599" s="307" t="s">
        <v>169</v>
      </c>
      <c r="C599" s="156">
        <v>4417.778098560345</v>
      </c>
      <c r="D599" s="156">
        <v>1081.3822551912858</v>
      </c>
      <c r="E599" s="207">
        <f t="shared" si="23"/>
        <v>0.2447796677573471</v>
      </c>
      <c r="F599" s="141"/>
      <c r="G599" s="30"/>
      <c r="N599" s="270"/>
    </row>
    <row r="600" spans="1:14" ht="12.75" customHeight="1">
      <c r="A600" s="184">
        <v>30</v>
      </c>
      <c r="B600" s="307" t="s">
        <v>170</v>
      </c>
      <c r="C600" s="156">
        <v>1340.7044812097045</v>
      </c>
      <c r="D600" s="156">
        <v>327.6307043524125</v>
      </c>
      <c r="E600" s="207">
        <f t="shared" si="23"/>
        <v>0.2443720513686913</v>
      </c>
      <c r="F600" s="141"/>
      <c r="G600" s="30"/>
      <c r="N600" s="270"/>
    </row>
    <row r="601" spans="1:14" ht="12.75" customHeight="1">
      <c r="A601" s="184">
        <v>31</v>
      </c>
      <c r="B601" s="307" t="s">
        <v>174</v>
      </c>
      <c r="C601" s="156">
        <v>769.9592709085116</v>
      </c>
      <c r="D601" s="156">
        <v>188.27049716703874</v>
      </c>
      <c r="E601" s="207">
        <f t="shared" si="23"/>
        <v>0.24452007304865545</v>
      </c>
      <c r="F601" s="141"/>
      <c r="G601" s="30"/>
      <c r="N601" s="270"/>
    </row>
    <row r="602" spans="1:14" ht="12.75" customHeight="1">
      <c r="A602" s="184">
        <v>32</v>
      </c>
      <c r="B602" s="307" t="s">
        <v>171</v>
      </c>
      <c r="C602" s="156">
        <v>2712.3453622277043</v>
      </c>
      <c r="D602" s="156">
        <v>663.5506795697578</v>
      </c>
      <c r="E602" s="207">
        <f t="shared" si="23"/>
        <v>0.24464092545529312</v>
      </c>
      <c r="F602" s="141"/>
      <c r="G602" s="30"/>
      <c r="N602" s="270"/>
    </row>
    <row r="603" spans="1:14" ht="12.75" customHeight="1">
      <c r="A603" s="184">
        <v>33</v>
      </c>
      <c r="B603" s="307" t="s">
        <v>172</v>
      </c>
      <c r="C603" s="156">
        <v>1661.8712945165294</v>
      </c>
      <c r="D603" s="156">
        <v>407.74097166312436</v>
      </c>
      <c r="E603" s="207">
        <f t="shared" si="23"/>
        <v>0.24535051120294132</v>
      </c>
      <c r="F603" s="141"/>
      <c r="G603" s="30"/>
      <c r="N603" s="270"/>
    </row>
    <row r="604" spans="1:14" ht="12.75" customHeight="1">
      <c r="A604" s="33"/>
      <c r="B604" s="1" t="s">
        <v>27</v>
      </c>
      <c r="C604" s="157">
        <v>57182.08333333334</v>
      </c>
      <c r="D604" s="157">
        <v>13989.050000000005</v>
      </c>
      <c r="E604" s="259">
        <f t="shared" si="23"/>
        <v>0.24464043953161324</v>
      </c>
      <c r="F604" s="41"/>
      <c r="G604" s="30"/>
      <c r="N604" s="270"/>
    </row>
    <row r="605" spans="1:7" ht="14.25">
      <c r="A605" s="91"/>
      <c r="B605" s="71"/>
      <c r="C605" s="92"/>
      <c r="D605" s="92"/>
      <c r="E605" s="93"/>
      <c r="F605" s="74"/>
      <c r="G605" s="94"/>
    </row>
    <row r="606" spans="1:7" ht="14.25">
      <c r="A606" s="9" t="s">
        <v>248</v>
      </c>
      <c r="B606" s="47"/>
      <c r="C606" s="57"/>
      <c r="D606" s="47"/>
      <c r="E606" s="47"/>
      <c r="F606" s="47"/>
      <c r="G606" s="94"/>
    </row>
    <row r="607" spans="1:5" ht="14.25">
      <c r="A607" s="47"/>
      <c r="B607" s="47"/>
      <c r="C607" s="47"/>
      <c r="D607" s="47"/>
      <c r="E607" s="58" t="s">
        <v>121</v>
      </c>
    </row>
    <row r="608" spans="1:7" ht="49.5" customHeight="1">
      <c r="A608" s="59" t="s">
        <v>37</v>
      </c>
      <c r="B608" s="59" t="s">
        <v>38</v>
      </c>
      <c r="C608" s="60" t="s">
        <v>137</v>
      </c>
      <c r="D608" s="60" t="s">
        <v>234</v>
      </c>
      <c r="E608" s="60" t="s">
        <v>134</v>
      </c>
      <c r="F608" s="62"/>
      <c r="G608" s="63"/>
    </row>
    <row r="609" spans="1:7" ht="15" customHeight="1">
      <c r="A609" s="59">
        <v>1</v>
      </c>
      <c r="B609" s="59">
        <v>2</v>
      </c>
      <c r="C609" s="60">
        <v>3</v>
      </c>
      <c r="D609" s="60">
        <v>4</v>
      </c>
      <c r="E609" s="60">
        <v>5</v>
      </c>
      <c r="F609" s="62"/>
      <c r="G609" s="63"/>
    </row>
    <row r="610" spans="1:7" ht="12.75" customHeight="1">
      <c r="A610" s="17">
        <v>1</v>
      </c>
      <c r="B610" s="307" t="s">
        <v>149</v>
      </c>
      <c r="C610" s="143">
        <v>4558.1616133386215</v>
      </c>
      <c r="D610" s="156">
        <v>1623.0354986729935</v>
      </c>
      <c r="E610" s="146">
        <f aca="true" t="shared" si="24" ref="E610:E643">D610/C610</f>
        <v>0.35607238978176614</v>
      </c>
      <c r="F610" s="141"/>
      <c r="G610" s="30"/>
    </row>
    <row r="611" spans="1:7" ht="12.75" customHeight="1">
      <c r="A611" s="17">
        <v>2</v>
      </c>
      <c r="B611" s="307" t="s">
        <v>150</v>
      </c>
      <c r="C611" s="143">
        <v>1008.7704643576611</v>
      </c>
      <c r="D611" s="156">
        <v>343.78102553948275</v>
      </c>
      <c r="E611" s="146">
        <f t="shared" si="24"/>
        <v>0.3407921203941937</v>
      </c>
      <c r="F611" s="141"/>
      <c r="G611" s="30"/>
    </row>
    <row r="612" spans="1:7" ht="12.75" customHeight="1">
      <c r="A612" s="17">
        <v>3</v>
      </c>
      <c r="B612" s="307" t="s">
        <v>152</v>
      </c>
      <c r="C612" s="143">
        <v>2099.2816762114257</v>
      </c>
      <c r="D612" s="156">
        <v>732.0952293758103</v>
      </c>
      <c r="E612" s="146">
        <f t="shared" si="24"/>
        <v>0.34873606418411784</v>
      </c>
      <c r="F612" s="141"/>
      <c r="G612" s="30"/>
    </row>
    <row r="613" spans="1:7" ht="12.75" customHeight="1">
      <c r="A613" s="17">
        <v>4</v>
      </c>
      <c r="B613" s="307" t="s">
        <v>175</v>
      </c>
      <c r="C613" s="143">
        <v>1243.470745168087</v>
      </c>
      <c r="D613" s="156">
        <v>442.7380757519321</v>
      </c>
      <c r="E613" s="146">
        <f t="shared" si="24"/>
        <v>0.35605025487920483</v>
      </c>
      <c r="F613" s="141"/>
      <c r="G613" s="30"/>
    </row>
    <row r="614" spans="1:7" ht="12.75" customHeight="1">
      <c r="A614" s="17">
        <v>5</v>
      </c>
      <c r="B614" s="307" t="s">
        <v>153</v>
      </c>
      <c r="C614" s="143">
        <v>5920.313423190981</v>
      </c>
      <c r="D614" s="156">
        <v>2093.605288592298</v>
      </c>
      <c r="E614" s="146">
        <f t="shared" si="24"/>
        <v>0.35363081967776444</v>
      </c>
      <c r="F614" s="141"/>
      <c r="G614" s="30"/>
    </row>
    <row r="615" spans="1:7" ht="12.75" customHeight="1">
      <c r="A615" s="17">
        <v>6</v>
      </c>
      <c r="B615" s="307" t="s">
        <v>154</v>
      </c>
      <c r="C615" s="143">
        <v>1104.671642173862</v>
      </c>
      <c r="D615" s="156">
        <v>379.7615432042719</v>
      </c>
      <c r="E615" s="146">
        <f t="shared" si="24"/>
        <v>0.34377776047273784</v>
      </c>
      <c r="F615" s="141"/>
      <c r="G615" s="30"/>
    </row>
    <row r="616" spans="1:7" ht="12.75" customHeight="1">
      <c r="A616" s="17">
        <v>7</v>
      </c>
      <c r="B616" s="307" t="s">
        <v>156</v>
      </c>
      <c r="C616" s="143">
        <v>2199.5403689578034</v>
      </c>
      <c r="D616" s="156">
        <v>784.4576600062571</v>
      </c>
      <c r="E616" s="146">
        <f t="shared" si="24"/>
        <v>0.35664617529977527</v>
      </c>
      <c r="F616" s="141"/>
      <c r="G616" s="30"/>
    </row>
    <row r="617" spans="1:7" ht="12.75" customHeight="1">
      <c r="A617" s="17">
        <v>8</v>
      </c>
      <c r="B617" s="307" t="s">
        <v>176</v>
      </c>
      <c r="C617" s="143">
        <v>620.4300466428119</v>
      </c>
      <c r="D617" s="156">
        <v>223.6871381158574</v>
      </c>
      <c r="E617" s="146">
        <f t="shared" si="24"/>
        <v>0.36053563061016036</v>
      </c>
      <c r="F617" s="141"/>
      <c r="G617" s="30"/>
    </row>
    <row r="618" spans="1:7" ht="12.75" customHeight="1">
      <c r="A618" s="17">
        <v>9</v>
      </c>
      <c r="B618" s="307" t="s">
        <v>177</v>
      </c>
      <c r="C618" s="143">
        <v>1201.4952561585146</v>
      </c>
      <c r="D618" s="156">
        <v>423.06660688076477</v>
      </c>
      <c r="E618" s="146">
        <f t="shared" si="24"/>
        <v>0.35211675178262136</v>
      </c>
      <c r="F618" s="141"/>
      <c r="G618" s="30"/>
    </row>
    <row r="619" spans="1:7" ht="12.75" customHeight="1">
      <c r="A619" s="17">
        <v>10</v>
      </c>
      <c r="B619" s="307" t="s">
        <v>161</v>
      </c>
      <c r="C619" s="143">
        <v>3390.4917289390487</v>
      </c>
      <c r="D619" s="156">
        <v>1194.8148266772005</v>
      </c>
      <c r="E619" s="146">
        <f t="shared" si="24"/>
        <v>0.3524016343939236</v>
      </c>
      <c r="F619" s="141"/>
      <c r="G619" s="30"/>
    </row>
    <row r="620" spans="1:7" ht="12.75" customHeight="1">
      <c r="A620" s="17">
        <v>11</v>
      </c>
      <c r="B620" s="307" t="s">
        <v>158</v>
      </c>
      <c r="C620" s="143">
        <v>447.07402570982515</v>
      </c>
      <c r="D620" s="156">
        <v>155.92749732611398</v>
      </c>
      <c r="E620" s="146">
        <f t="shared" si="24"/>
        <v>0.34877333139304145</v>
      </c>
      <c r="F620" s="141"/>
      <c r="G620" s="30"/>
    </row>
    <row r="621" spans="1:7" ht="12.75" customHeight="1">
      <c r="A621" s="17">
        <v>12</v>
      </c>
      <c r="B621" s="307" t="s">
        <v>178</v>
      </c>
      <c r="C621" s="143">
        <v>516.8915033054238</v>
      </c>
      <c r="D621" s="156">
        <v>180.40146436111598</v>
      </c>
      <c r="E621" s="146">
        <f t="shared" si="24"/>
        <v>0.3490122457178781</v>
      </c>
      <c r="F621" s="141"/>
      <c r="G621" s="30"/>
    </row>
    <row r="622" spans="1:7" ht="12.75" customHeight="1">
      <c r="A622" s="17">
        <v>13</v>
      </c>
      <c r="B622" s="307" t="s">
        <v>159</v>
      </c>
      <c r="C622" s="143">
        <v>2298.397624623676</v>
      </c>
      <c r="D622" s="156">
        <v>833.2119898945773</v>
      </c>
      <c r="E622" s="146">
        <f t="shared" si="24"/>
        <v>0.36251864384475324</v>
      </c>
      <c r="F622" s="141"/>
      <c r="G622" s="30"/>
    </row>
    <row r="623" spans="1:7" ht="12.75" customHeight="1">
      <c r="A623" s="17">
        <v>14</v>
      </c>
      <c r="B623" s="307" t="s">
        <v>179</v>
      </c>
      <c r="C623" s="143">
        <v>933.0867714185891</v>
      </c>
      <c r="D623" s="156">
        <v>345.1550964320714</v>
      </c>
      <c r="E623" s="146">
        <f t="shared" si="24"/>
        <v>0.3699067514453406</v>
      </c>
      <c r="F623" s="141"/>
      <c r="G623" s="30"/>
    </row>
    <row r="624" spans="1:7" ht="12.75" customHeight="1">
      <c r="A624" s="17">
        <v>15</v>
      </c>
      <c r="B624" s="307" t="s">
        <v>162</v>
      </c>
      <c r="C624" s="143">
        <v>859.8768960386976</v>
      </c>
      <c r="D624" s="156">
        <v>304.1744889681962</v>
      </c>
      <c r="E624" s="146">
        <f t="shared" si="24"/>
        <v>0.35374190232284974</v>
      </c>
      <c r="F624" s="141"/>
      <c r="G624" s="30"/>
    </row>
    <row r="625" spans="1:7" ht="12.75" customHeight="1">
      <c r="A625" s="17">
        <v>16</v>
      </c>
      <c r="B625" s="307" t="s">
        <v>163</v>
      </c>
      <c r="C625" s="143">
        <v>676.2050558897822</v>
      </c>
      <c r="D625" s="156">
        <v>243.25669857704128</v>
      </c>
      <c r="E625" s="146">
        <f t="shared" si="24"/>
        <v>0.35973806533722635</v>
      </c>
      <c r="F625" s="141"/>
      <c r="G625" s="30"/>
    </row>
    <row r="626" spans="1:7" ht="12.75" customHeight="1">
      <c r="A626" s="17">
        <v>17</v>
      </c>
      <c r="B626" s="307" t="s">
        <v>151</v>
      </c>
      <c r="C626" s="143">
        <v>2053.3986610190004</v>
      </c>
      <c r="D626" s="156">
        <v>713.7847811611382</v>
      </c>
      <c r="E626" s="146">
        <f t="shared" si="24"/>
        <v>0.3476113989511038</v>
      </c>
      <c r="F626" s="141"/>
      <c r="G626" s="30"/>
    </row>
    <row r="627" spans="1:8" ht="12.75" customHeight="1">
      <c r="A627" s="17">
        <v>18</v>
      </c>
      <c r="B627" s="307" t="s">
        <v>157</v>
      </c>
      <c r="C627" s="156">
        <v>2230.3908452714095</v>
      </c>
      <c r="D627" s="156">
        <v>797.4469921561379</v>
      </c>
      <c r="E627" s="146">
        <f t="shared" si="24"/>
        <v>0.35753688365731207</v>
      </c>
      <c r="F627" s="141"/>
      <c r="G627" s="30"/>
      <c r="H627" s="10" t="s">
        <v>12</v>
      </c>
    </row>
    <row r="628" spans="1:7" ht="12.75" customHeight="1">
      <c r="A628" s="17">
        <v>19</v>
      </c>
      <c r="B628" s="307" t="s">
        <v>180</v>
      </c>
      <c r="C628" s="156">
        <v>1518.0248470290453</v>
      </c>
      <c r="D628" s="156">
        <v>539.869775307866</v>
      </c>
      <c r="E628" s="146">
        <f t="shared" si="24"/>
        <v>0.35563961707507963</v>
      </c>
      <c r="F628" s="141"/>
      <c r="G628" s="30"/>
    </row>
    <row r="629" spans="1:7" ht="12.75" customHeight="1">
      <c r="A629" s="17">
        <v>20</v>
      </c>
      <c r="B629" s="307" t="s">
        <v>165</v>
      </c>
      <c r="C629" s="156">
        <v>1643.815007196897</v>
      </c>
      <c r="D629" s="156">
        <v>607.0070097947516</v>
      </c>
      <c r="E629" s="146">
        <f t="shared" si="24"/>
        <v>0.36926722723492206</v>
      </c>
      <c r="F629" s="141"/>
      <c r="G629" s="30"/>
    </row>
    <row r="630" spans="1:7" ht="12.75" customHeight="1">
      <c r="A630" s="17">
        <v>21</v>
      </c>
      <c r="B630" s="307" t="s">
        <v>181</v>
      </c>
      <c r="C630" s="156">
        <v>770.8976536353114</v>
      </c>
      <c r="D630" s="156">
        <v>262.93709286546664</v>
      </c>
      <c r="E630" s="146">
        <f t="shared" si="24"/>
        <v>0.34107911942076596</v>
      </c>
      <c r="F630" s="141"/>
      <c r="G630" s="30"/>
    </row>
    <row r="631" spans="1:7" ht="12.75" customHeight="1">
      <c r="A631" s="17">
        <v>22</v>
      </c>
      <c r="B631" s="307" t="s">
        <v>155</v>
      </c>
      <c r="C631" s="156">
        <v>762.2461588926627</v>
      </c>
      <c r="D631" s="156">
        <v>275.0532747609385</v>
      </c>
      <c r="E631" s="146">
        <f t="shared" si="24"/>
        <v>0.36084573408741927</v>
      </c>
      <c r="F631" s="141"/>
      <c r="G631" s="30"/>
    </row>
    <row r="632" spans="1:7" ht="12.75" customHeight="1">
      <c r="A632" s="17">
        <v>23</v>
      </c>
      <c r="B632" s="307" t="s">
        <v>173</v>
      </c>
      <c r="C632" s="156">
        <v>1282.6484449448171</v>
      </c>
      <c r="D632" s="156">
        <v>454.27351315792407</v>
      </c>
      <c r="E632" s="146">
        <f t="shared" si="24"/>
        <v>0.3541683732189517</v>
      </c>
      <c r="F632" s="141"/>
      <c r="G632" s="30"/>
    </row>
    <row r="633" spans="1:7" ht="12.75" customHeight="1">
      <c r="A633" s="17">
        <v>24</v>
      </c>
      <c r="B633" s="307" t="s">
        <v>160</v>
      </c>
      <c r="C633" s="156">
        <v>1935.0150568148886</v>
      </c>
      <c r="D633" s="156">
        <v>683.1633814207291</v>
      </c>
      <c r="E633" s="146">
        <f t="shared" si="24"/>
        <v>0.3530532638568938</v>
      </c>
      <c r="F633" s="141"/>
      <c r="G633" s="30"/>
    </row>
    <row r="634" spans="1:7" ht="12.75" customHeight="1">
      <c r="A634" s="17">
        <v>25</v>
      </c>
      <c r="B634" s="307" t="s">
        <v>166</v>
      </c>
      <c r="C634" s="156">
        <v>1453.478738705866</v>
      </c>
      <c r="D634" s="156">
        <v>514.8446273254169</v>
      </c>
      <c r="E634" s="146">
        <f t="shared" si="24"/>
        <v>0.35421545125855725</v>
      </c>
      <c r="F634" s="141"/>
      <c r="G634" s="30"/>
    </row>
    <row r="635" spans="1:7" ht="12.75" customHeight="1">
      <c r="A635" s="17">
        <v>26</v>
      </c>
      <c r="B635" s="307" t="s">
        <v>164</v>
      </c>
      <c r="C635" s="156">
        <v>283.69455277015743</v>
      </c>
      <c r="D635" s="156">
        <v>99.89260768693927</v>
      </c>
      <c r="E635" s="146">
        <f t="shared" si="24"/>
        <v>0.3521132383809635</v>
      </c>
      <c r="F635" s="141"/>
      <c r="G635" s="30"/>
    </row>
    <row r="636" spans="1:7" ht="12.75" customHeight="1">
      <c r="A636" s="17">
        <v>27</v>
      </c>
      <c r="B636" s="307" t="s">
        <v>167</v>
      </c>
      <c r="C636" s="156">
        <v>1721.3574127842953</v>
      </c>
      <c r="D636" s="156">
        <v>629.3294209840126</v>
      </c>
      <c r="E636" s="146">
        <f t="shared" si="24"/>
        <v>0.36560066858286705</v>
      </c>
      <c r="F636" s="141"/>
      <c r="G636" s="30"/>
    </row>
    <row r="637" spans="1:7" ht="12.75" customHeight="1">
      <c r="A637" s="17">
        <v>28</v>
      </c>
      <c r="B637" s="307" t="s">
        <v>168</v>
      </c>
      <c r="C637" s="156">
        <v>1546.2986047213822</v>
      </c>
      <c r="D637" s="156">
        <v>584.0463834112396</v>
      </c>
      <c r="E637" s="146">
        <f t="shared" si="24"/>
        <v>0.37770607929667976</v>
      </c>
      <c r="F637" s="141"/>
      <c r="G637" s="30"/>
    </row>
    <row r="638" spans="1:7" ht="12.75" customHeight="1">
      <c r="A638" s="17">
        <v>29</v>
      </c>
      <c r="B638" s="307" t="s">
        <v>169</v>
      </c>
      <c r="C638" s="156">
        <v>4417.778098560345</v>
      </c>
      <c r="D638" s="156">
        <v>1565.8081003819393</v>
      </c>
      <c r="E638" s="146">
        <f t="shared" si="24"/>
        <v>0.35443339738865587</v>
      </c>
      <c r="F638" s="141"/>
      <c r="G638" s="30"/>
    </row>
    <row r="639" spans="1:7" ht="12.75" customHeight="1">
      <c r="A639" s="17">
        <v>30</v>
      </c>
      <c r="B639" s="307" t="s">
        <v>170</v>
      </c>
      <c r="C639" s="156">
        <v>1340.7044812097045</v>
      </c>
      <c r="D639" s="156">
        <v>467.20340768235894</v>
      </c>
      <c r="E639" s="146">
        <f t="shared" si="24"/>
        <v>0.3484760543656913</v>
      </c>
      <c r="F639" s="141"/>
      <c r="G639" s="30" t="s">
        <v>12</v>
      </c>
    </row>
    <row r="640" spans="1:7" ht="12.75" customHeight="1">
      <c r="A640" s="17">
        <v>31</v>
      </c>
      <c r="B640" s="307" t="s">
        <v>174</v>
      </c>
      <c r="C640" s="156">
        <v>769.9592709085116</v>
      </c>
      <c r="D640" s="156">
        <v>270.83471473447594</v>
      </c>
      <c r="E640" s="146">
        <f t="shared" si="24"/>
        <v>0.35175200165445786</v>
      </c>
      <c r="F640" s="141"/>
      <c r="G640" s="30" t="s">
        <v>12</v>
      </c>
    </row>
    <row r="641" spans="1:7" ht="12.75" customHeight="1">
      <c r="A641" s="17">
        <v>32</v>
      </c>
      <c r="B641" s="307" t="s">
        <v>171</v>
      </c>
      <c r="C641" s="156">
        <v>2712.3453622277043</v>
      </c>
      <c r="D641" s="156">
        <v>965.3925516756462</v>
      </c>
      <c r="E641" s="146">
        <f t="shared" si="24"/>
        <v>0.355925379238118</v>
      </c>
      <c r="F641" s="141"/>
      <c r="G641" s="30"/>
    </row>
    <row r="642" spans="1:7" ht="12.75" customHeight="1">
      <c r="A642" s="17">
        <v>33</v>
      </c>
      <c r="B642" s="307" t="s">
        <v>172</v>
      </c>
      <c r="C642" s="156">
        <v>1661.8712945165294</v>
      </c>
      <c r="D642" s="156">
        <v>590.3158071171674</v>
      </c>
      <c r="E642" s="146">
        <f t="shared" si="24"/>
        <v>0.35521150709140914</v>
      </c>
      <c r="F642" s="141"/>
      <c r="G642" s="30"/>
    </row>
    <row r="643" spans="1:7" ht="12.75" customHeight="1">
      <c r="A643" s="33"/>
      <c r="B643" s="1" t="s">
        <v>27</v>
      </c>
      <c r="C643" s="157">
        <v>57182.08333333334</v>
      </c>
      <c r="D643" s="157">
        <v>20324.373570000134</v>
      </c>
      <c r="E643" s="145">
        <f t="shared" si="24"/>
        <v>0.3554325478405992</v>
      </c>
      <c r="F643" s="41" t="s">
        <v>12</v>
      </c>
      <c r="G643" s="30"/>
    </row>
    <row r="644" spans="1:7" ht="24.75" customHeight="1">
      <c r="A644" s="46" t="s">
        <v>139</v>
      </c>
      <c r="B644" s="47"/>
      <c r="C644" s="47"/>
      <c r="D644" s="47"/>
      <c r="E644" s="47"/>
      <c r="F644" s="47"/>
      <c r="G644" s="47"/>
    </row>
    <row r="645" ht="21" customHeight="1">
      <c r="E645" s="58" t="s">
        <v>121</v>
      </c>
    </row>
    <row r="646" spans="1:6" ht="28.5">
      <c r="A646" s="86" t="s">
        <v>39</v>
      </c>
      <c r="B646" s="206" t="s">
        <v>239</v>
      </c>
      <c r="C646" s="86" t="s">
        <v>54</v>
      </c>
      <c r="D646" s="60" t="s">
        <v>42</v>
      </c>
      <c r="E646" s="86" t="s">
        <v>43</v>
      </c>
      <c r="F646" s="257"/>
    </row>
    <row r="647" spans="1:6" ht="14.25">
      <c r="A647" s="67">
        <f>C643</f>
        <v>57182.08333333334</v>
      </c>
      <c r="B647" s="67">
        <f>D686</f>
        <v>13989.050000000005</v>
      </c>
      <c r="C647" s="67">
        <f>E686</f>
        <v>43561.75000000001</v>
      </c>
      <c r="D647" s="67">
        <f>B647+C647</f>
        <v>57550.80000000001</v>
      </c>
      <c r="E647" s="69">
        <f>D647/A647</f>
        <v>1.0064481153041818</v>
      </c>
      <c r="F647" s="55"/>
    </row>
    <row r="648" spans="1:7" ht="14.25">
      <c r="A648" s="91"/>
      <c r="B648" s="71"/>
      <c r="C648" s="72"/>
      <c r="D648" s="72"/>
      <c r="E648" s="73"/>
      <c r="F648" s="74"/>
      <c r="G648" s="75"/>
    </row>
    <row r="649" spans="1:7" ht="14.25">
      <c r="A649" s="9" t="s">
        <v>203</v>
      </c>
      <c r="B649" s="47"/>
      <c r="C649" s="57"/>
      <c r="D649" s="47"/>
      <c r="E649" s="47"/>
      <c r="F649" s="47"/>
      <c r="G649" s="47"/>
    </row>
    <row r="650" spans="1:7" ht="14.25">
      <c r="A650" s="47"/>
      <c r="B650" s="47"/>
      <c r="C650" s="47"/>
      <c r="D650" s="47"/>
      <c r="E650" s="47"/>
      <c r="F650" s="47"/>
      <c r="G650" s="58" t="s">
        <v>121</v>
      </c>
    </row>
    <row r="651" spans="1:7" ht="62.25" customHeight="1">
      <c r="A651" s="59" t="s">
        <v>37</v>
      </c>
      <c r="B651" s="59" t="s">
        <v>38</v>
      </c>
      <c r="C651" s="60" t="s">
        <v>140</v>
      </c>
      <c r="D651" s="60" t="s">
        <v>233</v>
      </c>
      <c r="E651" s="60" t="s">
        <v>55</v>
      </c>
      <c r="F651" s="60" t="s">
        <v>56</v>
      </c>
      <c r="G651" s="86" t="s">
        <v>57</v>
      </c>
    </row>
    <row r="652" spans="1:7" ht="13.5" customHeight="1">
      <c r="A652" s="59">
        <v>1</v>
      </c>
      <c r="B652" s="59">
        <v>2</v>
      </c>
      <c r="C652" s="60">
        <v>3</v>
      </c>
      <c r="D652" s="60">
        <v>4</v>
      </c>
      <c r="E652" s="60">
        <v>5</v>
      </c>
      <c r="F652" s="60">
        <v>6</v>
      </c>
      <c r="G652" s="86">
        <v>7</v>
      </c>
    </row>
    <row r="653" spans="1:7" ht="12.75" customHeight="1">
      <c r="A653" s="17">
        <v>1</v>
      </c>
      <c r="B653" s="307" t="s">
        <v>149</v>
      </c>
      <c r="C653" s="143">
        <v>4558.1616133386215</v>
      </c>
      <c r="D653" s="156">
        <v>1114.699013845608</v>
      </c>
      <c r="E653" s="156">
        <v>3472.5870053469407</v>
      </c>
      <c r="F653" s="150">
        <f aca="true" t="shared" si="25" ref="F653:F686">D653+E653</f>
        <v>4587.286019192548</v>
      </c>
      <c r="G653" s="158">
        <f aca="true" t="shared" si="26" ref="G653:G686">F653/C653</f>
        <v>1.0063895070698459</v>
      </c>
    </row>
    <row r="654" spans="1:7" ht="12.75" customHeight="1">
      <c r="A654" s="17">
        <v>2</v>
      </c>
      <c r="B654" s="307" t="s">
        <v>150</v>
      </c>
      <c r="C654" s="143">
        <v>1008.7704643576611</v>
      </c>
      <c r="D654" s="156">
        <v>246.04537395874698</v>
      </c>
      <c r="E654" s="156">
        <v>767.1789461094264</v>
      </c>
      <c r="F654" s="150">
        <f t="shared" si="25"/>
        <v>1013.2243200681734</v>
      </c>
      <c r="G654" s="158">
        <f t="shared" si="26"/>
        <v>1.004415132944389</v>
      </c>
    </row>
    <row r="655" spans="1:7" ht="12.75" customHeight="1">
      <c r="A655" s="17">
        <v>3</v>
      </c>
      <c r="B655" s="307" t="s">
        <v>152</v>
      </c>
      <c r="C655" s="143">
        <v>2099.2816762114257</v>
      </c>
      <c r="D655" s="156">
        <v>513.1708393606395</v>
      </c>
      <c r="E655" s="156">
        <v>1597.929130713037</v>
      </c>
      <c r="F655" s="150">
        <f t="shared" si="25"/>
        <v>2111.0999700736766</v>
      </c>
      <c r="G655" s="158">
        <f t="shared" si="26"/>
        <v>1.0056296846660326</v>
      </c>
    </row>
    <row r="656" spans="1:7" ht="12.75" customHeight="1">
      <c r="A656" s="17">
        <v>4</v>
      </c>
      <c r="B656" s="307" t="s">
        <v>175</v>
      </c>
      <c r="C656" s="143">
        <v>1243.470745168087</v>
      </c>
      <c r="D656" s="156">
        <v>304.0061222156836</v>
      </c>
      <c r="E656" s="156">
        <v>947.4665275879895</v>
      </c>
      <c r="F656" s="150">
        <f t="shared" si="25"/>
        <v>1251.472649803673</v>
      </c>
      <c r="G656" s="158">
        <f t="shared" si="26"/>
        <v>1.0064351370280966</v>
      </c>
    </row>
    <row r="657" spans="1:7" ht="12.75" customHeight="1">
      <c r="A657" s="17">
        <v>5</v>
      </c>
      <c r="B657" s="307" t="s">
        <v>153</v>
      </c>
      <c r="C657" s="143">
        <v>5920.313423190981</v>
      </c>
      <c r="D657" s="156">
        <v>1447.786874973253</v>
      </c>
      <c r="E657" s="156">
        <v>4509.419933030249</v>
      </c>
      <c r="F657" s="150">
        <f t="shared" si="25"/>
        <v>5957.206808003502</v>
      </c>
      <c r="G657" s="158">
        <f t="shared" si="26"/>
        <v>1.0062316607543114</v>
      </c>
    </row>
    <row r="658" spans="1:7" ht="12.75" customHeight="1">
      <c r="A658" s="17">
        <v>6</v>
      </c>
      <c r="B658" s="307" t="s">
        <v>154</v>
      </c>
      <c r="C658" s="143">
        <v>1104.671642173862</v>
      </c>
      <c r="D658" s="156">
        <v>269.96681556444645</v>
      </c>
      <c r="E658" s="156">
        <v>840.2730960835993</v>
      </c>
      <c r="F658" s="150">
        <f t="shared" si="25"/>
        <v>1110.2399116480458</v>
      </c>
      <c r="G658" s="158">
        <f t="shared" si="26"/>
        <v>1.0050406557583267</v>
      </c>
    </row>
    <row r="659" spans="1:7" ht="12.75" customHeight="1">
      <c r="A659" s="17">
        <v>7</v>
      </c>
      <c r="B659" s="307" t="s">
        <v>156</v>
      </c>
      <c r="C659" s="143">
        <v>2199.5403689578034</v>
      </c>
      <c r="D659" s="156">
        <v>538.0167530013894</v>
      </c>
      <c r="E659" s="156">
        <v>1676.0461759465213</v>
      </c>
      <c r="F659" s="150">
        <f t="shared" si="25"/>
        <v>2214.0629289479107</v>
      </c>
      <c r="G659" s="158">
        <f t="shared" si="26"/>
        <v>1.006602543056297</v>
      </c>
    </row>
    <row r="660" spans="1:7" ht="12.75" customHeight="1">
      <c r="A660" s="17">
        <v>8</v>
      </c>
      <c r="B660" s="307" t="s">
        <v>176</v>
      </c>
      <c r="C660" s="143">
        <v>620.4300466428119</v>
      </c>
      <c r="D660" s="156">
        <v>152.0244608548054</v>
      </c>
      <c r="E660" s="156">
        <v>472.71837728024303</v>
      </c>
      <c r="F660" s="150">
        <f t="shared" si="25"/>
        <v>624.7428381350485</v>
      </c>
      <c r="G660" s="158">
        <f t="shared" si="26"/>
        <v>1.0069512937285572</v>
      </c>
    </row>
    <row r="661" spans="1:7" ht="12.75" customHeight="1">
      <c r="A661" s="17">
        <v>9</v>
      </c>
      <c r="B661" s="307" t="s">
        <v>177</v>
      </c>
      <c r="C661" s="143">
        <v>1201.4952561585146</v>
      </c>
      <c r="D661" s="156">
        <v>294.13521142824953</v>
      </c>
      <c r="E661" s="156">
        <v>914.653269883137</v>
      </c>
      <c r="F661" s="150">
        <f t="shared" si="25"/>
        <v>1208.7884813113865</v>
      </c>
      <c r="G661" s="158">
        <f t="shared" si="26"/>
        <v>1.0060701239688536</v>
      </c>
    </row>
    <row r="662" spans="1:7" ht="12.75" customHeight="1">
      <c r="A662" s="17">
        <v>10</v>
      </c>
      <c r="B662" s="307" t="s">
        <v>161</v>
      </c>
      <c r="C662" s="143">
        <v>3390.4917289390487</v>
      </c>
      <c r="D662" s="156">
        <v>828.6197270584719</v>
      </c>
      <c r="E662" s="156">
        <v>2582.1481995190006</v>
      </c>
      <c r="F662" s="150">
        <f t="shared" si="25"/>
        <v>3410.7679265774723</v>
      </c>
      <c r="G662" s="158">
        <f t="shared" si="26"/>
        <v>1.0059803117834971</v>
      </c>
    </row>
    <row r="663" spans="1:7" ht="12.75" customHeight="1">
      <c r="A663" s="17">
        <v>11</v>
      </c>
      <c r="B663" s="307" t="s">
        <v>158</v>
      </c>
      <c r="C663" s="143">
        <v>447.07402570982515</v>
      </c>
      <c r="D663" s="156">
        <v>109.34444770502466</v>
      </c>
      <c r="E663" s="156">
        <v>340.30611487094325</v>
      </c>
      <c r="F663" s="150">
        <f t="shared" si="25"/>
        <v>449.6505625759679</v>
      </c>
      <c r="G663" s="158">
        <f t="shared" si="26"/>
        <v>1.005763110174097</v>
      </c>
    </row>
    <row r="664" spans="1:7" ht="12.75" customHeight="1">
      <c r="A664" s="17">
        <v>12</v>
      </c>
      <c r="B664" s="307" t="s">
        <v>178</v>
      </c>
      <c r="C664" s="143">
        <v>516.8915033054238</v>
      </c>
      <c r="D664" s="156">
        <v>126.34486950280119</v>
      </c>
      <c r="E664" s="156">
        <v>393.4634125585158</v>
      </c>
      <c r="F664" s="150">
        <f t="shared" si="25"/>
        <v>519.808282061317</v>
      </c>
      <c r="G664" s="158">
        <f t="shared" si="26"/>
        <v>1.005642922619623</v>
      </c>
    </row>
    <row r="665" spans="1:7" ht="12.75" customHeight="1">
      <c r="A665" s="17">
        <v>13</v>
      </c>
      <c r="B665" s="307" t="s">
        <v>159</v>
      </c>
      <c r="C665" s="143">
        <v>2298.397624623676</v>
      </c>
      <c r="D665" s="156">
        <v>561.6042990823523</v>
      </c>
      <c r="E665" s="156">
        <v>1751.7779852358321</v>
      </c>
      <c r="F665" s="150">
        <f t="shared" si="25"/>
        <v>2313.3822843181842</v>
      </c>
      <c r="G665" s="158">
        <f t="shared" si="26"/>
        <v>1.0065196115476154</v>
      </c>
    </row>
    <row r="666" spans="1:7" ht="12.75" customHeight="1">
      <c r="A666" s="17">
        <v>14</v>
      </c>
      <c r="B666" s="307" t="s">
        <v>179</v>
      </c>
      <c r="C666" s="143">
        <v>933.0867714185891</v>
      </c>
      <c r="D666" s="156">
        <v>228.53352828660766</v>
      </c>
      <c r="E666" s="156">
        <v>712.2957973960328</v>
      </c>
      <c r="F666" s="150">
        <f t="shared" si="25"/>
        <v>940.8293256826404</v>
      </c>
      <c r="G666" s="158">
        <f t="shared" si="26"/>
        <v>1.0082977859093212</v>
      </c>
    </row>
    <row r="667" spans="1:7" ht="12.75" customHeight="1">
      <c r="A667" s="17">
        <v>15</v>
      </c>
      <c r="B667" s="307" t="s">
        <v>162</v>
      </c>
      <c r="C667" s="143">
        <v>859.8768960386976</v>
      </c>
      <c r="D667" s="156">
        <v>210.18757991033732</v>
      </c>
      <c r="E667" s="156">
        <v>654.9852874934061</v>
      </c>
      <c r="F667" s="150">
        <f t="shared" si="25"/>
        <v>865.1728674037433</v>
      </c>
      <c r="G667" s="158">
        <f t="shared" si="26"/>
        <v>1.0061589878614523</v>
      </c>
    </row>
    <row r="668" spans="1:7" ht="12.75" customHeight="1">
      <c r="A668" s="17">
        <v>16</v>
      </c>
      <c r="B668" s="307" t="s">
        <v>163</v>
      </c>
      <c r="C668" s="143">
        <v>676.2050558897822</v>
      </c>
      <c r="D668" s="156">
        <v>165.91445597985108</v>
      </c>
      <c r="E668" s="156">
        <v>515.4785565622731</v>
      </c>
      <c r="F668" s="150">
        <f t="shared" si="25"/>
        <v>681.3930125421241</v>
      </c>
      <c r="G668" s="158">
        <f t="shared" si="26"/>
        <v>1.0076721648369151</v>
      </c>
    </row>
    <row r="669" spans="1:7" ht="12.75" customHeight="1">
      <c r="A669" s="17">
        <v>17</v>
      </c>
      <c r="B669" s="307" t="s">
        <v>151</v>
      </c>
      <c r="C669" s="143">
        <v>2053.3986610190004</v>
      </c>
      <c r="D669" s="156">
        <v>502.6084959734508</v>
      </c>
      <c r="E669" s="156">
        <v>1562.4602553687623</v>
      </c>
      <c r="F669" s="150">
        <f t="shared" si="25"/>
        <v>2065.068751342213</v>
      </c>
      <c r="G669" s="158">
        <f t="shared" si="26"/>
        <v>1.0056833047302278</v>
      </c>
    </row>
    <row r="670" spans="1:7" ht="12.75" customHeight="1">
      <c r="A670" s="17">
        <v>18</v>
      </c>
      <c r="B670" s="307" t="s">
        <v>157</v>
      </c>
      <c r="C670" s="156">
        <v>2230.3908452714095</v>
      </c>
      <c r="D670" s="156">
        <v>545.5736588756359</v>
      </c>
      <c r="E670" s="156">
        <v>1699.7633816195435</v>
      </c>
      <c r="F670" s="150">
        <f t="shared" si="25"/>
        <v>2245.3370404951793</v>
      </c>
      <c r="G670" s="158">
        <f t="shared" si="26"/>
        <v>1.0067011552058047</v>
      </c>
    </row>
    <row r="671" spans="1:7" ht="12.75" customHeight="1">
      <c r="A671" s="17">
        <v>19</v>
      </c>
      <c r="B671" s="307" t="s">
        <v>180</v>
      </c>
      <c r="C671" s="156">
        <v>1518.0248470290453</v>
      </c>
      <c r="D671" s="156">
        <v>371.25678788975347</v>
      </c>
      <c r="E671" s="156">
        <v>1156.3892964853376</v>
      </c>
      <c r="F671" s="150">
        <f t="shared" si="25"/>
        <v>1527.646084375091</v>
      </c>
      <c r="G671" s="158">
        <f t="shared" si="26"/>
        <v>1.0063379972764448</v>
      </c>
    </row>
    <row r="672" spans="1:7" ht="12.75" customHeight="1">
      <c r="A672" s="17">
        <v>20</v>
      </c>
      <c r="B672" s="307" t="s">
        <v>165</v>
      </c>
      <c r="C672" s="156">
        <v>1643.815007196897</v>
      </c>
      <c r="D672" s="156">
        <v>402.4862686932845</v>
      </c>
      <c r="E672" s="156">
        <v>1254.7333832794068</v>
      </c>
      <c r="F672" s="150">
        <f t="shared" si="25"/>
        <v>1657.2196519726913</v>
      </c>
      <c r="G672" s="158">
        <f t="shared" si="26"/>
        <v>1.008154594475112</v>
      </c>
    </row>
    <row r="673" spans="1:7" ht="12.75" customHeight="1">
      <c r="A673" s="17">
        <v>21</v>
      </c>
      <c r="B673" s="307" t="s">
        <v>181</v>
      </c>
      <c r="C673" s="156">
        <v>770.8976536353114</v>
      </c>
      <c r="D673" s="156">
        <v>188.3089356021992</v>
      </c>
      <c r="E673" s="156">
        <v>586.1887173147978</v>
      </c>
      <c r="F673" s="150">
        <f t="shared" si="25"/>
        <v>774.497652916997</v>
      </c>
      <c r="G673" s="158">
        <f t="shared" si="26"/>
        <v>1.0046698796717166</v>
      </c>
    </row>
    <row r="674" spans="1:7" ht="12.75" customHeight="1">
      <c r="A674" s="17">
        <v>22</v>
      </c>
      <c r="B674" s="307" t="s">
        <v>155</v>
      </c>
      <c r="C674" s="156">
        <v>762.2461588926627</v>
      </c>
      <c r="D674" s="156">
        <v>186.77431489175484</v>
      </c>
      <c r="E674" s="156">
        <v>581.3261928494351</v>
      </c>
      <c r="F674" s="150">
        <f t="shared" si="25"/>
        <v>768.1005077411899</v>
      </c>
      <c r="G674" s="158">
        <f t="shared" si="26"/>
        <v>1.007680391406671</v>
      </c>
    </row>
    <row r="675" spans="1:7" ht="12.75" customHeight="1">
      <c r="A675" s="17">
        <v>23</v>
      </c>
      <c r="B675" s="307" t="s">
        <v>173</v>
      </c>
      <c r="C675" s="156">
        <v>1282.6484449448171</v>
      </c>
      <c r="D675" s="156">
        <v>313.3269300212356</v>
      </c>
      <c r="E675" s="156">
        <v>977.1078992744199</v>
      </c>
      <c r="F675" s="150">
        <f t="shared" si="25"/>
        <v>1290.4348292956556</v>
      </c>
      <c r="G675" s="158">
        <f t="shared" si="26"/>
        <v>1.0060705522090065</v>
      </c>
    </row>
    <row r="676" spans="1:7" ht="12.75" customHeight="1">
      <c r="A676" s="17">
        <v>24</v>
      </c>
      <c r="B676" s="307" t="s">
        <v>160</v>
      </c>
      <c r="C676" s="156">
        <v>1935.0150568148886</v>
      </c>
      <c r="D676" s="156">
        <v>473.7226420994234</v>
      </c>
      <c r="E676" s="156">
        <v>1473.6442156258718</v>
      </c>
      <c r="F676" s="150">
        <f t="shared" si="25"/>
        <v>1947.3668577252952</v>
      </c>
      <c r="G676" s="158">
        <f t="shared" si="26"/>
        <v>1.0063833099731732</v>
      </c>
    </row>
    <row r="677" spans="1:7" ht="12.75" customHeight="1">
      <c r="A677" s="17">
        <v>25</v>
      </c>
      <c r="B677" s="307" t="s">
        <v>166</v>
      </c>
      <c r="C677" s="156">
        <v>1453.478738705866</v>
      </c>
      <c r="D677" s="156">
        <v>356.01586607817376</v>
      </c>
      <c r="E677" s="156">
        <v>1107.0397578080533</v>
      </c>
      <c r="F677" s="150">
        <f t="shared" si="25"/>
        <v>1463.055623886227</v>
      </c>
      <c r="G677" s="158">
        <f t="shared" si="26"/>
        <v>1.0065889406740742</v>
      </c>
    </row>
    <row r="678" spans="1:7" ht="12.75" customHeight="1">
      <c r="A678" s="17">
        <v>26</v>
      </c>
      <c r="B678" s="307" t="s">
        <v>164</v>
      </c>
      <c r="C678" s="156">
        <v>283.69455277015743</v>
      </c>
      <c r="D678" s="156">
        <v>69.39180267987757</v>
      </c>
      <c r="E678" s="156">
        <v>216.15075731102058</v>
      </c>
      <c r="F678" s="150">
        <f t="shared" si="25"/>
        <v>285.54255999089816</v>
      </c>
      <c r="G678" s="158">
        <f t="shared" si="26"/>
        <v>1.0065140736848688</v>
      </c>
    </row>
    <row r="679" spans="1:7" ht="12.75" customHeight="1">
      <c r="A679" s="17">
        <v>27</v>
      </c>
      <c r="B679" s="307" t="s">
        <v>167</v>
      </c>
      <c r="C679" s="156">
        <v>1721.3574127842953</v>
      </c>
      <c r="D679" s="156">
        <v>421.5725555849438</v>
      </c>
      <c r="E679" s="156">
        <v>1313.2825764713184</v>
      </c>
      <c r="F679" s="150">
        <f t="shared" si="25"/>
        <v>1734.8551320562622</v>
      </c>
      <c r="G679" s="158">
        <f t="shared" si="26"/>
        <v>1.0078413228837435</v>
      </c>
    </row>
    <row r="680" spans="1:7" ht="12.75" customHeight="1">
      <c r="A680" s="17">
        <v>28</v>
      </c>
      <c r="B680" s="307" t="s">
        <v>168</v>
      </c>
      <c r="C680" s="156">
        <v>1546.2986047213822</v>
      </c>
      <c r="D680" s="156">
        <v>379.0362609383827</v>
      </c>
      <c r="E680" s="156">
        <v>1180.4261084450181</v>
      </c>
      <c r="F680" s="150">
        <f t="shared" si="25"/>
        <v>1559.462369383401</v>
      </c>
      <c r="G680" s="158">
        <f t="shared" si="26"/>
        <v>1.0085130806054052</v>
      </c>
    </row>
    <row r="681" spans="1:7" ht="12.75" customHeight="1">
      <c r="A681" s="17">
        <v>29</v>
      </c>
      <c r="B681" s="307" t="s">
        <v>169</v>
      </c>
      <c r="C681" s="156">
        <v>4417.778098560345</v>
      </c>
      <c r="D681" s="156">
        <v>1081.3822551912858</v>
      </c>
      <c r="E681" s="156">
        <v>3365.1757695435863</v>
      </c>
      <c r="F681" s="150">
        <f t="shared" si="25"/>
        <v>4446.558024734872</v>
      </c>
      <c r="G681" s="158">
        <f t="shared" si="26"/>
        <v>1.0065145703411191</v>
      </c>
    </row>
    <row r="682" spans="1:11" ht="12.75" customHeight="1">
      <c r="A682" s="17">
        <v>30</v>
      </c>
      <c r="B682" s="307" t="s">
        <v>170</v>
      </c>
      <c r="C682" s="156">
        <v>1340.7044812097045</v>
      </c>
      <c r="D682" s="156">
        <v>327.6307043524125</v>
      </c>
      <c r="E682" s="156">
        <v>1020.5069947594922</v>
      </c>
      <c r="F682" s="150">
        <f t="shared" si="25"/>
        <v>1348.1376991119046</v>
      </c>
      <c r="G682" s="158">
        <f t="shared" si="26"/>
        <v>1.0055442627412516</v>
      </c>
      <c r="K682" s="10" t="s">
        <v>12</v>
      </c>
    </row>
    <row r="683" spans="1:11" ht="12.75" customHeight="1">
      <c r="A683" s="17">
        <v>31</v>
      </c>
      <c r="B683" s="307" t="s">
        <v>174</v>
      </c>
      <c r="C683" s="156">
        <v>769.9592709085116</v>
      </c>
      <c r="D683" s="156">
        <v>188.27049716703874</v>
      </c>
      <c r="E683" s="156">
        <v>586.324400598844</v>
      </c>
      <c r="F683" s="150">
        <f t="shared" si="25"/>
        <v>774.5948977658827</v>
      </c>
      <c r="G683" s="158">
        <f t="shared" si="26"/>
        <v>1.006020613079834</v>
      </c>
      <c r="K683" s="10" t="s">
        <v>12</v>
      </c>
    </row>
    <row r="684" spans="1:7" ht="12.75" customHeight="1">
      <c r="A684" s="17">
        <v>32</v>
      </c>
      <c r="B684" s="307" t="s">
        <v>171</v>
      </c>
      <c r="C684" s="156">
        <v>2712.3453622277043</v>
      </c>
      <c r="D684" s="156">
        <v>663.5506795697578</v>
      </c>
      <c r="E684" s="156">
        <v>2066.6657170206554</v>
      </c>
      <c r="F684" s="150">
        <f t="shared" si="25"/>
        <v>2730.2163965904133</v>
      </c>
      <c r="G684" s="158">
        <f t="shared" si="26"/>
        <v>1.0065887753866385</v>
      </c>
    </row>
    <row r="685" spans="1:7" ht="12.75" customHeight="1">
      <c r="A685" s="17">
        <v>33</v>
      </c>
      <c r="B685" s="307" t="s">
        <v>172</v>
      </c>
      <c r="C685" s="156">
        <v>1661.8712945165294</v>
      </c>
      <c r="D685" s="156">
        <v>407.74097166312436</v>
      </c>
      <c r="E685" s="156">
        <v>1265.8367606072925</v>
      </c>
      <c r="F685" s="150">
        <f t="shared" si="25"/>
        <v>1673.5777322704168</v>
      </c>
      <c r="G685" s="158">
        <f t="shared" si="26"/>
        <v>1.007044130187767</v>
      </c>
    </row>
    <row r="686" spans="1:7" ht="12.75" customHeight="1">
      <c r="A686" s="33"/>
      <c r="B686" s="1" t="s">
        <v>27</v>
      </c>
      <c r="C686" s="157">
        <v>57182.08333333334</v>
      </c>
      <c r="D686" s="157">
        <v>13989.050000000005</v>
      </c>
      <c r="E686" s="157">
        <v>43561.75000000001</v>
      </c>
      <c r="F686" s="149">
        <f t="shared" si="25"/>
        <v>57550.80000000001</v>
      </c>
      <c r="G686" s="27">
        <f t="shared" si="26"/>
        <v>1.0064481153041818</v>
      </c>
    </row>
    <row r="687" spans="1:7" ht="14.25" customHeight="1">
      <c r="A687" s="95"/>
      <c r="B687" s="71"/>
      <c r="C687" s="72"/>
      <c r="D687" s="72"/>
      <c r="E687" s="73"/>
      <c r="F687" s="74"/>
      <c r="G687" s="75"/>
    </row>
    <row r="688" spans="1:8" ht="14.25">
      <c r="A688" s="46" t="s">
        <v>58</v>
      </c>
      <c r="B688" s="47"/>
      <c r="C688" s="57"/>
      <c r="D688" s="47"/>
      <c r="E688" s="58" t="s">
        <v>121</v>
      </c>
      <c r="F688" s="47"/>
      <c r="G688" s="47"/>
      <c r="H688" s="47" t="s">
        <v>12</v>
      </c>
    </row>
    <row r="689" spans="1:8" ht="1.5" customHeight="1">
      <c r="A689" s="47"/>
      <c r="B689" s="47"/>
      <c r="C689" s="57"/>
      <c r="D689" s="47"/>
      <c r="E689" s="47"/>
      <c r="F689" s="47"/>
      <c r="G689" s="47"/>
      <c r="H689" s="47"/>
    </row>
    <row r="690" spans="1:5" ht="14.25">
      <c r="A690" s="124" t="s">
        <v>39</v>
      </c>
      <c r="B690" s="124" t="s">
        <v>132</v>
      </c>
      <c r="C690" s="124" t="s">
        <v>133</v>
      </c>
      <c r="D690" s="124" t="s">
        <v>48</v>
      </c>
      <c r="E690" s="124" t="s">
        <v>49</v>
      </c>
    </row>
    <row r="691" spans="1:5" ht="17.25" customHeight="1">
      <c r="A691" s="52">
        <f>C686</f>
        <v>57182.08333333334</v>
      </c>
      <c r="B691" s="52">
        <f>F686</f>
        <v>57550.80000000001</v>
      </c>
      <c r="C691" s="34">
        <f>B691/A691</f>
        <v>1.0064481153041818</v>
      </c>
      <c r="D691" s="52">
        <f>D730</f>
        <v>37226.426429999876</v>
      </c>
      <c r="E691" s="96">
        <f>D691/A691</f>
        <v>0.6510155674635826</v>
      </c>
    </row>
    <row r="692" spans="1:5" ht="17.25" customHeight="1">
      <c r="A692" s="64"/>
      <c r="B692" s="64"/>
      <c r="C692" s="41"/>
      <c r="D692" s="64"/>
      <c r="E692" s="97"/>
    </row>
    <row r="693" ht="17.25" customHeight="1">
      <c r="A693" s="9" t="s">
        <v>204</v>
      </c>
    </row>
    <row r="694" spans="1:8" ht="15" customHeight="1">
      <c r="A694" s="47"/>
      <c r="B694" s="47"/>
      <c r="C694" s="47"/>
      <c r="D694" s="47"/>
      <c r="E694" s="58" t="s">
        <v>121</v>
      </c>
      <c r="F694" s="47"/>
      <c r="G694" s="47"/>
      <c r="H694" s="47"/>
    </row>
    <row r="695" spans="1:5" ht="42.75">
      <c r="A695" s="60" t="s">
        <v>37</v>
      </c>
      <c r="B695" s="60" t="s">
        <v>38</v>
      </c>
      <c r="C695" s="60" t="s">
        <v>141</v>
      </c>
      <c r="D695" s="60" t="s">
        <v>59</v>
      </c>
      <c r="E695" s="60" t="s">
        <v>60</v>
      </c>
    </row>
    <row r="696" spans="1:8" ht="15.75" customHeight="1">
      <c r="A696" s="88">
        <v>1</v>
      </c>
      <c r="B696" s="88">
        <v>2</v>
      </c>
      <c r="C696" s="88">
        <v>3</v>
      </c>
      <c r="D696" s="88">
        <v>4</v>
      </c>
      <c r="E696" s="88">
        <v>5</v>
      </c>
      <c r="F696" s="118"/>
      <c r="G696" s="47"/>
      <c r="H696" s="47"/>
    </row>
    <row r="697" spans="1:7" ht="12.75" customHeight="1">
      <c r="A697" s="17">
        <v>1</v>
      </c>
      <c r="B697" s="307" t="s">
        <v>149</v>
      </c>
      <c r="C697" s="143">
        <v>4558.1616133386215</v>
      </c>
      <c r="D697" s="156">
        <v>2964.2505205195553</v>
      </c>
      <c r="E697" s="146">
        <f aca="true" t="shared" si="27" ref="E697:E730">D697/C697</f>
        <v>0.6503171172880798</v>
      </c>
      <c r="F697" s="141"/>
      <c r="G697" s="30"/>
    </row>
    <row r="698" spans="1:7" ht="12.75" customHeight="1">
      <c r="A698" s="17">
        <v>2</v>
      </c>
      <c r="B698" s="307" t="s">
        <v>150</v>
      </c>
      <c r="C698" s="143">
        <v>1008.7704643576611</v>
      </c>
      <c r="D698" s="156">
        <v>669.4432945286906</v>
      </c>
      <c r="E698" s="146">
        <f t="shared" si="27"/>
        <v>0.6636230125501954</v>
      </c>
      <c r="F698" s="141"/>
      <c r="G698" s="30"/>
    </row>
    <row r="699" spans="1:7" ht="12.75" customHeight="1">
      <c r="A699" s="17">
        <v>3</v>
      </c>
      <c r="B699" s="307" t="s">
        <v>152</v>
      </c>
      <c r="C699" s="143">
        <v>2099.2816762114257</v>
      </c>
      <c r="D699" s="156">
        <v>1379.0047406978665</v>
      </c>
      <c r="E699" s="146">
        <f t="shared" si="27"/>
        <v>0.6568936204819149</v>
      </c>
      <c r="F699" s="141"/>
      <c r="G699" s="30"/>
    </row>
    <row r="700" spans="1:7" ht="12.75" customHeight="1">
      <c r="A700" s="17">
        <v>4</v>
      </c>
      <c r="B700" s="307" t="s">
        <v>175</v>
      </c>
      <c r="C700" s="143">
        <v>1243.470745168087</v>
      </c>
      <c r="D700" s="156">
        <v>808.734574051741</v>
      </c>
      <c r="E700" s="146">
        <f t="shared" si="27"/>
        <v>0.6503848821488919</v>
      </c>
      <c r="F700" s="141"/>
      <c r="G700" s="30"/>
    </row>
    <row r="701" spans="1:7" ht="12.75" customHeight="1">
      <c r="A701" s="17">
        <v>5</v>
      </c>
      <c r="B701" s="307" t="s">
        <v>153</v>
      </c>
      <c r="C701" s="143">
        <v>5920.313423190981</v>
      </c>
      <c r="D701" s="156">
        <v>3863.601519411204</v>
      </c>
      <c r="E701" s="146">
        <f t="shared" si="27"/>
        <v>0.6526008410765468</v>
      </c>
      <c r="F701" s="141"/>
      <c r="G701" s="30"/>
    </row>
    <row r="702" spans="1:7" ht="12.75" customHeight="1">
      <c r="A702" s="17">
        <v>6</v>
      </c>
      <c r="B702" s="307" t="s">
        <v>154</v>
      </c>
      <c r="C702" s="143">
        <v>1104.671642173862</v>
      </c>
      <c r="D702" s="156">
        <v>730.4783684437737</v>
      </c>
      <c r="E702" s="146">
        <f t="shared" si="27"/>
        <v>0.6612628952855886</v>
      </c>
      <c r="F702" s="141"/>
      <c r="G702" s="30"/>
    </row>
    <row r="703" spans="1:7" ht="12.75" customHeight="1">
      <c r="A703" s="17">
        <v>7</v>
      </c>
      <c r="B703" s="307" t="s">
        <v>156</v>
      </c>
      <c r="C703" s="143">
        <v>2199.5403689578034</v>
      </c>
      <c r="D703" s="156">
        <v>1429.6052689416535</v>
      </c>
      <c r="E703" s="146">
        <f t="shared" si="27"/>
        <v>0.6499563677565218</v>
      </c>
      <c r="F703" s="141"/>
      <c r="G703" s="30"/>
    </row>
    <row r="704" spans="1:7" ht="12.75" customHeight="1">
      <c r="A704" s="17">
        <v>8</v>
      </c>
      <c r="B704" s="307" t="s">
        <v>176</v>
      </c>
      <c r="C704" s="143">
        <v>620.4300466428119</v>
      </c>
      <c r="D704" s="156">
        <v>401.055700019191</v>
      </c>
      <c r="E704" s="146">
        <f t="shared" si="27"/>
        <v>0.6464156631183966</v>
      </c>
      <c r="F704" s="141"/>
      <c r="G704" s="30"/>
    </row>
    <row r="705" spans="1:7" ht="12.75" customHeight="1">
      <c r="A705" s="17">
        <v>9</v>
      </c>
      <c r="B705" s="307" t="s">
        <v>177</v>
      </c>
      <c r="C705" s="143">
        <v>1201.4952561585146</v>
      </c>
      <c r="D705" s="156">
        <v>785.7218744306217</v>
      </c>
      <c r="E705" s="146">
        <f t="shared" si="27"/>
        <v>0.6539533721862324</v>
      </c>
      <c r="F705" s="141"/>
      <c r="G705" s="30"/>
    </row>
    <row r="706" spans="1:7" ht="12.75" customHeight="1">
      <c r="A706" s="17">
        <v>10</v>
      </c>
      <c r="B706" s="307" t="s">
        <v>161</v>
      </c>
      <c r="C706" s="143">
        <v>3390.4917289390487</v>
      </c>
      <c r="D706" s="156">
        <v>2215.953099900272</v>
      </c>
      <c r="E706" s="146">
        <f t="shared" si="27"/>
        <v>0.6535786773895735</v>
      </c>
      <c r="F706" s="141"/>
      <c r="G706" s="30"/>
    </row>
    <row r="707" spans="1:7" ht="12.75" customHeight="1">
      <c r="A707" s="17">
        <v>11</v>
      </c>
      <c r="B707" s="307" t="s">
        <v>158</v>
      </c>
      <c r="C707" s="143">
        <v>447.07402570982515</v>
      </c>
      <c r="D707" s="156">
        <v>293.7230652498539</v>
      </c>
      <c r="E707" s="146">
        <f t="shared" si="27"/>
        <v>0.6569897787810554</v>
      </c>
      <c r="F707" s="141"/>
      <c r="G707" s="30"/>
    </row>
    <row r="708" spans="1:7" ht="12.75" customHeight="1">
      <c r="A708" s="17">
        <v>12</v>
      </c>
      <c r="B708" s="307" t="s">
        <v>178</v>
      </c>
      <c r="C708" s="143">
        <v>516.8915033054238</v>
      </c>
      <c r="D708" s="156">
        <v>339.40681770020103</v>
      </c>
      <c r="E708" s="146">
        <f t="shared" si="27"/>
        <v>0.656630676901745</v>
      </c>
      <c r="F708" s="141"/>
      <c r="G708" s="30"/>
    </row>
    <row r="709" spans="1:7" ht="12.75" customHeight="1">
      <c r="A709" s="17">
        <v>13</v>
      </c>
      <c r="B709" s="307" t="s">
        <v>159</v>
      </c>
      <c r="C709" s="143">
        <v>2298.397624623676</v>
      </c>
      <c r="D709" s="156">
        <v>1480.1702944236072</v>
      </c>
      <c r="E709" s="146">
        <f t="shared" si="27"/>
        <v>0.6440009677028622</v>
      </c>
      <c r="F709" s="141"/>
      <c r="G709" s="30"/>
    </row>
    <row r="710" spans="1:7" ht="12.75" customHeight="1">
      <c r="A710" s="17">
        <v>14</v>
      </c>
      <c r="B710" s="307" t="s">
        <v>179</v>
      </c>
      <c r="C710" s="143">
        <v>933.0867714185891</v>
      </c>
      <c r="D710" s="156">
        <v>595.674229250569</v>
      </c>
      <c r="E710" s="146">
        <f t="shared" si="27"/>
        <v>0.6383910344639807</v>
      </c>
      <c r="F710" s="141"/>
      <c r="G710" s="30"/>
    </row>
    <row r="711" spans="1:7" ht="12.75" customHeight="1">
      <c r="A711" s="17">
        <v>15</v>
      </c>
      <c r="B711" s="307" t="s">
        <v>162</v>
      </c>
      <c r="C711" s="143">
        <v>859.8768960386976</v>
      </c>
      <c r="D711" s="156">
        <v>560.9983784355472</v>
      </c>
      <c r="E711" s="146">
        <f t="shared" si="27"/>
        <v>0.6524170855386028</v>
      </c>
      <c r="F711" s="141"/>
      <c r="G711" s="30"/>
    </row>
    <row r="712" spans="1:7" ht="12.75" customHeight="1">
      <c r="A712" s="17">
        <v>16</v>
      </c>
      <c r="B712" s="307" t="s">
        <v>163</v>
      </c>
      <c r="C712" s="143">
        <v>676.2050558897822</v>
      </c>
      <c r="D712" s="156">
        <v>438.1363139650828</v>
      </c>
      <c r="E712" s="146">
        <f t="shared" si="27"/>
        <v>0.6479340994996888</v>
      </c>
      <c r="F712" s="141"/>
      <c r="G712" s="30"/>
    </row>
    <row r="713" spans="1:7" ht="12.75" customHeight="1">
      <c r="A713" s="17">
        <v>17</v>
      </c>
      <c r="B713" s="307" t="s">
        <v>151</v>
      </c>
      <c r="C713" s="143">
        <v>2053.3986610190004</v>
      </c>
      <c r="D713" s="156">
        <v>1351.283970181075</v>
      </c>
      <c r="E713" s="146">
        <f t="shared" si="27"/>
        <v>0.6580719057791239</v>
      </c>
      <c r="F713" s="141"/>
      <c r="G713" s="30"/>
    </row>
    <row r="714" spans="1:8" ht="12.75" customHeight="1">
      <c r="A714" s="17">
        <v>18</v>
      </c>
      <c r="B714" s="307" t="s">
        <v>157</v>
      </c>
      <c r="C714" s="156">
        <v>2230.3908452714095</v>
      </c>
      <c r="D714" s="156">
        <v>1447.8900483390416</v>
      </c>
      <c r="E714" s="146">
        <f t="shared" si="27"/>
        <v>0.6491642715484928</v>
      </c>
      <c r="F714" s="141"/>
      <c r="G714" s="30"/>
      <c r="H714" s="10" t="s">
        <v>12</v>
      </c>
    </row>
    <row r="715" spans="1:7" ht="12.75" customHeight="1">
      <c r="A715" s="17">
        <v>19</v>
      </c>
      <c r="B715" s="307" t="s">
        <v>180</v>
      </c>
      <c r="C715" s="156">
        <v>1518.0248470290453</v>
      </c>
      <c r="D715" s="156">
        <v>987.7763090672252</v>
      </c>
      <c r="E715" s="146">
        <f t="shared" si="27"/>
        <v>0.6506983802013653</v>
      </c>
      <c r="F715" s="141"/>
      <c r="G715" s="30"/>
    </row>
    <row r="716" spans="1:8" ht="12.75" customHeight="1">
      <c r="A716" s="17">
        <v>20</v>
      </c>
      <c r="B716" s="307" t="s">
        <v>165</v>
      </c>
      <c r="C716" s="156">
        <v>1643.815007196897</v>
      </c>
      <c r="D716" s="156">
        <v>1050.2126421779394</v>
      </c>
      <c r="E716" s="146">
        <f t="shared" si="27"/>
        <v>0.6388873672401899</v>
      </c>
      <c r="F716" s="141"/>
      <c r="G716" s="30"/>
      <c r="H716" s="10" t="s">
        <v>12</v>
      </c>
    </row>
    <row r="717" spans="1:7" ht="12.75" customHeight="1">
      <c r="A717" s="17">
        <v>21</v>
      </c>
      <c r="B717" s="307" t="s">
        <v>181</v>
      </c>
      <c r="C717" s="156">
        <v>770.8976536353114</v>
      </c>
      <c r="D717" s="156">
        <v>511.56056005153044</v>
      </c>
      <c r="E717" s="146">
        <f t="shared" si="27"/>
        <v>0.6635907602509509</v>
      </c>
      <c r="F717" s="141"/>
      <c r="G717" s="30"/>
    </row>
    <row r="718" spans="1:7" ht="12.75" customHeight="1">
      <c r="A718" s="17">
        <v>22</v>
      </c>
      <c r="B718" s="307" t="s">
        <v>155</v>
      </c>
      <c r="C718" s="156">
        <v>762.2461588926627</v>
      </c>
      <c r="D718" s="156">
        <v>493.0472329802514</v>
      </c>
      <c r="E718" s="146">
        <f t="shared" si="27"/>
        <v>0.6468346573192517</v>
      </c>
      <c r="F718" s="141"/>
      <c r="G718" s="30"/>
    </row>
    <row r="719" spans="1:7" ht="12.75" customHeight="1">
      <c r="A719" s="17">
        <v>23</v>
      </c>
      <c r="B719" s="307" t="s">
        <v>173</v>
      </c>
      <c r="C719" s="156">
        <v>1282.6484449448171</v>
      </c>
      <c r="D719" s="156">
        <v>836.1613161377313</v>
      </c>
      <c r="E719" s="146">
        <f t="shared" si="27"/>
        <v>0.6519021789900545</v>
      </c>
      <c r="F719" s="141"/>
      <c r="G719" s="30"/>
    </row>
    <row r="720" spans="1:7" ht="12.75" customHeight="1">
      <c r="A720" s="17">
        <v>24</v>
      </c>
      <c r="B720" s="307" t="s">
        <v>160</v>
      </c>
      <c r="C720" s="156">
        <v>1935.0150568148886</v>
      </c>
      <c r="D720" s="156">
        <v>1264.2034763045663</v>
      </c>
      <c r="E720" s="146">
        <f t="shared" si="27"/>
        <v>0.6533300461162794</v>
      </c>
      <c r="F720" s="141"/>
      <c r="G720" s="30"/>
    </row>
    <row r="721" spans="1:7" ht="12.75" customHeight="1">
      <c r="A721" s="17">
        <v>25</v>
      </c>
      <c r="B721" s="307" t="s">
        <v>166</v>
      </c>
      <c r="C721" s="156">
        <v>1453.478738705866</v>
      </c>
      <c r="D721" s="156">
        <v>948.2109965608104</v>
      </c>
      <c r="E721" s="146">
        <f t="shared" si="27"/>
        <v>0.6523734894155171</v>
      </c>
      <c r="F721" s="141"/>
      <c r="G721" s="30"/>
    </row>
    <row r="722" spans="1:7" ht="12.75" customHeight="1">
      <c r="A722" s="17">
        <v>26</v>
      </c>
      <c r="B722" s="307" t="s">
        <v>164</v>
      </c>
      <c r="C722" s="156">
        <v>283.69455277015743</v>
      </c>
      <c r="D722" s="156">
        <v>185.64995230395888</v>
      </c>
      <c r="E722" s="146">
        <f t="shared" si="27"/>
        <v>0.6544008353039054</v>
      </c>
      <c r="F722" s="141"/>
      <c r="G722" s="30"/>
    </row>
    <row r="723" spans="1:7" ht="12.75" customHeight="1">
      <c r="A723" s="17">
        <v>27</v>
      </c>
      <c r="B723" s="307" t="s">
        <v>167</v>
      </c>
      <c r="C723" s="156">
        <v>1721.3574127842953</v>
      </c>
      <c r="D723" s="156">
        <v>1105.5257110722498</v>
      </c>
      <c r="E723" s="146">
        <f t="shared" si="27"/>
        <v>0.6422406543008765</v>
      </c>
      <c r="F723" s="141"/>
      <c r="G723" s="30"/>
    </row>
    <row r="724" spans="1:7" ht="12.75" customHeight="1">
      <c r="A724" s="17">
        <v>28</v>
      </c>
      <c r="B724" s="307" t="s">
        <v>168</v>
      </c>
      <c r="C724" s="156">
        <v>1546.2986047213822</v>
      </c>
      <c r="D724" s="156">
        <v>975.4159859721613</v>
      </c>
      <c r="E724" s="146">
        <f t="shared" si="27"/>
        <v>0.6308070013087255</v>
      </c>
      <c r="F724" s="141"/>
      <c r="G724" s="30"/>
    </row>
    <row r="725" spans="1:7" ht="12.75" customHeight="1">
      <c r="A725" s="17">
        <v>29</v>
      </c>
      <c r="B725" s="307" t="s">
        <v>169</v>
      </c>
      <c r="C725" s="156">
        <v>4417.778098560345</v>
      </c>
      <c r="D725" s="156">
        <v>2880.749924352933</v>
      </c>
      <c r="E725" s="146">
        <f t="shared" si="27"/>
        <v>0.6520811729524633</v>
      </c>
      <c r="F725" s="141"/>
      <c r="G725" s="30"/>
    </row>
    <row r="726" spans="1:7" ht="12.75" customHeight="1">
      <c r="A726" s="17">
        <v>30</v>
      </c>
      <c r="B726" s="307" t="s">
        <v>170</v>
      </c>
      <c r="C726" s="156">
        <v>1340.7044812097045</v>
      </c>
      <c r="D726" s="156">
        <v>880.9342914295456</v>
      </c>
      <c r="E726" s="146">
        <f t="shared" si="27"/>
        <v>0.6570682083755603</v>
      </c>
      <c r="F726" s="141"/>
      <c r="G726" s="30" t="s">
        <v>12</v>
      </c>
    </row>
    <row r="727" spans="1:7" ht="12.75" customHeight="1">
      <c r="A727" s="17">
        <v>31</v>
      </c>
      <c r="B727" s="307" t="s">
        <v>174</v>
      </c>
      <c r="C727" s="156">
        <v>769.9592709085116</v>
      </c>
      <c r="D727" s="156">
        <v>503.76018303140677</v>
      </c>
      <c r="E727" s="146">
        <f t="shared" si="27"/>
        <v>0.654268611425376</v>
      </c>
      <c r="F727" s="141"/>
      <c r="G727" s="30" t="s">
        <v>12</v>
      </c>
    </row>
    <row r="728" spans="1:7" ht="12.75" customHeight="1">
      <c r="A728" s="17">
        <v>32</v>
      </c>
      <c r="B728" s="307" t="s">
        <v>171</v>
      </c>
      <c r="C728" s="156">
        <v>2712.3453622277043</v>
      </c>
      <c r="D728" s="156">
        <v>1764.823844914767</v>
      </c>
      <c r="E728" s="146">
        <f t="shared" si="27"/>
        <v>0.6506633961485205</v>
      </c>
      <c r="F728" s="141"/>
      <c r="G728" s="30"/>
    </row>
    <row r="729" spans="1:12" ht="12.75" customHeight="1">
      <c r="A729" s="17">
        <v>33</v>
      </c>
      <c r="B729" s="307" t="s">
        <v>172</v>
      </c>
      <c r="C729" s="156">
        <v>1661.8712945165294</v>
      </c>
      <c r="D729" s="156">
        <v>1083.2619251532494</v>
      </c>
      <c r="E729" s="146">
        <f t="shared" si="27"/>
        <v>0.651832623096358</v>
      </c>
      <c r="F729" s="141"/>
      <c r="G729" s="30"/>
      <c r="L729" s="30"/>
    </row>
    <row r="730" spans="1:7" ht="12.75" customHeight="1">
      <c r="A730" s="33"/>
      <c r="B730" s="1" t="s">
        <v>27</v>
      </c>
      <c r="C730" s="157">
        <v>57182.08333333334</v>
      </c>
      <c r="D730" s="157">
        <v>37226.426429999876</v>
      </c>
      <c r="E730" s="145">
        <f t="shared" si="27"/>
        <v>0.6510155674635826</v>
      </c>
      <c r="F730" s="41"/>
      <c r="G730" s="30"/>
    </row>
    <row r="731" spans="1:8" ht="23.25" customHeight="1">
      <c r="A731" s="46" t="s">
        <v>217</v>
      </c>
      <c r="B731" s="47"/>
      <c r="C731" s="47"/>
      <c r="D731" s="47"/>
      <c r="E731" s="47"/>
      <c r="F731" s="47"/>
      <c r="G731" s="47"/>
      <c r="H731" s="47"/>
    </row>
    <row r="732" spans="1:8" ht="14.25">
      <c r="A732" s="46"/>
      <c r="B732" s="47"/>
      <c r="C732" s="47"/>
      <c r="D732" s="47"/>
      <c r="E732" s="47"/>
      <c r="F732" s="47"/>
      <c r="G732" s="47"/>
      <c r="H732" s="47"/>
    </row>
    <row r="733" spans="1:8" ht="14.25">
      <c r="A733" s="46" t="s">
        <v>192</v>
      </c>
      <c r="B733" s="47"/>
      <c r="C733" s="47"/>
      <c r="D733" s="47"/>
      <c r="E733" s="47"/>
      <c r="F733" s="47"/>
      <c r="G733" s="47"/>
      <c r="H733" s="47"/>
    </row>
    <row r="734" spans="2:8" ht="12" customHeight="1">
      <c r="B734" s="47"/>
      <c r="C734" s="47"/>
      <c r="D734" s="47"/>
      <c r="E734" s="47"/>
      <c r="F734" s="47"/>
      <c r="G734" s="47"/>
      <c r="H734" s="47"/>
    </row>
    <row r="735" spans="1:6" ht="42" customHeight="1">
      <c r="A735" s="86" t="s">
        <v>30</v>
      </c>
      <c r="B735" s="86" t="s">
        <v>31</v>
      </c>
      <c r="C735" s="86" t="s">
        <v>61</v>
      </c>
      <c r="D735" s="86" t="s">
        <v>62</v>
      </c>
      <c r="E735" s="86" t="s">
        <v>63</v>
      </c>
      <c r="F735" s="50"/>
    </row>
    <row r="736" spans="1:6" s="54" customFormat="1" ht="16.5" customHeight="1">
      <c r="A736" s="87">
        <v>1</v>
      </c>
      <c r="B736" s="87">
        <v>2</v>
      </c>
      <c r="C736" s="87">
        <v>3</v>
      </c>
      <c r="D736" s="87">
        <v>4</v>
      </c>
      <c r="E736" s="87">
        <v>5</v>
      </c>
      <c r="F736" s="98"/>
    </row>
    <row r="737" spans="1:7" ht="12.75" customHeight="1">
      <c r="A737" s="17">
        <v>1</v>
      </c>
      <c r="B737" s="307" t="s">
        <v>149</v>
      </c>
      <c r="C737" s="284">
        <v>0.9443570582924423</v>
      </c>
      <c r="D737" s="284">
        <v>0.6503171172880798</v>
      </c>
      <c r="E737" s="163">
        <f aca="true" t="shared" si="28" ref="E737:E770">D737-C737</f>
        <v>-0.2940399410043625</v>
      </c>
      <c r="F737" s="141"/>
      <c r="G737" s="30"/>
    </row>
    <row r="738" spans="1:7" ht="12.75" customHeight="1">
      <c r="A738" s="17">
        <v>2</v>
      </c>
      <c r="B738" s="307" t="s">
        <v>150</v>
      </c>
      <c r="C738" s="284">
        <v>0.9017434921767279</v>
      </c>
      <c r="D738" s="284">
        <v>0.6636230125501954</v>
      </c>
      <c r="E738" s="163">
        <f t="shared" si="28"/>
        <v>-0.2381204796265325</v>
      </c>
      <c r="F738" s="141"/>
      <c r="G738" s="30"/>
    </row>
    <row r="739" spans="1:7" ht="12.75" customHeight="1">
      <c r="A739" s="17">
        <v>3</v>
      </c>
      <c r="B739" s="307" t="s">
        <v>152</v>
      </c>
      <c r="C739" s="284">
        <v>0.9396461537542489</v>
      </c>
      <c r="D739" s="284">
        <v>0.6568936204819149</v>
      </c>
      <c r="E739" s="163">
        <f t="shared" si="28"/>
        <v>-0.28275253327233396</v>
      </c>
      <c r="F739" s="141"/>
      <c r="G739" s="30"/>
    </row>
    <row r="740" spans="1:7" ht="12.75" customHeight="1">
      <c r="A740" s="17">
        <v>4</v>
      </c>
      <c r="B740" s="307" t="s">
        <v>175</v>
      </c>
      <c r="C740" s="284">
        <v>0.9481417923734682</v>
      </c>
      <c r="D740" s="284">
        <v>0.6503848821488919</v>
      </c>
      <c r="E740" s="163">
        <f t="shared" si="28"/>
        <v>-0.2977569102245763</v>
      </c>
      <c r="F740" s="141"/>
      <c r="G740" s="30"/>
    </row>
    <row r="741" spans="1:7" ht="12.75" customHeight="1">
      <c r="A741" s="17">
        <v>5</v>
      </c>
      <c r="B741" s="307" t="s">
        <v>153</v>
      </c>
      <c r="C741" s="284">
        <v>0.82333648808285</v>
      </c>
      <c r="D741" s="284">
        <v>0.6526008410765468</v>
      </c>
      <c r="E741" s="163">
        <f t="shared" si="28"/>
        <v>-0.17073564700630317</v>
      </c>
      <c r="F741" s="141"/>
      <c r="G741" s="30"/>
    </row>
    <row r="742" spans="1:7" ht="12.75" customHeight="1">
      <c r="A742" s="17">
        <v>6</v>
      </c>
      <c r="B742" s="307" t="s">
        <v>154</v>
      </c>
      <c r="C742" s="284">
        <v>0.8637667756061588</v>
      </c>
      <c r="D742" s="284">
        <v>0.6612628952855886</v>
      </c>
      <c r="E742" s="163">
        <f t="shared" si="28"/>
        <v>-0.2025038803205702</v>
      </c>
      <c r="F742" s="141"/>
      <c r="G742" s="30"/>
    </row>
    <row r="743" spans="1:7" ht="12.75" customHeight="1">
      <c r="A743" s="17">
        <v>7</v>
      </c>
      <c r="B743" s="307" t="s">
        <v>156</v>
      </c>
      <c r="C743" s="284">
        <v>0.9010725936332585</v>
      </c>
      <c r="D743" s="284">
        <v>0.6499563677565218</v>
      </c>
      <c r="E743" s="163">
        <f t="shared" si="28"/>
        <v>-0.25111622587673676</v>
      </c>
      <c r="F743" s="141"/>
      <c r="G743" s="30"/>
    </row>
    <row r="744" spans="1:7" ht="12.75" customHeight="1">
      <c r="A744" s="17">
        <v>8</v>
      </c>
      <c r="B744" s="307" t="s">
        <v>176</v>
      </c>
      <c r="C744" s="284">
        <v>0.8583469811269794</v>
      </c>
      <c r="D744" s="284">
        <v>0.6464156631183966</v>
      </c>
      <c r="E744" s="163">
        <f t="shared" si="28"/>
        <v>-0.21193131800858278</v>
      </c>
      <c r="F744" s="141"/>
      <c r="G744" s="30"/>
    </row>
    <row r="745" spans="1:7" ht="12.75" customHeight="1">
      <c r="A745" s="17">
        <v>9</v>
      </c>
      <c r="B745" s="307" t="s">
        <v>177</v>
      </c>
      <c r="C745" s="284">
        <v>0.7707518765304625</v>
      </c>
      <c r="D745" s="284">
        <v>0.6539533721862324</v>
      </c>
      <c r="E745" s="163">
        <f t="shared" si="28"/>
        <v>-0.11679850434423011</v>
      </c>
      <c r="F745" s="141"/>
      <c r="G745" s="30"/>
    </row>
    <row r="746" spans="1:7" ht="12.75" customHeight="1">
      <c r="A746" s="17">
        <v>10</v>
      </c>
      <c r="B746" s="307" t="s">
        <v>161</v>
      </c>
      <c r="C746" s="284">
        <v>0.9587604062885408</v>
      </c>
      <c r="D746" s="284">
        <v>0.6535786773895735</v>
      </c>
      <c r="E746" s="163">
        <f t="shared" si="28"/>
        <v>-0.3051817288989672</v>
      </c>
      <c r="F746" s="141"/>
      <c r="G746" s="30"/>
    </row>
    <row r="747" spans="1:7" ht="12.75" customHeight="1">
      <c r="A747" s="17">
        <v>11</v>
      </c>
      <c r="B747" s="307" t="s">
        <v>158</v>
      </c>
      <c r="C747" s="284">
        <v>0.7482094137384749</v>
      </c>
      <c r="D747" s="284">
        <v>0.6569897787810554</v>
      </c>
      <c r="E747" s="163">
        <f t="shared" si="28"/>
        <v>-0.09121963495741958</v>
      </c>
      <c r="F747" s="141"/>
      <c r="G747" s="30"/>
    </row>
    <row r="748" spans="1:7" ht="12.75" customHeight="1">
      <c r="A748" s="17">
        <v>12</v>
      </c>
      <c r="B748" s="307" t="s">
        <v>178</v>
      </c>
      <c r="C748" s="284">
        <v>0.9446402975953465</v>
      </c>
      <c r="D748" s="284">
        <v>0.656630676901745</v>
      </c>
      <c r="E748" s="163">
        <f t="shared" si="28"/>
        <v>-0.2880096206936015</v>
      </c>
      <c r="F748" s="141"/>
      <c r="G748" s="30"/>
    </row>
    <row r="749" spans="1:7" ht="12.75" customHeight="1">
      <c r="A749" s="17">
        <v>13</v>
      </c>
      <c r="B749" s="307" t="s">
        <v>159</v>
      </c>
      <c r="C749" s="284">
        <v>0.9816464313443424</v>
      </c>
      <c r="D749" s="284">
        <v>0.6440009677028622</v>
      </c>
      <c r="E749" s="163">
        <f t="shared" si="28"/>
        <v>-0.3376454636414802</v>
      </c>
      <c r="F749" s="141"/>
      <c r="G749" s="30"/>
    </row>
    <row r="750" spans="1:7" ht="12.75" customHeight="1">
      <c r="A750" s="17">
        <v>14</v>
      </c>
      <c r="B750" s="307" t="s">
        <v>179</v>
      </c>
      <c r="C750" s="284">
        <v>0.9199883975504576</v>
      </c>
      <c r="D750" s="284">
        <v>0.6383910344639807</v>
      </c>
      <c r="E750" s="163">
        <f t="shared" si="28"/>
        <v>-0.28159736308647687</v>
      </c>
      <c r="F750" s="141"/>
      <c r="G750" s="30"/>
    </row>
    <row r="751" spans="1:7" ht="12.75" customHeight="1">
      <c r="A751" s="17">
        <v>15</v>
      </c>
      <c r="B751" s="307" t="s">
        <v>162</v>
      </c>
      <c r="C751" s="284">
        <v>0.7625437587173217</v>
      </c>
      <c r="D751" s="284">
        <v>0.6524170855386028</v>
      </c>
      <c r="E751" s="163">
        <f t="shared" si="28"/>
        <v>-0.11012667317871894</v>
      </c>
      <c r="F751" s="141"/>
      <c r="G751" s="30"/>
    </row>
    <row r="752" spans="1:7" ht="12.75" customHeight="1">
      <c r="A752" s="17">
        <v>16</v>
      </c>
      <c r="B752" s="307" t="s">
        <v>163</v>
      </c>
      <c r="C752" s="284">
        <v>0.8753627973232513</v>
      </c>
      <c r="D752" s="284">
        <v>0.6479340994996888</v>
      </c>
      <c r="E752" s="163">
        <f t="shared" si="28"/>
        <v>-0.22742869782356245</v>
      </c>
      <c r="F752" s="141"/>
      <c r="G752" s="30"/>
    </row>
    <row r="753" spans="1:7" ht="12.75" customHeight="1">
      <c r="A753" s="17">
        <v>17</v>
      </c>
      <c r="B753" s="307" t="s">
        <v>151</v>
      </c>
      <c r="C753" s="284">
        <v>0.8958054832785979</v>
      </c>
      <c r="D753" s="284">
        <v>0.6580719057791239</v>
      </c>
      <c r="E753" s="163">
        <f t="shared" si="28"/>
        <v>-0.237733577499474</v>
      </c>
      <c r="F753" s="141"/>
      <c r="G753" s="30"/>
    </row>
    <row r="754" spans="1:7" ht="12.75" customHeight="1">
      <c r="A754" s="17">
        <v>18</v>
      </c>
      <c r="B754" s="307" t="s">
        <v>157</v>
      </c>
      <c r="C754" s="284">
        <v>0.928381281245899</v>
      </c>
      <c r="D754" s="284">
        <v>0.6491642715484928</v>
      </c>
      <c r="E754" s="163">
        <f t="shared" si="28"/>
        <v>-0.27921700969740626</v>
      </c>
      <c r="F754" s="141"/>
      <c r="G754" s="30" t="s">
        <v>12</v>
      </c>
    </row>
    <row r="755" spans="1:7" ht="12.75" customHeight="1">
      <c r="A755" s="17">
        <v>19</v>
      </c>
      <c r="B755" s="307" t="s">
        <v>180</v>
      </c>
      <c r="C755" s="284">
        <v>0.9001832201003923</v>
      </c>
      <c r="D755" s="284">
        <v>0.6506983802013653</v>
      </c>
      <c r="E755" s="163">
        <f t="shared" si="28"/>
        <v>-0.24948483989902703</v>
      </c>
      <c r="F755" s="141"/>
      <c r="G755" s="30"/>
    </row>
    <row r="756" spans="1:7" ht="12.75" customHeight="1">
      <c r="A756" s="17">
        <v>20</v>
      </c>
      <c r="B756" s="307" t="s">
        <v>165</v>
      </c>
      <c r="C756" s="284">
        <v>0.9312224444329502</v>
      </c>
      <c r="D756" s="284">
        <v>0.6388873672401899</v>
      </c>
      <c r="E756" s="163">
        <f t="shared" si="28"/>
        <v>-0.2923350771927603</v>
      </c>
      <c r="F756" s="141"/>
      <c r="G756" s="30"/>
    </row>
    <row r="757" spans="1:7" ht="12.75" customHeight="1">
      <c r="A757" s="17">
        <v>21</v>
      </c>
      <c r="B757" s="307" t="s">
        <v>181</v>
      </c>
      <c r="C757" s="284">
        <v>0.9181984079783396</v>
      </c>
      <c r="D757" s="284">
        <v>0.6635907602509509</v>
      </c>
      <c r="E757" s="163">
        <f t="shared" si="28"/>
        <v>-0.25460764772738875</v>
      </c>
      <c r="F757" s="141"/>
      <c r="G757" s="30"/>
    </row>
    <row r="758" spans="1:7" ht="12.75" customHeight="1">
      <c r="A758" s="17">
        <v>22</v>
      </c>
      <c r="B758" s="307" t="s">
        <v>155</v>
      </c>
      <c r="C758" s="284">
        <v>0.8331608861448365</v>
      </c>
      <c r="D758" s="284">
        <v>0.6468346573192517</v>
      </c>
      <c r="E758" s="163">
        <f t="shared" si="28"/>
        <v>-0.1863262288255848</v>
      </c>
      <c r="F758" s="141"/>
      <c r="G758" s="30"/>
    </row>
    <row r="759" spans="1:7" ht="12.75" customHeight="1">
      <c r="A759" s="17">
        <v>23</v>
      </c>
      <c r="B759" s="307" t="s">
        <v>173</v>
      </c>
      <c r="C759" s="284">
        <v>0.8991032295582386</v>
      </c>
      <c r="D759" s="284">
        <v>0.6519021789900545</v>
      </c>
      <c r="E759" s="163">
        <f t="shared" si="28"/>
        <v>-0.2472010505681841</v>
      </c>
      <c r="F759" s="141"/>
      <c r="G759" s="30"/>
    </row>
    <row r="760" spans="1:7" ht="12.75" customHeight="1">
      <c r="A760" s="17">
        <v>24</v>
      </c>
      <c r="B760" s="307" t="s">
        <v>160</v>
      </c>
      <c r="C760" s="284">
        <v>0.9371949185428732</v>
      </c>
      <c r="D760" s="284">
        <v>0.6533300461162794</v>
      </c>
      <c r="E760" s="163">
        <f t="shared" si="28"/>
        <v>-0.28386487242659375</v>
      </c>
      <c r="F760" s="141"/>
      <c r="G760" s="30"/>
    </row>
    <row r="761" spans="1:7" ht="12.75" customHeight="1">
      <c r="A761" s="17">
        <v>25</v>
      </c>
      <c r="B761" s="307" t="s">
        <v>166</v>
      </c>
      <c r="C761" s="284">
        <v>0.8766325210431272</v>
      </c>
      <c r="D761" s="284">
        <v>0.6523734894155171</v>
      </c>
      <c r="E761" s="163">
        <f t="shared" si="28"/>
        <v>-0.22425903162761007</v>
      </c>
      <c r="F761" s="141"/>
      <c r="G761" s="30"/>
    </row>
    <row r="762" spans="1:7" ht="12.75" customHeight="1">
      <c r="A762" s="17">
        <v>26</v>
      </c>
      <c r="B762" s="307" t="s">
        <v>164</v>
      </c>
      <c r="C762" s="284">
        <v>0.4624696127755684</v>
      </c>
      <c r="D762" s="284">
        <v>0.6544008353039054</v>
      </c>
      <c r="E762" s="163">
        <f t="shared" si="28"/>
        <v>0.19193122252833694</v>
      </c>
      <c r="F762" s="141"/>
      <c r="G762" s="30"/>
    </row>
    <row r="763" spans="1:7" ht="12.75" customHeight="1">
      <c r="A763" s="17">
        <v>27</v>
      </c>
      <c r="B763" s="307" t="s">
        <v>167</v>
      </c>
      <c r="C763" s="284">
        <v>0.8865550769605092</v>
      </c>
      <c r="D763" s="284">
        <v>0.6422406543008765</v>
      </c>
      <c r="E763" s="163">
        <f t="shared" si="28"/>
        <v>-0.24431442265963266</v>
      </c>
      <c r="F763" s="141"/>
      <c r="G763" s="30"/>
    </row>
    <row r="764" spans="1:7" ht="12.75" customHeight="1">
      <c r="A764" s="17">
        <v>28</v>
      </c>
      <c r="B764" s="307" t="s">
        <v>168</v>
      </c>
      <c r="C764" s="284">
        <v>0.868275071072205</v>
      </c>
      <c r="D764" s="284">
        <v>0.6308070013087255</v>
      </c>
      <c r="E764" s="163">
        <f t="shared" si="28"/>
        <v>-0.23746806976347956</v>
      </c>
      <c r="F764" s="141"/>
      <c r="G764" s="30"/>
    </row>
    <row r="765" spans="1:7" ht="12.75" customHeight="1">
      <c r="A765" s="17">
        <v>29</v>
      </c>
      <c r="B765" s="307" t="s">
        <v>169</v>
      </c>
      <c r="C765" s="284">
        <v>0.8337703505641112</v>
      </c>
      <c r="D765" s="284">
        <v>0.6520811729524633</v>
      </c>
      <c r="E765" s="163">
        <f t="shared" si="28"/>
        <v>-0.18168917761164793</v>
      </c>
      <c r="F765" s="141"/>
      <c r="G765" s="30"/>
    </row>
    <row r="766" spans="1:7" ht="12.75" customHeight="1">
      <c r="A766" s="17">
        <v>30</v>
      </c>
      <c r="B766" s="307" t="s">
        <v>170</v>
      </c>
      <c r="C766" s="284">
        <v>0.9487770593591877</v>
      </c>
      <c r="D766" s="284">
        <v>0.6570682083755603</v>
      </c>
      <c r="E766" s="163">
        <f t="shared" si="28"/>
        <v>-0.2917088509836273</v>
      </c>
      <c r="F766" s="141"/>
      <c r="G766" s="30" t="s">
        <v>12</v>
      </c>
    </row>
    <row r="767" spans="1:7" ht="12.75" customHeight="1">
      <c r="A767" s="17">
        <v>31</v>
      </c>
      <c r="B767" s="307" t="s">
        <v>174</v>
      </c>
      <c r="C767" s="284">
        <v>0.878326057231188</v>
      </c>
      <c r="D767" s="284">
        <v>0.654268611425376</v>
      </c>
      <c r="E767" s="163">
        <f t="shared" si="28"/>
        <v>-0.224057445805812</v>
      </c>
      <c r="F767" s="141"/>
      <c r="G767" s="30" t="s">
        <v>12</v>
      </c>
    </row>
    <row r="768" spans="1:8" ht="12.75" customHeight="1">
      <c r="A768" s="17">
        <v>32</v>
      </c>
      <c r="B768" s="307" t="s">
        <v>171</v>
      </c>
      <c r="C768" s="284">
        <v>0.8781606463047148</v>
      </c>
      <c r="D768" s="284">
        <v>0.6506633961485205</v>
      </c>
      <c r="E768" s="163">
        <f t="shared" si="28"/>
        <v>-0.22749725015619426</v>
      </c>
      <c r="F768" s="141"/>
      <c r="G768" s="30"/>
      <c r="H768" s="10" t="s">
        <v>12</v>
      </c>
    </row>
    <row r="769" spans="1:7" ht="12.75" customHeight="1">
      <c r="A769" s="17">
        <v>33</v>
      </c>
      <c r="B769" s="307" t="s">
        <v>172</v>
      </c>
      <c r="C769" s="284">
        <v>0.888697617409917</v>
      </c>
      <c r="D769" s="284">
        <v>0.651832623096358</v>
      </c>
      <c r="E769" s="163">
        <f t="shared" si="28"/>
        <v>-0.236864994313559</v>
      </c>
      <c r="F769" s="141"/>
      <c r="G769" s="30" t="s">
        <v>12</v>
      </c>
    </row>
    <row r="770" spans="1:7" ht="12.75" customHeight="1">
      <c r="A770" s="33"/>
      <c r="B770" s="1" t="s">
        <v>27</v>
      </c>
      <c r="C770" s="285">
        <v>0.8902021884484984</v>
      </c>
      <c r="D770" s="285">
        <v>0.6510155674635826</v>
      </c>
      <c r="E770" s="162">
        <f t="shared" si="28"/>
        <v>-0.23918662098491583</v>
      </c>
      <c r="F770" s="41"/>
      <c r="G770" s="30"/>
    </row>
    <row r="771" spans="1:7" ht="14.25" customHeight="1">
      <c r="A771" s="70"/>
      <c r="B771" s="71"/>
      <c r="C771" s="72"/>
      <c r="D771" s="72"/>
      <c r="E771" s="73"/>
      <c r="F771" s="74"/>
      <c r="G771" s="75" t="s">
        <v>12</v>
      </c>
    </row>
    <row r="772" spans="1:8" ht="14.25">
      <c r="A772" s="46" t="s">
        <v>218</v>
      </c>
      <c r="B772" s="47"/>
      <c r="C772" s="47"/>
      <c r="D772" s="47"/>
      <c r="E772" s="47"/>
      <c r="F772" s="47"/>
      <c r="G772" s="47"/>
      <c r="H772" s="47"/>
    </row>
    <row r="773" spans="2:8" ht="11.25" customHeight="1">
      <c r="B773" s="47"/>
      <c r="C773" s="47"/>
      <c r="D773" s="47"/>
      <c r="E773" s="47"/>
      <c r="F773" s="47"/>
      <c r="G773" s="47"/>
      <c r="H773" s="47"/>
    </row>
    <row r="774" spans="2:8" ht="14.25" customHeight="1">
      <c r="B774" s="47"/>
      <c r="C774" s="47"/>
      <c r="D774" s="47"/>
      <c r="F774" s="58" t="s">
        <v>64</v>
      </c>
      <c r="G774" s="47"/>
      <c r="H774" s="47"/>
    </row>
    <row r="775" spans="1:6" ht="59.25" customHeight="1">
      <c r="A775" s="86" t="s">
        <v>30</v>
      </c>
      <c r="B775" s="86" t="s">
        <v>31</v>
      </c>
      <c r="C775" s="125" t="s">
        <v>219</v>
      </c>
      <c r="D775" s="125" t="s">
        <v>65</v>
      </c>
      <c r="E775" s="125" t="s">
        <v>66</v>
      </c>
      <c r="F775" s="86" t="s">
        <v>67</v>
      </c>
    </row>
    <row r="776" spans="1:6" ht="15" customHeight="1">
      <c r="A776" s="48">
        <v>1</v>
      </c>
      <c r="B776" s="48">
        <v>2</v>
      </c>
      <c r="C776" s="49">
        <v>3</v>
      </c>
      <c r="D776" s="49">
        <v>4</v>
      </c>
      <c r="E776" s="49">
        <v>5</v>
      </c>
      <c r="F776" s="48">
        <v>6</v>
      </c>
    </row>
    <row r="777" spans="1:7" ht="12.75" customHeight="1">
      <c r="A777" s="17">
        <v>1</v>
      </c>
      <c r="B777" s="307" t="s">
        <v>149</v>
      </c>
      <c r="C777" s="215">
        <v>56087559</v>
      </c>
      <c r="D777" s="159">
        <v>6737.43015</v>
      </c>
      <c r="E777" s="143">
        <v>7348.81513239</v>
      </c>
      <c r="F777" s="146">
        <f aca="true" t="shared" si="29" ref="F777:F810">E777/D777</f>
        <v>1.0907445374242581</v>
      </c>
      <c r="G777" s="30"/>
    </row>
    <row r="778" spans="1:7" ht="12.75" customHeight="1">
      <c r="A778" s="17">
        <v>2</v>
      </c>
      <c r="B778" s="307" t="s">
        <v>150</v>
      </c>
      <c r="C778" s="215">
        <v>20481012</v>
      </c>
      <c r="D778" s="159">
        <v>2448.6138</v>
      </c>
      <c r="E778" s="143">
        <v>2611.2882823048</v>
      </c>
      <c r="F778" s="146">
        <f t="shared" si="29"/>
        <v>1.0664353367218626</v>
      </c>
      <c r="G778" s="30"/>
    </row>
    <row r="779" spans="1:7" ht="12.75" customHeight="1">
      <c r="A779" s="17">
        <v>3</v>
      </c>
      <c r="B779" s="307" t="s">
        <v>152</v>
      </c>
      <c r="C779" s="215">
        <v>35259543</v>
      </c>
      <c r="D779" s="159">
        <v>4151.9223</v>
      </c>
      <c r="E779" s="143">
        <v>4441.979114464</v>
      </c>
      <c r="F779" s="146">
        <f t="shared" si="29"/>
        <v>1.06986084842291</v>
      </c>
      <c r="G779" s="30"/>
    </row>
    <row r="780" spans="1:7" ht="12.75" customHeight="1">
      <c r="A780" s="17">
        <v>4</v>
      </c>
      <c r="B780" s="307" t="s">
        <v>175</v>
      </c>
      <c r="C780" s="215">
        <v>24262578</v>
      </c>
      <c r="D780" s="159">
        <v>2838.24</v>
      </c>
      <c r="E780" s="143">
        <v>2963.5855620456005</v>
      </c>
      <c r="F780" s="146">
        <f t="shared" si="29"/>
        <v>1.044163129983934</v>
      </c>
      <c r="G780" s="30"/>
    </row>
    <row r="781" spans="1:7" ht="12.75" customHeight="1">
      <c r="A781" s="17">
        <v>5</v>
      </c>
      <c r="B781" s="307" t="s">
        <v>153</v>
      </c>
      <c r="C781" s="215">
        <v>81583605</v>
      </c>
      <c r="D781" s="159">
        <v>9549.401849999998</v>
      </c>
      <c r="E781" s="143">
        <v>9048.9323658098</v>
      </c>
      <c r="F781" s="146">
        <f t="shared" si="29"/>
        <v>0.9475915358834545</v>
      </c>
      <c r="G781" s="30"/>
    </row>
    <row r="782" spans="1:7" ht="12.75" customHeight="1">
      <c r="A782" s="17">
        <v>6</v>
      </c>
      <c r="B782" s="307" t="s">
        <v>154</v>
      </c>
      <c r="C782" s="215">
        <v>22156497</v>
      </c>
      <c r="D782" s="159">
        <v>2605.203</v>
      </c>
      <c r="E782" s="143">
        <v>2680.9223489083997</v>
      </c>
      <c r="F782" s="146">
        <f t="shared" si="29"/>
        <v>1.0290646636398006</v>
      </c>
      <c r="G782" s="30"/>
    </row>
    <row r="783" spans="1:7" ht="12.75" customHeight="1">
      <c r="A783" s="17">
        <v>7</v>
      </c>
      <c r="B783" s="307" t="s">
        <v>156</v>
      </c>
      <c r="C783" s="215">
        <v>40170087</v>
      </c>
      <c r="D783" s="159">
        <v>4816.989</v>
      </c>
      <c r="E783" s="143">
        <v>5141.1259099044</v>
      </c>
      <c r="F783" s="146">
        <f t="shared" si="29"/>
        <v>1.0672903570891277</v>
      </c>
      <c r="G783" s="30"/>
    </row>
    <row r="784" spans="1:7" ht="12.75" customHeight="1">
      <c r="A784" s="17">
        <v>8</v>
      </c>
      <c r="B784" s="307" t="s">
        <v>176</v>
      </c>
      <c r="C784" s="215">
        <v>11576277</v>
      </c>
      <c r="D784" s="159">
        <v>1374.8939999999998</v>
      </c>
      <c r="E784" s="143">
        <v>1572.4837726324</v>
      </c>
      <c r="F784" s="146">
        <f t="shared" si="29"/>
        <v>1.1437127317687037</v>
      </c>
      <c r="G784" s="30"/>
    </row>
    <row r="785" spans="1:7" ht="12.75" customHeight="1">
      <c r="A785" s="17">
        <v>9</v>
      </c>
      <c r="B785" s="307" t="s">
        <v>177</v>
      </c>
      <c r="C785" s="215">
        <v>26166726</v>
      </c>
      <c r="D785" s="159">
        <v>3016.2618</v>
      </c>
      <c r="E785" s="143">
        <v>2524.834546552</v>
      </c>
      <c r="F785" s="146">
        <f t="shared" si="29"/>
        <v>0.8370740718037141</v>
      </c>
      <c r="G785" s="30"/>
    </row>
    <row r="786" spans="1:7" ht="12.75" customHeight="1">
      <c r="A786" s="17">
        <v>10</v>
      </c>
      <c r="B786" s="307" t="s">
        <v>161</v>
      </c>
      <c r="C786" s="215">
        <v>71667504</v>
      </c>
      <c r="D786" s="159">
        <v>8351.5941</v>
      </c>
      <c r="E786" s="143">
        <v>8122.2101136476</v>
      </c>
      <c r="F786" s="146">
        <f t="shared" si="29"/>
        <v>0.9725341074283771</v>
      </c>
      <c r="G786" s="30"/>
    </row>
    <row r="787" spans="1:7" ht="12.75" customHeight="1">
      <c r="A787" s="17">
        <v>11</v>
      </c>
      <c r="B787" s="307" t="s">
        <v>158</v>
      </c>
      <c r="C787" s="215">
        <v>8975934</v>
      </c>
      <c r="D787" s="159">
        <v>1041.72885</v>
      </c>
      <c r="E787" s="143">
        <v>929.3661762766</v>
      </c>
      <c r="F787" s="146">
        <f t="shared" si="29"/>
        <v>0.8921382721392423</v>
      </c>
      <c r="G787" s="30"/>
    </row>
    <row r="788" spans="1:7" ht="12.75" customHeight="1">
      <c r="A788" s="17">
        <v>12</v>
      </c>
      <c r="B788" s="307" t="s">
        <v>178</v>
      </c>
      <c r="C788" s="215">
        <v>12595176</v>
      </c>
      <c r="D788" s="159">
        <v>1500.5614500000001</v>
      </c>
      <c r="E788" s="143">
        <v>1479.8066096798</v>
      </c>
      <c r="F788" s="146">
        <f t="shared" si="29"/>
        <v>0.9861686168732375</v>
      </c>
      <c r="G788" s="30"/>
    </row>
    <row r="789" spans="1:7" ht="12.75" customHeight="1">
      <c r="A789" s="17">
        <v>13</v>
      </c>
      <c r="B789" s="307" t="s">
        <v>159</v>
      </c>
      <c r="C789" s="215">
        <v>25814619</v>
      </c>
      <c r="D789" s="159">
        <v>3161.17485</v>
      </c>
      <c r="E789" s="143">
        <v>3080.7288742466</v>
      </c>
      <c r="F789" s="146">
        <f t="shared" si="29"/>
        <v>0.9745518740434747</v>
      </c>
      <c r="G789" s="30"/>
    </row>
    <row r="790" spans="1:7" ht="12.75" customHeight="1">
      <c r="A790" s="17">
        <v>14</v>
      </c>
      <c r="B790" s="307" t="s">
        <v>179</v>
      </c>
      <c r="C790" s="215">
        <v>19429794</v>
      </c>
      <c r="D790" s="159">
        <v>2369.43225</v>
      </c>
      <c r="E790" s="143">
        <v>2446.9052848118</v>
      </c>
      <c r="F790" s="146">
        <f t="shared" si="29"/>
        <v>1.0326968769889073</v>
      </c>
      <c r="G790" s="30"/>
    </row>
    <row r="791" spans="1:7" ht="12.75" customHeight="1">
      <c r="A791" s="17">
        <v>15</v>
      </c>
      <c r="B791" s="307" t="s">
        <v>162</v>
      </c>
      <c r="C791" s="215">
        <v>20489274</v>
      </c>
      <c r="D791" s="159">
        <v>2425.8203999999996</v>
      </c>
      <c r="E791" s="143">
        <v>1880.1779143640001</v>
      </c>
      <c r="F791" s="146">
        <f t="shared" si="29"/>
        <v>0.7750688857114073</v>
      </c>
      <c r="G791" s="30"/>
    </row>
    <row r="792" spans="1:7" ht="12.75" customHeight="1">
      <c r="A792" s="17">
        <v>16</v>
      </c>
      <c r="B792" s="307" t="s">
        <v>163</v>
      </c>
      <c r="C792" s="215">
        <v>10845333</v>
      </c>
      <c r="D792" s="159">
        <v>1299.1266</v>
      </c>
      <c r="E792" s="143">
        <v>1245.5453208284</v>
      </c>
      <c r="F792" s="146">
        <f t="shared" si="29"/>
        <v>0.9587559217311076</v>
      </c>
      <c r="G792" s="30"/>
    </row>
    <row r="793" spans="1:7" ht="12.75" customHeight="1">
      <c r="A793" s="17">
        <v>17</v>
      </c>
      <c r="B793" s="307" t="s">
        <v>151</v>
      </c>
      <c r="C793" s="215">
        <v>44198055</v>
      </c>
      <c r="D793" s="159">
        <v>5266.45395</v>
      </c>
      <c r="E793" s="143">
        <v>4699.1343484006</v>
      </c>
      <c r="F793" s="146">
        <f t="shared" si="29"/>
        <v>0.8922767374431518</v>
      </c>
      <c r="G793" s="30"/>
    </row>
    <row r="794" spans="1:7" ht="12.75" customHeight="1">
      <c r="A794" s="17">
        <v>18</v>
      </c>
      <c r="B794" s="307" t="s">
        <v>157</v>
      </c>
      <c r="C794" s="215">
        <v>41773644</v>
      </c>
      <c r="D794" s="159">
        <v>4915.34325</v>
      </c>
      <c r="E794" s="143">
        <v>5322.8425110598</v>
      </c>
      <c r="F794" s="146">
        <f t="shared" si="29"/>
        <v>1.082903520737804</v>
      </c>
      <c r="G794" s="30"/>
    </row>
    <row r="795" spans="1:7" ht="12.75" customHeight="1">
      <c r="A795" s="17">
        <v>19</v>
      </c>
      <c r="B795" s="307" t="s">
        <v>180</v>
      </c>
      <c r="C795" s="215">
        <v>27577098</v>
      </c>
      <c r="D795" s="159">
        <v>3242.67705</v>
      </c>
      <c r="E795" s="143">
        <v>3286.597022303</v>
      </c>
      <c r="F795" s="146">
        <f t="shared" si="29"/>
        <v>1.0135443559829678</v>
      </c>
      <c r="G795" s="30"/>
    </row>
    <row r="796" spans="1:7" ht="12.75" customHeight="1">
      <c r="A796" s="17">
        <v>20</v>
      </c>
      <c r="B796" s="307" t="s">
        <v>165</v>
      </c>
      <c r="C796" s="215">
        <v>32710716</v>
      </c>
      <c r="D796" s="159">
        <v>3959.5635</v>
      </c>
      <c r="E796" s="143">
        <v>5131.0919146612</v>
      </c>
      <c r="F796" s="146">
        <f t="shared" si="29"/>
        <v>1.2958731220401438</v>
      </c>
      <c r="G796" s="30"/>
    </row>
    <row r="797" spans="1:7" ht="12.75" customHeight="1">
      <c r="A797" s="17">
        <v>21</v>
      </c>
      <c r="B797" s="307" t="s">
        <v>181</v>
      </c>
      <c r="C797" s="215">
        <v>15478857</v>
      </c>
      <c r="D797" s="159">
        <v>1814.32305</v>
      </c>
      <c r="E797" s="143">
        <v>1811.5382468178</v>
      </c>
      <c r="F797" s="146">
        <f t="shared" si="29"/>
        <v>0.9984651006984672</v>
      </c>
      <c r="G797" s="30"/>
    </row>
    <row r="798" spans="1:7" ht="12.75" customHeight="1">
      <c r="A798" s="17">
        <v>22</v>
      </c>
      <c r="B798" s="307" t="s">
        <v>155</v>
      </c>
      <c r="C798" s="215">
        <v>14103963</v>
      </c>
      <c r="D798" s="159">
        <v>1644.44175</v>
      </c>
      <c r="E798" s="143">
        <v>1740.3001269566</v>
      </c>
      <c r="F798" s="146">
        <f t="shared" si="29"/>
        <v>1.058292351770198</v>
      </c>
      <c r="G798" s="30"/>
    </row>
    <row r="799" spans="1:7" ht="12.75" customHeight="1">
      <c r="A799" s="17">
        <v>23</v>
      </c>
      <c r="B799" s="307" t="s">
        <v>173</v>
      </c>
      <c r="C799" s="215">
        <v>14755932</v>
      </c>
      <c r="D799" s="159">
        <v>1771.57935</v>
      </c>
      <c r="E799" s="143">
        <v>1768.4857027602002</v>
      </c>
      <c r="F799" s="146">
        <f t="shared" si="29"/>
        <v>0.9982537348723332</v>
      </c>
      <c r="G799" s="30"/>
    </row>
    <row r="800" spans="1:7" ht="12.75" customHeight="1">
      <c r="A800" s="17">
        <v>24</v>
      </c>
      <c r="B800" s="307" t="s">
        <v>160</v>
      </c>
      <c r="C800" s="215">
        <v>45631998</v>
      </c>
      <c r="D800" s="159">
        <v>5392.64385</v>
      </c>
      <c r="E800" s="143">
        <v>5440.5773247894</v>
      </c>
      <c r="F800" s="146">
        <f t="shared" si="29"/>
        <v>1.0088886780070596</v>
      </c>
      <c r="G800" s="30"/>
    </row>
    <row r="801" spans="1:7" ht="12.75" customHeight="1">
      <c r="A801" s="17">
        <v>25</v>
      </c>
      <c r="B801" s="307" t="s">
        <v>166</v>
      </c>
      <c r="C801" s="215">
        <v>27913410</v>
      </c>
      <c r="D801" s="159">
        <v>3341.7603</v>
      </c>
      <c r="E801" s="143">
        <v>3530.9376374763997</v>
      </c>
      <c r="F801" s="146">
        <f t="shared" si="29"/>
        <v>1.0566100858509808</v>
      </c>
      <c r="G801" s="30"/>
    </row>
    <row r="802" spans="1:7" ht="12.75" customHeight="1">
      <c r="A802" s="17">
        <v>26</v>
      </c>
      <c r="B802" s="307" t="s">
        <v>164</v>
      </c>
      <c r="C802" s="215">
        <v>6982605</v>
      </c>
      <c r="D802" s="159">
        <v>850.60935</v>
      </c>
      <c r="E802" s="143">
        <v>617.31498344</v>
      </c>
      <c r="F802" s="146">
        <f t="shared" si="29"/>
        <v>0.7257326567595337</v>
      </c>
      <c r="G802" s="30"/>
    </row>
    <row r="803" spans="1:8" ht="12.75" customHeight="1">
      <c r="A803" s="17">
        <v>27</v>
      </c>
      <c r="B803" s="307" t="s">
        <v>167</v>
      </c>
      <c r="C803" s="215">
        <v>28548612</v>
      </c>
      <c r="D803" s="159">
        <v>3371.58855</v>
      </c>
      <c r="E803" s="143">
        <v>3386.1180357378</v>
      </c>
      <c r="F803" s="146">
        <f t="shared" si="29"/>
        <v>1.0043093887413397</v>
      </c>
      <c r="G803" s="30"/>
      <c r="H803" s="10" t="s">
        <v>12</v>
      </c>
    </row>
    <row r="804" spans="1:7" ht="12.75" customHeight="1">
      <c r="A804" s="17">
        <v>28</v>
      </c>
      <c r="B804" s="307" t="s">
        <v>168</v>
      </c>
      <c r="C804" s="215">
        <v>33711633</v>
      </c>
      <c r="D804" s="159">
        <v>3967.40025</v>
      </c>
      <c r="E804" s="143">
        <v>3664.1683813986</v>
      </c>
      <c r="F804" s="146">
        <f t="shared" si="29"/>
        <v>0.9235691260035082</v>
      </c>
      <c r="G804" s="30"/>
    </row>
    <row r="805" spans="1:7" ht="12.75" customHeight="1">
      <c r="A805" s="17">
        <v>29</v>
      </c>
      <c r="B805" s="307" t="s">
        <v>169</v>
      </c>
      <c r="C805" s="215">
        <v>47438460</v>
      </c>
      <c r="D805" s="159">
        <v>5660.903700000001</v>
      </c>
      <c r="E805" s="143">
        <v>4318.8483729196</v>
      </c>
      <c r="F805" s="146">
        <f t="shared" si="29"/>
        <v>0.7629256037193495</v>
      </c>
      <c r="G805" s="30"/>
    </row>
    <row r="806" spans="1:7" ht="12.75" customHeight="1">
      <c r="A806" s="17">
        <v>30</v>
      </c>
      <c r="B806" s="307" t="s">
        <v>170</v>
      </c>
      <c r="C806" s="215">
        <v>27406026</v>
      </c>
      <c r="D806" s="159">
        <v>3276.5391</v>
      </c>
      <c r="E806" s="143">
        <v>2914.620355702</v>
      </c>
      <c r="F806" s="146">
        <f t="shared" si="29"/>
        <v>0.8895423697834095</v>
      </c>
      <c r="G806" s="30"/>
    </row>
    <row r="807" spans="1:7" ht="12.75" customHeight="1">
      <c r="A807" s="17">
        <v>31</v>
      </c>
      <c r="B807" s="307" t="s">
        <v>174</v>
      </c>
      <c r="C807" s="215">
        <v>16692399</v>
      </c>
      <c r="D807" s="159">
        <v>1948.87215</v>
      </c>
      <c r="E807" s="143">
        <v>1833.998209723</v>
      </c>
      <c r="F807" s="146">
        <f t="shared" si="29"/>
        <v>0.9410561948473634</v>
      </c>
      <c r="G807" s="30"/>
    </row>
    <row r="808" spans="1:8" ht="12.75" customHeight="1">
      <c r="A808" s="17">
        <v>32</v>
      </c>
      <c r="B808" s="307" t="s">
        <v>171</v>
      </c>
      <c r="C808" s="215">
        <v>32384124</v>
      </c>
      <c r="D808" s="159">
        <v>3819.9478499999996</v>
      </c>
      <c r="E808" s="143">
        <v>3481.0786814765997</v>
      </c>
      <c r="F808" s="146">
        <f t="shared" si="29"/>
        <v>0.9112895825205048</v>
      </c>
      <c r="G808" s="30" t="s">
        <v>12</v>
      </c>
      <c r="H808" s="10" t="s">
        <v>12</v>
      </c>
    </row>
    <row r="809" spans="1:7" ht="12.75" customHeight="1">
      <c r="A809" s="17">
        <v>33</v>
      </c>
      <c r="B809" s="307" t="s">
        <v>172</v>
      </c>
      <c r="C809" s="215">
        <v>26554554</v>
      </c>
      <c r="D809" s="159">
        <v>3115.6974</v>
      </c>
      <c r="E809" s="143">
        <v>3142.817270616</v>
      </c>
      <c r="F809" s="146">
        <f t="shared" si="29"/>
        <v>1.008704269745836</v>
      </c>
      <c r="G809" s="30"/>
    </row>
    <row r="810" spans="1:7" ht="12.75" customHeight="1">
      <c r="A810" s="33"/>
      <c r="B810" s="1" t="s">
        <v>27</v>
      </c>
      <c r="C810" s="212">
        <v>971423604</v>
      </c>
      <c r="D810" s="160">
        <v>115048.73879999999</v>
      </c>
      <c r="E810" s="144">
        <v>113609.17645510481</v>
      </c>
      <c r="F810" s="145">
        <f t="shared" si="29"/>
        <v>0.987487369614736</v>
      </c>
      <c r="G810" s="30"/>
    </row>
    <row r="811" spans="1:7" ht="6.75" customHeight="1">
      <c r="A811" s="95"/>
      <c r="B811" s="71"/>
      <c r="C811" s="72"/>
      <c r="D811" s="72"/>
      <c r="E811" s="73"/>
      <c r="F811" s="74"/>
      <c r="G811" s="75"/>
    </row>
    <row r="812" spans="1:8" ht="14.25">
      <c r="A812" s="46" t="s">
        <v>220</v>
      </c>
      <c r="B812" s="47"/>
      <c r="C812" s="47"/>
      <c r="D812" s="47"/>
      <c r="E812" s="47"/>
      <c r="F812" s="47"/>
      <c r="G812" s="47"/>
      <c r="H812" s="47"/>
    </row>
    <row r="813" spans="2:8" ht="11.25" customHeight="1">
      <c r="B813" s="47"/>
      <c r="C813" s="47"/>
      <c r="D813" s="47"/>
      <c r="E813" s="47"/>
      <c r="F813" s="47"/>
      <c r="G813" s="47"/>
      <c r="H813" s="47"/>
    </row>
    <row r="814" spans="2:8" ht="14.25" customHeight="1">
      <c r="B814" s="47"/>
      <c r="C814" s="47"/>
      <c r="D814" s="47"/>
      <c r="F814" s="58" t="s">
        <v>122</v>
      </c>
      <c r="G814" s="47"/>
      <c r="H814" s="47"/>
    </row>
    <row r="815" spans="1:6" ht="57.75" customHeight="1">
      <c r="A815" s="86" t="s">
        <v>30</v>
      </c>
      <c r="B815" s="86" t="s">
        <v>31</v>
      </c>
      <c r="C815" s="125" t="s">
        <v>219</v>
      </c>
      <c r="D815" s="125" t="s">
        <v>68</v>
      </c>
      <c r="E815" s="125" t="s">
        <v>69</v>
      </c>
      <c r="F815" s="86" t="s">
        <v>67</v>
      </c>
    </row>
    <row r="816" spans="1:6" ht="15" customHeight="1">
      <c r="A816" s="48">
        <v>1</v>
      </c>
      <c r="B816" s="48">
        <v>2</v>
      </c>
      <c r="C816" s="49">
        <v>3</v>
      </c>
      <c r="D816" s="49">
        <v>4</v>
      </c>
      <c r="E816" s="49">
        <v>5</v>
      </c>
      <c r="F816" s="48">
        <v>6</v>
      </c>
    </row>
    <row r="817" spans="1:7" ht="12.75" customHeight="1">
      <c r="A817" s="17">
        <v>1</v>
      </c>
      <c r="B817" s="307" t="s">
        <v>149</v>
      </c>
      <c r="C817" s="215">
        <v>56087559</v>
      </c>
      <c r="D817" s="286">
        <v>3016.1113587</v>
      </c>
      <c r="E817" s="286">
        <v>2964.2505205195553</v>
      </c>
      <c r="F817" s="161">
        <f aca="true" t="shared" si="30" ref="F817:F850">E817/D817</f>
        <v>0.9828053967467575</v>
      </c>
      <c r="G817" s="30"/>
    </row>
    <row r="818" spans="1:7" ht="12.75" customHeight="1">
      <c r="A818" s="17">
        <v>2</v>
      </c>
      <c r="B818" s="307" t="s">
        <v>150</v>
      </c>
      <c r="C818" s="215">
        <v>20481012</v>
      </c>
      <c r="D818" s="286">
        <v>1096.1779572</v>
      </c>
      <c r="E818" s="286">
        <v>669.4432945286906</v>
      </c>
      <c r="F818" s="161">
        <f t="shared" si="30"/>
        <v>0.6107067653856765</v>
      </c>
      <c r="G818" s="30"/>
    </row>
    <row r="819" spans="1:7" ht="12.75" customHeight="1">
      <c r="A819" s="17">
        <v>3</v>
      </c>
      <c r="B819" s="307" t="s">
        <v>152</v>
      </c>
      <c r="C819" s="215">
        <v>35259543</v>
      </c>
      <c r="D819" s="286">
        <v>1858.8092544</v>
      </c>
      <c r="E819" s="286">
        <v>1379.0047406978665</v>
      </c>
      <c r="F819" s="161">
        <f t="shared" si="30"/>
        <v>0.7418753362851056</v>
      </c>
      <c r="G819" s="30"/>
    </row>
    <row r="820" spans="1:7" ht="12.75" customHeight="1">
      <c r="A820" s="17">
        <v>4</v>
      </c>
      <c r="B820" s="307" t="s">
        <v>175</v>
      </c>
      <c r="C820" s="215">
        <v>24262578</v>
      </c>
      <c r="D820" s="286">
        <v>1270.7075556</v>
      </c>
      <c r="E820" s="286">
        <v>808.734574051741</v>
      </c>
      <c r="F820" s="161">
        <f t="shared" si="30"/>
        <v>0.636444294745595</v>
      </c>
      <c r="G820" s="30"/>
    </row>
    <row r="821" spans="1:7" ht="12.75" customHeight="1">
      <c r="A821" s="17">
        <v>5</v>
      </c>
      <c r="B821" s="307" t="s">
        <v>153</v>
      </c>
      <c r="C821" s="215">
        <v>81583605</v>
      </c>
      <c r="D821" s="286">
        <v>4275.3499461</v>
      </c>
      <c r="E821" s="286">
        <v>3863.601519411204</v>
      </c>
      <c r="F821" s="161">
        <f t="shared" si="30"/>
        <v>0.903692462165724</v>
      </c>
      <c r="G821" s="30"/>
    </row>
    <row r="822" spans="1:10" ht="12.75" customHeight="1">
      <c r="A822" s="17">
        <v>6</v>
      </c>
      <c r="B822" s="307" t="s">
        <v>154</v>
      </c>
      <c r="C822" s="215">
        <v>22156497</v>
      </c>
      <c r="D822" s="286">
        <v>1166.3518374</v>
      </c>
      <c r="E822" s="286">
        <v>730.4783684437737</v>
      </c>
      <c r="F822" s="161">
        <f t="shared" si="30"/>
        <v>0.6262933233526997</v>
      </c>
      <c r="G822" s="30"/>
      <c r="J822" s="10" t="s">
        <v>12</v>
      </c>
    </row>
    <row r="823" spans="1:7" ht="12.75" customHeight="1">
      <c r="A823" s="17">
        <v>7</v>
      </c>
      <c r="B823" s="307" t="s">
        <v>156</v>
      </c>
      <c r="C823" s="215">
        <v>40170087</v>
      </c>
      <c r="D823" s="286">
        <v>2156.4111114</v>
      </c>
      <c r="E823" s="286">
        <v>1429.6052689416535</v>
      </c>
      <c r="F823" s="161">
        <f t="shared" si="30"/>
        <v>0.6629558071668047</v>
      </c>
      <c r="G823" s="30"/>
    </row>
    <row r="824" spans="1:7" ht="12.75" customHeight="1">
      <c r="A824" s="17">
        <v>8</v>
      </c>
      <c r="B824" s="307" t="s">
        <v>176</v>
      </c>
      <c r="C824" s="215">
        <v>11576277</v>
      </c>
      <c r="D824" s="286">
        <v>615.5179794000001</v>
      </c>
      <c r="E824" s="286">
        <v>401.055700019191</v>
      </c>
      <c r="F824" s="161">
        <f t="shared" si="30"/>
        <v>0.6515743056118939</v>
      </c>
      <c r="G824" s="30"/>
    </row>
    <row r="825" spans="1:7" ht="12.75" customHeight="1">
      <c r="A825" s="17">
        <v>9</v>
      </c>
      <c r="B825" s="307" t="s">
        <v>177</v>
      </c>
      <c r="C825" s="215">
        <v>26166726</v>
      </c>
      <c r="D825" s="286">
        <v>1350.486108</v>
      </c>
      <c r="E825" s="286">
        <v>785.7218744306217</v>
      </c>
      <c r="F825" s="161">
        <f t="shared" si="30"/>
        <v>0.5818067063231291</v>
      </c>
      <c r="G825" s="30"/>
    </row>
    <row r="826" spans="1:7" ht="12.75" customHeight="1">
      <c r="A826" s="17">
        <v>10</v>
      </c>
      <c r="B826" s="307" t="s">
        <v>161</v>
      </c>
      <c r="C826" s="215">
        <v>71667504</v>
      </c>
      <c r="D826" s="286">
        <v>3739.1444694</v>
      </c>
      <c r="E826" s="286">
        <v>2215.953099900272</v>
      </c>
      <c r="F826" s="161">
        <f t="shared" si="30"/>
        <v>0.5926363953131379</v>
      </c>
      <c r="G826" s="30"/>
    </row>
    <row r="827" spans="1:7" ht="12.75" customHeight="1">
      <c r="A827" s="17">
        <v>11</v>
      </c>
      <c r="B827" s="307" t="s">
        <v>158</v>
      </c>
      <c r="C827" s="215">
        <v>8975934</v>
      </c>
      <c r="D827" s="286">
        <v>466.4062539</v>
      </c>
      <c r="E827" s="286">
        <v>293.7230652498539</v>
      </c>
      <c r="F827" s="161">
        <f t="shared" si="30"/>
        <v>0.6297579905796669</v>
      </c>
      <c r="G827" s="30"/>
    </row>
    <row r="828" spans="1:7" ht="12.75" customHeight="1">
      <c r="A828" s="17">
        <v>12</v>
      </c>
      <c r="B828" s="307" t="s">
        <v>178</v>
      </c>
      <c r="C828" s="215">
        <v>12595176</v>
      </c>
      <c r="D828" s="286">
        <v>671.7694419</v>
      </c>
      <c r="E828" s="286">
        <v>339.40681770020103</v>
      </c>
      <c r="F828" s="161">
        <f t="shared" si="30"/>
        <v>0.5052430142404801</v>
      </c>
      <c r="G828" s="30"/>
    </row>
    <row r="829" spans="1:7" ht="12.75" customHeight="1">
      <c r="A829" s="17">
        <v>13</v>
      </c>
      <c r="B829" s="307" t="s">
        <v>159</v>
      </c>
      <c r="C829" s="215">
        <v>25814619</v>
      </c>
      <c r="D829" s="286">
        <v>1415.0469069</v>
      </c>
      <c r="E829" s="286">
        <v>1480.1702944236072</v>
      </c>
      <c r="F829" s="161">
        <f t="shared" si="30"/>
        <v>1.0460220698028135</v>
      </c>
      <c r="G829" s="30"/>
    </row>
    <row r="830" spans="1:7" ht="12.75" customHeight="1">
      <c r="A830" s="17">
        <v>14</v>
      </c>
      <c r="B830" s="307" t="s">
        <v>179</v>
      </c>
      <c r="C830" s="215">
        <v>19429794</v>
      </c>
      <c r="D830" s="286">
        <v>1060.6527423</v>
      </c>
      <c r="E830" s="286">
        <v>595.674229250569</v>
      </c>
      <c r="F830" s="161">
        <f t="shared" si="30"/>
        <v>0.5616109830243439</v>
      </c>
      <c r="G830" s="30"/>
    </row>
    <row r="831" spans="1:7" ht="12.75" customHeight="1">
      <c r="A831" s="17">
        <v>15</v>
      </c>
      <c r="B831" s="307" t="s">
        <v>162</v>
      </c>
      <c r="C831" s="215">
        <v>20489274</v>
      </c>
      <c r="D831" s="286">
        <v>1086.0137532</v>
      </c>
      <c r="E831" s="286">
        <v>560.9983784355472</v>
      </c>
      <c r="F831" s="161">
        <f t="shared" si="30"/>
        <v>0.516566550637627</v>
      </c>
      <c r="G831" s="30"/>
    </row>
    <row r="832" spans="1:7" ht="12.75" customHeight="1">
      <c r="A832" s="17">
        <v>16</v>
      </c>
      <c r="B832" s="307" t="s">
        <v>163</v>
      </c>
      <c r="C832" s="215">
        <v>10845333</v>
      </c>
      <c r="D832" s="286">
        <v>581.5795302</v>
      </c>
      <c r="E832" s="286">
        <v>438.1363139650828</v>
      </c>
      <c r="F832" s="161">
        <f t="shared" si="30"/>
        <v>0.7533558029705957</v>
      </c>
      <c r="G832" s="30"/>
    </row>
    <row r="833" spans="1:7" ht="12.75" customHeight="1">
      <c r="A833" s="17">
        <v>17</v>
      </c>
      <c r="B833" s="307" t="s">
        <v>151</v>
      </c>
      <c r="C833" s="215">
        <v>44198055</v>
      </c>
      <c r="D833" s="286">
        <v>2357.6780727000005</v>
      </c>
      <c r="E833" s="286">
        <v>1351.283970181075</v>
      </c>
      <c r="F833" s="161">
        <f t="shared" si="30"/>
        <v>0.5731418491047812</v>
      </c>
      <c r="G833" s="30"/>
    </row>
    <row r="834" spans="1:7" ht="12.75" customHeight="1">
      <c r="A834" s="17">
        <v>18</v>
      </c>
      <c r="B834" s="307" t="s">
        <v>157</v>
      </c>
      <c r="C834" s="215">
        <v>41773644</v>
      </c>
      <c r="D834" s="286">
        <v>2200.5978183</v>
      </c>
      <c r="E834" s="286">
        <v>1447.8900483390416</v>
      </c>
      <c r="F834" s="161">
        <f t="shared" si="30"/>
        <v>0.6579530508930349</v>
      </c>
      <c r="G834" s="30"/>
    </row>
    <row r="835" spans="1:8" ht="12.75" customHeight="1">
      <c r="A835" s="17">
        <v>19</v>
      </c>
      <c r="B835" s="307" t="s">
        <v>180</v>
      </c>
      <c r="C835" s="215">
        <v>27577098</v>
      </c>
      <c r="D835" s="286">
        <v>1451.7493839000003</v>
      </c>
      <c r="E835" s="286">
        <v>987.7763090672252</v>
      </c>
      <c r="F835" s="161">
        <f t="shared" si="30"/>
        <v>0.6804041524120704</v>
      </c>
      <c r="G835" s="30"/>
      <c r="H835" s="10" t="s">
        <v>12</v>
      </c>
    </row>
    <row r="836" spans="1:7" ht="12.75" customHeight="1">
      <c r="A836" s="17">
        <v>20</v>
      </c>
      <c r="B836" s="307" t="s">
        <v>165</v>
      </c>
      <c r="C836" s="215">
        <v>32710716</v>
      </c>
      <c r="D836" s="286">
        <v>1772.5074642</v>
      </c>
      <c r="E836" s="286">
        <v>1050.2126421779394</v>
      </c>
      <c r="F836" s="161">
        <f t="shared" si="30"/>
        <v>0.5925011112164429</v>
      </c>
      <c r="G836" s="30"/>
    </row>
    <row r="837" spans="1:7" ht="12.75" customHeight="1">
      <c r="A837" s="17">
        <v>21</v>
      </c>
      <c r="B837" s="307" t="s">
        <v>181</v>
      </c>
      <c r="C837" s="215">
        <v>15478857</v>
      </c>
      <c r="D837" s="286">
        <v>812.2838517</v>
      </c>
      <c r="E837" s="286">
        <v>511.56056005153044</v>
      </c>
      <c r="F837" s="161">
        <f t="shared" si="30"/>
        <v>0.629780536669421</v>
      </c>
      <c r="G837" s="30"/>
    </row>
    <row r="838" spans="1:7" ht="12.75" customHeight="1">
      <c r="A838" s="17">
        <v>22</v>
      </c>
      <c r="B838" s="307" t="s">
        <v>155</v>
      </c>
      <c r="C838" s="215">
        <v>14103963</v>
      </c>
      <c r="D838" s="286">
        <v>736.2418131</v>
      </c>
      <c r="E838" s="286">
        <v>493.0472329802514</v>
      </c>
      <c r="F838" s="161">
        <f t="shared" si="30"/>
        <v>0.6696811077657218</v>
      </c>
      <c r="G838" s="30"/>
    </row>
    <row r="839" spans="1:7" ht="12.75" customHeight="1">
      <c r="A839" s="17">
        <v>23</v>
      </c>
      <c r="B839" s="307" t="s">
        <v>173</v>
      </c>
      <c r="C839" s="215">
        <v>14755932</v>
      </c>
      <c r="D839" s="286">
        <v>793.0755764999999</v>
      </c>
      <c r="E839" s="286">
        <v>836.1613161377313</v>
      </c>
      <c r="F839" s="161">
        <f t="shared" si="30"/>
        <v>1.0543274070144455</v>
      </c>
      <c r="G839" s="30"/>
    </row>
    <row r="840" spans="1:7" ht="12.75" customHeight="1">
      <c r="A840" s="17">
        <v>24</v>
      </c>
      <c r="B840" s="307" t="s">
        <v>160</v>
      </c>
      <c r="C840" s="215">
        <v>45631998</v>
      </c>
      <c r="D840" s="286">
        <v>2414.2455567</v>
      </c>
      <c r="E840" s="286">
        <v>1264.2034763045663</v>
      </c>
      <c r="F840" s="161">
        <f t="shared" si="30"/>
        <v>0.5236432859102323</v>
      </c>
      <c r="G840" s="30"/>
    </row>
    <row r="841" spans="1:7" ht="12.75" customHeight="1">
      <c r="A841" s="17">
        <v>25</v>
      </c>
      <c r="B841" s="307" t="s">
        <v>166</v>
      </c>
      <c r="C841" s="215">
        <v>27913410</v>
      </c>
      <c r="D841" s="286">
        <v>1496.0077758000002</v>
      </c>
      <c r="E841" s="286">
        <v>948.2109965608104</v>
      </c>
      <c r="F841" s="161">
        <f t="shared" si="30"/>
        <v>0.6338275855910896</v>
      </c>
      <c r="G841" s="30"/>
    </row>
    <row r="842" spans="1:7" ht="12.75" customHeight="1">
      <c r="A842" s="17">
        <v>26</v>
      </c>
      <c r="B842" s="307" t="s">
        <v>164</v>
      </c>
      <c r="C842" s="215">
        <v>6982605</v>
      </c>
      <c r="D842" s="286">
        <v>380.7682911</v>
      </c>
      <c r="E842" s="286">
        <v>185.64995230395888</v>
      </c>
      <c r="F842" s="161">
        <f t="shared" si="30"/>
        <v>0.4875667345293787</v>
      </c>
      <c r="G842" s="30"/>
    </row>
    <row r="843" spans="1:7" ht="12.75" customHeight="1">
      <c r="A843" s="17">
        <v>27</v>
      </c>
      <c r="B843" s="307" t="s">
        <v>167</v>
      </c>
      <c r="C843" s="215">
        <v>28548612</v>
      </c>
      <c r="D843" s="286">
        <v>1509.4382157</v>
      </c>
      <c r="E843" s="286">
        <v>1105.5257110722498</v>
      </c>
      <c r="F843" s="161">
        <f t="shared" si="30"/>
        <v>0.7324087197299186</v>
      </c>
      <c r="G843" s="30"/>
    </row>
    <row r="844" spans="1:7" ht="12.75" customHeight="1">
      <c r="A844" s="17">
        <v>28</v>
      </c>
      <c r="B844" s="307" t="s">
        <v>168</v>
      </c>
      <c r="C844" s="215">
        <v>33711633</v>
      </c>
      <c r="D844" s="286">
        <v>1776.2028381</v>
      </c>
      <c r="E844" s="286">
        <v>975.4159859721613</v>
      </c>
      <c r="F844" s="161">
        <f t="shared" si="30"/>
        <v>0.5491579931352668</v>
      </c>
      <c r="G844" s="30"/>
    </row>
    <row r="845" spans="1:7" ht="12.75" customHeight="1">
      <c r="A845" s="17">
        <v>29</v>
      </c>
      <c r="B845" s="307" t="s">
        <v>169</v>
      </c>
      <c r="C845" s="215">
        <v>47438460</v>
      </c>
      <c r="D845" s="286">
        <v>2534.2507422</v>
      </c>
      <c r="E845" s="286">
        <v>2880.749924352933</v>
      </c>
      <c r="F845" s="161">
        <f t="shared" si="30"/>
        <v>1.1367264795006569</v>
      </c>
      <c r="G845" s="30"/>
    </row>
    <row r="846" spans="1:7" ht="12.75" customHeight="1">
      <c r="A846" s="17">
        <v>30</v>
      </c>
      <c r="B846" s="307" t="s">
        <v>170</v>
      </c>
      <c r="C846" s="215">
        <v>27406026</v>
      </c>
      <c r="D846" s="286">
        <v>1466.8176438</v>
      </c>
      <c r="E846" s="286">
        <v>880.9342914295456</v>
      </c>
      <c r="F846" s="161">
        <f t="shared" si="30"/>
        <v>0.6005751943011538</v>
      </c>
      <c r="G846" s="30" t="s">
        <v>12</v>
      </c>
    </row>
    <row r="847" spans="1:7" ht="12.75" customHeight="1">
      <c r="A847" s="17">
        <v>31</v>
      </c>
      <c r="B847" s="307" t="s">
        <v>174</v>
      </c>
      <c r="C847" s="215">
        <v>16692399</v>
      </c>
      <c r="D847" s="286">
        <v>872.5354586999999</v>
      </c>
      <c r="E847" s="286">
        <v>503.76018303140677</v>
      </c>
      <c r="F847" s="161">
        <f t="shared" si="30"/>
        <v>0.5773521041562764</v>
      </c>
      <c r="G847" s="30"/>
    </row>
    <row r="848" spans="1:7" ht="12.75" customHeight="1">
      <c r="A848" s="17">
        <v>32</v>
      </c>
      <c r="B848" s="307" t="s">
        <v>171</v>
      </c>
      <c r="C848" s="215">
        <v>32384124</v>
      </c>
      <c r="D848" s="286">
        <v>1710.1735659</v>
      </c>
      <c r="E848" s="286">
        <v>1764.823844914767</v>
      </c>
      <c r="F848" s="161">
        <f t="shared" si="30"/>
        <v>1.0319559839448265</v>
      </c>
      <c r="G848" s="30"/>
    </row>
    <row r="849" spans="1:7" ht="12.75" customHeight="1">
      <c r="A849" s="17">
        <v>33</v>
      </c>
      <c r="B849" s="307" t="s">
        <v>172</v>
      </c>
      <c r="C849" s="215">
        <v>26554554</v>
      </c>
      <c r="D849" s="286">
        <v>1394.9119512000002</v>
      </c>
      <c r="E849" s="286">
        <v>1083.2619251532494</v>
      </c>
      <c r="F849" s="161">
        <f t="shared" si="30"/>
        <v>0.7765808617679074</v>
      </c>
      <c r="G849" s="30"/>
    </row>
    <row r="850" spans="1:8" ht="12.75" customHeight="1">
      <c r="A850" s="33"/>
      <c r="B850" s="1" t="s">
        <v>27</v>
      </c>
      <c r="C850" s="212">
        <v>971423604</v>
      </c>
      <c r="D850" s="287">
        <v>51506.0222256</v>
      </c>
      <c r="E850" s="287">
        <v>37226.426429999876</v>
      </c>
      <c r="F850" s="145">
        <f t="shared" si="30"/>
        <v>0.7227587148342676</v>
      </c>
      <c r="G850" s="30"/>
      <c r="H850" s="10" t="s">
        <v>12</v>
      </c>
    </row>
    <row r="851" spans="1:8" ht="13.5" customHeight="1">
      <c r="A851" s="70"/>
      <c r="B851" s="71"/>
      <c r="C851" s="72"/>
      <c r="D851" s="72"/>
      <c r="E851" s="73"/>
      <c r="F851" s="74"/>
      <c r="G851" s="75"/>
      <c r="H851" s="10" t="s">
        <v>12</v>
      </c>
    </row>
    <row r="852" spans="1:7" ht="13.5" customHeight="1">
      <c r="A852" s="46" t="s">
        <v>70</v>
      </c>
      <c r="B852" s="99"/>
      <c r="C852" s="99"/>
      <c r="D852" s="100"/>
      <c r="E852" s="100"/>
      <c r="F852" s="100"/>
      <c r="G852" s="100"/>
    </row>
    <row r="853" spans="1:7" ht="13.5" customHeight="1">
      <c r="A853" s="99"/>
      <c r="B853" s="99"/>
      <c r="C853" s="99"/>
      <c r="D853" s="100"/>
      <c r="E853" s="100"/>
      <c r="F853" s="100"/>
      <c r="G853" s="100"/>
    </row>
    <row r="854" spans="1:7" ht="13.5" customHeight="1">
      <c r="A854" s="46" t="s">
        <v>143</v>
      </c>
      <c r="B854" s="99"/>
      <c r="C854" s="99"/>
      <c r="D854" s="100"/>
      <c r="E854" s="100"/>
      <c r="F854" s="100"/>
      <c r="G854" s="100"/>
    </row>
    <row r="855" spans="1:7" ht="13.5" customHeight="1">
      <c r="A855" s="46" t="s">
        <v>205</v>
      </c>
      <c r="B855" s="99"/>
      <c r="C855" s="99"/>
      <c r="D855" s="100"/>
      <c r="E855" s="100"/>
      <c r="F855" s="100"/>
      <c r="G855" s="100"/>
    </row>
    <row r="856" spans="1:8" ht="36.75" customHeight="1">
      <c r="A856" s="86" t="s">
        <v>37</v>
      </c>
      <c r="B856" s="86" t="s">
        <v>38</v>
      </c>
      <c r="C856" s="86" t="s">
        <v>142</v>
      </c>
      <c r="D856" s="86" t="s">
        <v>113</v>
      </c>
      <c r="E856" s="86" t="s">
        <v>115</v>
      </c>
      <c r="F856" s="175"/>
      <c r="G856" s="102"/>
      <c r="H856" s="10" t="s">
        <v>12</v>
      </c>
    </row>
    <row r="857" spans="1:7" ht="14.25">
      <c r="A857" s="101">
        <v>1</v>
      </c>
      <c r="B857" s="101">
        <v>2</v>
      </c>
      <c r="C857" s="101">
        <v>3</v>
      </c>
      <c r="D857" s="101">
        <v>4</v>
      </c>
      <c r="E857" s="101" t="s">
        <v>114</v>
      </c>
      <c r="F857" s="172"/>
      <c r="G857" s="172"/>
    </row>
    <row r="858" spans="1:7" ht="12.75" customHeight="1">
      <c r="A858" s="17">
        <v>1</v>
      </c>
      <c r="B858" s="307" t="s">
        <v>149</v>
      </c>
      <c r="C858" s="173">
        <v>3699</v>
      </c>
      <c r="D858" s="173">
        <v>3699</v>
      </c>
      <c r="E858" s="173">
        <f>D858-C858</f>
        <v>0</v>
      </c>
      <c r="F858" s="176"/>
      <c r="G858" s="41"/>
    </row>
    <row r="859" spans="1:7" ht="12.75" customHeight="1">
      <c r="A859" s="17">
        <v>2</v>
      </c>
      <c r="B859" s="307" t="s">
        <v>150</v>
      </c>
      <c r="C859" s="173">
        <v>2377</v>
      </c>
      <c r="D859" s="173">
        <v>2377</v>
      </c>
      <c r="E859" s="173">
        <f aca="true" t="shared" si="31" ref="E859:E891">D859-C859</f>
        <v>0</v>
      </c>
      <c r="F859" s="176"/>
      <c r="G859" s="41"/>
    </row>
    <row r="860" spans="1:7" ht="12.75" customHeight="1">
      <c r="A860" s="17">
        <v>3</v>
      </c>
      <c r="B860" s="307" t="s">
        <v>152</v>
      </c>
      <c r="C860" s="173">
        <v>3445</v>
      </c>
      <c r="D860" s="173">
        <v>3445</v>
      </c>
      <c r="E860" s="173">
        <f t="shared" si="31"/>
        <v>0</v>
      </c>
      <c r="F860" s="176"/>
      <c r="G860" s="41"/>
    </row>
    <row r="861" spans="1:7" ht="12.75" customHeight="1">
      <c r="A861" s="17">
        <v>4</v>
      </c>
      <c r="B861" s="307" t="s">
        <v>175</v>
      </c>
      <c r="C861" s="173">
        <v>3556</v>
      </c>
      <c r="D861" s="173">
        <v>3556</v>
      </c>
      <c r="E861" s="173">
        <f t="shared" si="31"/>
        <v>0</v>
      </c>
      <c r="F861" s="176"/>
      <c r="G861" s="41"/>
    </row>
    <row r="862" spans="1:7" ht="12.75" customHeight="1">
      <c r="A862" s="17">
        <v>5</v>
      </c>
      <c r="B862" s="307" t="s">
        <v>153</v>
      </c>
      <c r="C862" s="173">
        <v>7608</v>
      </c>
      <c r="D862" s="173">
        <v>7608</v>
      </c>
      <c r="E862" s="173">
        <f t="shared" si="31"/>
        <v>0</v>
      </c>
      <c r="F862" s="176"/>
      <c r="G862" s="41"/>
    </row>
    <row r="863" spans="1:7" ht="12.75" customHeight="1">
      <c r="A863" s="17">
        <v>6</v>
      </c>
      <c r="B863" s="307" t="s">
        <v>154</v>
      </c>
      <c r="C863" s="173">
        <v>2923</v>
      </c>
      <c r="D863" s="173">
        <v>2923</v>
      </c>
      <c r="E863" s="173">
        <f t="shared" si="31"/>
        <v>0</v>
      </c>
      <c r="F863" s="176"/>
      <c r="G863" s="41"/>
    </row>
    <row r="864" spans="1:7" ht="12.75" customHeight="1">
      <c r="A864" s="17">
        <v>7</v>
      </c>
      <c r="B864" s="307" t="s">
        <v>156</v>
      </c>
      <c r="C864" s="173">
        <v>3051</v>
      </c>
      <c r="D864" s="173">
        <v>3051</v>
      </c>
      <c r="E864" s="173">
        <f t="shared" si="31"/>
        <v>0</v>
      </c>
      <c r="F864" s="176"/>
      <c r="G864" s="41"/>
    </row>
    <row r="865" spans="1:7" ht="12.75" customHeight="1">
      <c r="A865" s="17">
        <v>8</v>
      </c>
      <c r="B865" s="307" t="s">
        <v>176</v>
      </c>
      <c r="C865" s="173">
        <v>873</v>
      </c>
      <c r="D865" s="173">
        <v>873</v>
      </c>
      <c r="E865" s="173">
        <f t="shared" si="31"/>
        <v>0</v>
      </c>
      <c r="F865" s="176"/>
      <c r="G865" s="41"/>
    </row>
    <row r="866" spans="1:7" ht="12.75" customHeight="1">
      <c r="A866" s="17">
        <v>9</v>
      </c>
      <c r="B866" s="307" t="s">
        <v>177</v>
      </c>
      <c r="C866" s="173">
        <v>3776</v>
      </c>
      <c r="D866" s="173">
        <v>3776</v>
      </c>
      <c r="E866" s="173">
        <f t="shared" si="31"/>
        <v>0</v>
      </c>
      <c r="F866" s="176"/>
      <c r="G866" s="41"/>
    </row>
    <row r="867" spans="1:7" ht="12.75" customHeight="1">
      <c r="A867" s="17">
        <v>10</v>
      </c>
      <c r="B867" s="307" t="s">
        <v>161</v>
      </c>
      <c r="C867" s="173">
        <v>5470</v>
      </c>
      <c r="D867" s="173">
        <v>5470</v>
      </c>
      <c r="E867" s="173">
        <f t="shared" si="31"/>
        <v>0</v>
      </c>
      <c r="F867" s="176"/>
      <c r="G867" s="41"/>
    </row>
    <row r="868" spans="1:7" ht="12.75" customHeight="1">
      <c r="A868" s="17">
        <v>11</v>
      </c>
      <c r="B868" s="307" t="s">
        <v>158</v>
      </c>
      <c r="C868" s="173">
        <v>1221</v>
      </c>
      <c r="D868" s="173">
        <v>1221</v>
      </c>
      <c r="E868" s="173">
        <f t="shared" si="31"/>
        <v>0</v>
      </c>
      <c r="F868" s="176"/>
      <c r="G868" s="41"/>
    </row>
    <row r="869" spans="1:7" ht="12.75" customHeight="1">
      <c r="A869" s="17">
        <v>12</v>
      </c>
      <c r="B869" s="307" t="s">
        <v>178</v>
      </c>
      <c r="C869" s="173">
        <v>1960</v>
      </c>
      <c r="D869" s="173">
        <v>1960</v>
      </c>
      <c r="E869" s="173">
        <f t="shared" si="31"/>
        <v>0</v>
      </c>
      <c r="F869" s="176"/>
      <c r="G869" s="41"/>
    </row>
    <row r="870" spans="1:7" ht="12.75" customHeight="1">
      <c r="A870" s="17">
        <v>13</v>
      </c>
      <c r="B870" s="307" t="s">
        <v>159</v>
      </c>
      <c r="C870" s="173">
        <v>1165</v>
      </c>
      <c r="D870" s="173">
        <v>1165</v>
      </c>
      <c r="E870" s="173">
        <f t="shared" si="31"/>
        <v>0</v>
      </c>
      <c r="F870" s="176"/>
      <c r="G870" s="41"/>
    </row>
    <row r="871" spans="1:7" ht="12.75" customHeight="1">
      <c r="A871" s="17">
        <v>14</v>
      </c>
      <c r="B871" s="307" t="s">
        <v>179</v>
      </c>
      <c r="C871" s="173">
        <v>1794</v>
      </c>
      <c r="D871" s="173">
        <v>1794</v>
      </c>
      <c r="E871" s="173">
        <f t="shared" si="31"/>
        <v>0</v>
      </c>
      <c r="F871" s="176"/>
      <c r="G871" s="41"/>
    </row>
    <row r="872" spans="1:7" ht="12.75" customHeight="1">
      <c r="A872" s="17">
        <v>15</v>
      </c>
      <c r="B872" s="307" t="s">
        <v>162</v>
      </c>
      <c r="C872" s="173">
        <v>2045</v>
      </c>
      <c r="D872" s="173">
        <v>2045</v>
      </c>
      <c r="E872" s="173">
        <f t="shared" si="31"/>
        <v>0</v>
      </c>
      <c r="F872" s="176"/>
      <c r="G872" s="41"/>
    </row>
    <row r="873" spans="1:7" ht="12.75" customHeight="1">
      <c r="A873" s="17">
        <v>16</v>
      </c>
      <c r="B873" s="307" t="s">
        <v>163</v>
      </c>
      <c r="C873" s="173">
        <v>2183</v>
      </c>
      <c r="D873" s="173">
        <v>2183</v>
      </c>
      <c r="E873" s="173">
        <f t="shared" si="31"/>
        <v>0</v>
      </c>
      <c r="F873" s="176"/>
      <c r="G873" s="41"/>
    </row>
    <row r="874" spans="1:7" ht="12.75" customHeight="1">
      <c r="A874" s="17">
        <v>17</v>
      </c>
      <c r="B874" s="307" t="s">
        <v>151</v>
      </c>
      <c r="C874" s="173">
        <v>5272</v>
      </c>
      <c r="D874" s="173">
        <v>5272</v>
      </c>
      <c r="E874" s="173">
        <f t="shared" si="31"/>
        <v>0</v>
      </c>
      <c r="F874" s="176"/>
      <c r="G874" s="41"/>
    </row>
    <row r="875" spans="1:8" ht="12.75" customHeight="1">
      <c r="A875" s="17">
        <v>18</v>
      </c>
      <c r="B875" s="307" t="s">
        <v>157</v>
      </c>
      <c r="C875" s="173">
        <v>4390</v>
      </c>
      <c r="D875" s="173">
        <v>4390</v>
      </c>
      <c r="E875" s="173">
        <f t="shared" si="31"/>
        <v>0</v>
      </c>
      <c r="F875" s="176"/>
      <c r="G875" s="41"/>
      <c r="H875" s="10" t="s">
        <v>12</v>
      </c>
    </row>
    <row r="876" spans="1:7" ht="12.75" customHeight="1">
      <c r="A876" s="17">
        <v>19</v>
      </c>
      <c r="B876" s="307" t="s">
        <v>180</v>
      </c>
      <c r="C876" s="173">
        <v>3209</v>
      </c>
      <c r="D876" s="173">
        <v>3209</v>
      </c>
      <c r="E876" s="173">
        <f t="shared" si="31"/>
        <v>0</v>
      </c>
      <c r="F876" s="176"/>
      <c r="G876" s="41"/>
    </row>
    <row r="877" spans="1:7" ht="12.75" customHeight="1">
      <c r="A877" s="17">
        <v>20</v>
      </c>
      <c r="B877" s="307" t="s">
        <v>165</v>
      </c>
      <c r="C877" s="173">
        <v>3361</v>
      </c>
      <c r="D877" s="173">
        <v>3361</v>
      </c>
      <c r="E877" s="173">
        <f t="shared" si="31"/>
        <v>0</v>
      </c>
      <c r="F877" s="176"/>
      <c r="G877" s="41"/>
    </row>
    <row r="878" spans="1:7" ht="12.75" customHeight="1">
      <c r="A878" s="17">
        <v>21</v>
      </c>
      <c r="B878" s="307" t="s">
        <v>181</v>
      </c>
      <c r="C878" s="173">
        <v>1635</v>
      </c>
      <c r="D878" s="173">
        <v>1635</v>
      </c>
      <c r="E878" s="173">
        <f t="shared" si="31"/>
        <v>0</v>
      </c>
      <c r="F878" s="176"/>
      <c r="G878" s="41" t="s">
        <v>12</v>
      </c>
    </row>
    <row r="879" spans="1:7" ht="12.75" customHeight="1">
      <c r="A879" s="17">
        <v>22</v>
      </c>
      <c r="B879" s="307" t="s">
        <v>155</v>
      </c>
      <c r="C879" s="173">
        <v>2070</v>
      </c>
      <c r="D879" s="173">
        <v>2070</v>
      </c>
      <c r="E879" s="173">
        <f t="shared" si="31"/>
        <v>0</v>
      </c>
      <c r="F879" s="176"/>
      <c r="G879" s="41"/>
    </row>
    <row r="880" spans="1:7" ht="12.75" customHeight="1">
      <c r="A880" s="17">
        <v>23</v>
      </c>
      <c r="B880" s="307" t="s">
        <v>173</v>
      </c>
      <c r="C880" s="173">
        <v>800</v>
      </c>
      <c r="D880" s="173">
        <v>800</v>
      </c>
      <c r="E880" s="173">
        <f t="shared" si="31"/>
        <v>0</v>
      </c>
      <c r="F880" s="176"/>
      <c r="G880" s="41"/>
    </row>
    <row r="881" spans="1:7" ht="12.75" customHeight="1">
      <c r="A881" s="17">
        <v>24</v>
      </c>
      <c r="B881" s="307" t="s">
        <v>160</v>
      </c>
      <c r="C881" s="173">
        <v>3993</v>
      </c>
      <c r="D881" s="173">
        <v>3993</v>
      </c>
      <c r="E881" s="173">
        <f t="shared" si="31"/>
        <v>0</v>
      </c>
      <c r="F881" s="176"/>
      <c r="G881" s="41" t="s">
        <v>12</v>
      </c>
    </row>
    <row r="882" spans="1:7" ht="12.75" customHeight="1">
      <c r="A882" s="17">
        <v>25</v>
      </c>
      <c r="B882" s="307" t="s">
        <v>166</v>
      </c>
      <c r="C882" s="173">
        <v>2541</v>
      </c>
      <c r="D882" s="173">
        <v>2541</v>
      </c>
      <c r="E882" s="173">
        <f t="shared" si="31"/>
        <v>0</v>
      </c>
      <c r="F882" s="176"/>
      <c r="G882" s="41"/>
    </row>
    <row r="883" spans="1:7" ht="12.75" customHeight="1">
      <c r="A883" s="17">
        <v>26</v>
      </c>
      <c r="B883" s="307" t="s">
        <v>164</v>
      </c>
      <c r="C883" s="173">
        <v>950</v>
      </c>
      <c r="D883" s="173">
        <v>950</v>
      </c>
      <c r="E883" s="173">
        <f t="shared" si="31"/>
        <v>0</v>
      </c>
      <c r="F883" s="176"/>
      <c r="G883" s="41"/>
    </row>
    <row r="884" spans="1:7" ht="12.75" customHeight="1">
      <c r="A884" s="17">
        <v>27</v>
      </c>
      <c r="B884" s="307" t="s">
        <v>167</v>
      </c>
      <c r="C884" s="173">
        <v>2650</v>
      </c>
      <c r="D884" s="173">
        <v>2650</v>
      </c>
      <c r="E884" s="173">
        <f t="shared" si="31"/>
        <v>0</v>
      </c>
      <c r="F884" s="176"/>
      <c r="G884" s="41"/>
    </row>
    <row r="885" spans="1:7" ht="12.75" customHeight="1">
      <c r="A885" s="17">
        <v>28</v>
      </c>
      <c r="B885" s="307" t="s">
        <v>168</v>
      </c>
      <c r="C885" s="173">
        <v>3732</v>
      </c>
      <c r="D885" s="173">
        <v>3732</v>
      </c>
      <c r="E885" s="173">
        <f t="shared" si="31"/>
        <v>0</v>
      </c>
      <c r="F885" s="176"/>
      <c r="G885" s="41"/>
    </row>
    <row r="886" spans="1:7" ht="12.75" customHeight="1">
      <c r="A886" s="17">
        <v>29</v>
      </c>
      <c r="B886" s="307" t="s">
        <v>169</v>
      </c>
      <c r="C886" s="173">
        <v>4149</v>
      </c>
      <c r="D886" s="173">
        <v>4149</v>
      </c>
      <c r="E886" s="173">
        <f t="shared" si="31"/>
        <v>0</v>
      </c>
      <c r="F886" s="176"/>
      <c r="G886" s="41"/>
    </row>
    <row r="887" spans="1:7" ht="12.75" customHeight="1">
      <c r="A887" s="17">
        <v>30</v>
      </c>
      <c r="B887" s="307" t="s">
        <v>170</v>
      </c>
      <c r="C887" s="173">
        <v>2645</v>
      </c>
      <c r="D887" s="173">
        <v>2645</v>
      </c>
      <c r="E887" s="173">
        <f t="shared" si="31"/>
        <v>0</v>
      </c>
      <c r="F887" s="176"/>
      <c r="G887" s="41"/>
    </row>
    <row r="888" spans="1:7" ht="12.75" customHeight="1">
      <c r="A888" s="17">
        <v>31</v>
      </c>
      <c r="B888" s="307" t="s">
        <v>174</v>
      </c>
      <c r="C888" s="173">
        <v>2564</v>
      </c>
      <c r="D888" s="173">
        <v>2564</v>
      </c>
      <c r="E888" s="173">
        <f t="shared" si="31"/>
        <v>0</v>
      </c>
      <c r="F888" s="176"/>
      <c r="G888" s="41"/>
    </row>
    <row r="889" spans="1:7" ht="12.75" customHeight="1">
      <c r="A889" s="17">
        <v>32</v>
      </c>
      <c r="B889" s="307" t="s">
        <v>171</v>
      </c>
      <c r="C889" s="173">
        <v>2899</v>
      </c>
      <c r="D889" s="173">
        <v>2899</v>
      </c>
      <c r="E889" s="173">
        <f t="shared" si="31"/>
        <v>0</v>
      </c>
      <c r="F889" s="176"/>
      <c r="G889" s="41"/>
    </row>
    <row r="890" spans="1:7" ht="12.75" customHeight="1">
      <c r="A890" s="17">
        <v>33</v>
      </c>
      <c r="B890" s="307" t="s">
        <v>172</v>
      </c>
      <c r="C890" s="173">
        <v>2323</v>
      </c>
      <c r="D890" s="173">
        <v>2323</v>
      </c>
      <c r="E890" s="173">
        <f t="shared" si="31"/>
        <v>0</v>
      </c>
      <c r="F890" s="176"/>
      <c r="G890" s="41"/>
    </row>
    <row r="891" spans="1:7" ht="15" customHeight="1">
      <c r="A891" s="33"/>
      <c r="B891" s="1" t="s">
        <v>27</v>
      </c>
      <c r="C891" s="174">
        <v>96329</v>
      </c>
      <c r="D891" s="174">
        <v>96329</v>
      </c>
      <c r="E891" s="174">
        <f t="shared" si="31"/>
        <v>0</v>
      </c>
      <c r="F891" s="177"/>
      <c r="G891" s="37"/>
    </row>
    <row r="892" spans="1:7" ht="15" customHeight="1">
      <c r="A892" s="39"/>
      <c r="B892" s="2"/>
      <c r="C892" s="170"/>
      <c r="D892" s="171"/>
      <c r="E892" s="171"/>
      <c r="F892" s="171"/>
      <c r="G892" s="37"/>
    </row>
    <row r="893" spans="1:7" ht="15" customHeight="1">
      <c r="A893" s="39"/>
      <c r="B893" s="2"/>
      <c r="C893" s="170"/>
      <c r="D893" s="171"/>
      <c r="E893" s="171"/>
      <c r="F893" s="171"/>
      <c r="G893" s="37"/>
    </row>
    <row r="894" spans="1:7" ht="13.5" customHeight="1">
      <c r="A894" s="46" t="s">
        <v>71</v>
      </c>
      <c r="B894" s="99"/>
      <c r="C894" s="99"/>
      <c r="D894" s="100"/>
      <c r="E894" s="100"/>
      <c r="F894" s="100"/>
      <c r="G894" s="100"/>
    </row>
    <row r="895" spans="1:7" ht="13.5" customHeight="1">
      <c r="A895" s="46" t="s">
        <v>205</v>
      </c>
      <c r="B895" s="99"/>
      <c r="C895" s="99"/>
      <c r="D895" s="100"/>
      <c r="E895" s="100"/>
      <c r="F895" s="100"/>
      <c r="G895" s="100"/>
    </row>
    <row r="896" spans="1:12" ht="42" customHeight="1">
      <c r="A896" s="16" t="s">
        <v>37</v>
      </c>
      <c r="B896" s="16" t="s">
        <v>38</v>
      </c>
      <c r="C896" s="16" t="s">
        <v>144</v>
      </c>
      <c r="D896" s="16" t="s">
        <v>240</v>
      </c>
      <c r="E896" s="16" t="s">
        <v>72</v>
      </c>
      <c r="F896" s="16" t="s">
        <v>73</v>
      </c>
      <c r="G896" s="16" t="s">
        <v>74</v>
      </c>
      <c r="L896" s="10">
        <f>29298/34788*100</f>
        <v>84.21869610210418</v>
      </c>
    </row>
    <row r="897" spans="1:7" ht="14.25">
      <c r="A897" s="101">
        <v>1</v>
      </c>
      <c r="B897" s="101">
        <v>2</v>
      </c>
      <c r="C897" s="101">
        <v>3</v>
      </c>
      <c r="D897" s="101">
        <v>4</v>
      </c>
      <c r="E897" s="101">
        <v>5</v>
      </c>
      <c r="F897" s="101">
        <v>6</v>
      </c>
      <c r="G897" s="101">
        <v>7</v>
      </c>
    </row>
    <row r="898" spans="1:8" ht="12.75" customHeight="1">
      <c r="A898" s="184">
        <v>1</v>
      </c>
      <c r="B898" s="307" t="s">
        <v>149</v>
      </c>
      <c r="C898" s="183">
        <v>362.86399937442167</v>
      </c>
      <c r="D898" s="183">
        <v>26.17470781129819</v>
      </c>
      <c r="E898" s="183">
        <v>329.86837768961414</v>
      </c>
      <c r="F898" s="288">
        <f>D898+E898</f>
        <v>356.0430855009123</v>
      </c>
      <c r="G898" s="193">
        <f>F898/C898</f>
        <v>0.9812025610551924</v>
      </c>
      <c r="H898" s="186"/>
    </row>
    <row r="899" spans="1:8" ht="12.75" customHeight="1">
      <c r="A899" s="184">
        <v>2</v>
      </c>
      <c r="B899" s="307" t="s">
        <v>150</v>
      </c>
      <c r="C899" s="183">
        <v>290.77745315623747</v>
      </c>
      <c r="D899" s="183">
        <v>20.842180074145684</v>
      </c>
      <c r="E899" s="183">
        <v>264.3367452406972</v>
      </c>
      <c r="F899" s="288">
        <f aca="true" t="shared" si="32" ref="F899:F930">D899+E899</f>
        <v>285.1789253148429</v>
      </c>
      <c r="G899" s="193">
        <f aca="true" t="shared" si="33" ref="G899:G930">F899/C899</f>
        <v>0.9807463481758112</v>
      </c>
      <c r="H899" s="186"/>
    </row>
    <row r="900" spans="1:8" ht="12.75" customHeight="1">
      <c r="A900" s="184">
        <v>3</v>
      </c>
      <c r="B900" s="307" t="s">
        <v>152</v>
      </c>
      <c r="C900" s="183">
        <v>325.9110920436367</v>
      </c>
      <c r="D900" s="183">
        <v>24.020709256511072</v>
      </c>
      <c r="E900" s="183">
        <v>296.2756406625168</v>
      </c>
      <c r="F900" s="288">
        <f t="shared" si="32"/>
        <v>320.2963499190279</v>
      </c>
      <c r="G900" s="193">
        <f t="shared" si="33"/>
        <v>0.9827721662082705</v>
      </c>
      <c r="H900" s="186"/>
    </row>
    <row r="901" spans="1:8" ht="12.75" customHeight="1">
      <c r="A901" s="184">
        <v>4</v>
      </c>
      <c r="B901" s="307" t="s">
        <v>175</v>
      </c>
      <c r="C901" s="183">
        <v>328.6385818227406</v>
      </c>
      <c r="D901" s="183">
        <v>22.828778697970527</v>
      </c>
      <c r="E901" s="183">
        <v>298.7551176525816</v>
      </c>
      <c r="F901" s="288">
        <f t="shared" si="32"/>
        <v>321.5838963505521</v>
      </c>
      <c r="G901" s="193">
        <f t="shared" si="33"/>
        <v>0.9785336054182657</v>
      </c>
      <c r="H901" s="186"/>
    </row>
    <row r="902" spans="1:8" ht="12.75" customHeight="1">
      <c r="A902" s="184">
        <v>5</v>
      </c>
      <c r="B902" s="307" t="s">
        <v>153</v>
      </c>
      <c r="C902" s="183">
        <v>752.3777825967651</v>
      </c>
      <c r="D902" s="183">
        <v>53.808668769436125</v>
      </c>
      <c r="E902" s="183">
        <v>683.963245132147</v>
      </c>
      <c r="F902" s="288">
        <f t="shared" si="32"/>
        <v>737.7719139015832</v>
      </c>
      <c r="G902" s="193">
        <f t="shared" si="33"/>
        <v>0.9805870547575567</v>
      </c>
      <c r="H902" s="186"/>
    </row>
    <row r="903" spans="1:8" ht="12.75" customHeight="1">
      <c r="A903" s="184">
        <v>6</v>
      </c>
      <c r="B903" s="307" t="s">
        <v>154</v>
      </c>
      <c r="C903" s="183">
        <v>275.49796261062113</v>
      </c>
      <c r="D903" s="183">
        <v>22.451096683131684</v>
      </c>
      <c r="E903" s="183">
        <v>250.44662933920813</v>
      </c>
      <c r="F903" s="288">
        <f t="shared" si="32"/>
        <v>272.89772602233984</v>
      </c>
      <c r="G903" s="193">
        <f t="shared" si="33"/>
        <v>0.9905616848718538</v>
      </c>
      <c r="H903" s="186"/>
    </row>
    <row r="904" spans="1:8" ht="12.75" customHeight="1">
      <c r="A904" s="184">
        <v>7</v>
      </c>
      <c r="B904" s="307" t="s">
        <v>156</v>
      </c>
      <c r="C904" s="183">
        <v>298.32052295779795</v>
      </c>
      <c r="D904" s="183">
        <v>18.083561856003165</v>
      </c>
      <c r="E904" s="183">
        <v>271.1939138043674</v>
      </c>
      <c r="F904" s="288">
        <f t="shared" si="32"/>
        <v>289.27747566037056</v>
      </c>
      <c r="G904" s="193">
        <f t="shared" si="33"/>
        <v>0.969686807974969</v>
      </c>
      <c r="H904" s="186"/>
    </row>
    <row r="905" spans="1:8" ht="12.75" customHeight="1">
      <c r="A905" s="184">
        <v>8</v>
      </c>
      <c r="B905" s="307" t="s">
        <v>176</v>
      </c>
      <c r="C905" s="183">
        <v>87.73462124249471</v>
      </c>
      <c r="D905" s="183">
        <v>4.979146102925622</v>
      </c>
      <c r="E905" s="183">
        <v>79.75681584640162</v>
      </c>
      <c r="F905" s="288">
        <f t="shared" si="32"/>
        <v>84.73596194932725</v>
      </c>
      <c r="G905" s="193">
        <f t="shared" si="33"/>
        <v>0.965821254475137</v>
      </c>
      <c r="H905" s="186"/>
    </row>
    <row r="906" spans="1:8" ht="12.75" customHeight="1">
      <c r="A906" s="184">
        <v>9</v>
      </c>
      <c r="B906" s="307" t="s">
        <v>177</v>
      </c>
      <c r="C906" s="183">
        <v>361.13535406804544</v>
      </c>
      <c r="D906" s="183">
        <v>19.218629673735464</v>
      </c>
      <c r="E906" s="183">
        <v>328.29692886633984</v>
      </c>
      <c r="F906" s="288">
        <f t="shared" si="32"/>
        <v>347.5155585400753</v>
      </c>
      <c r="G906" s="193">
        <f t="shared" si="33"/>
        <v>0.9622861750461466</v>
      </c>
      <c r="H906" s="186"/>
    </row>
    <row r="907" spans="1:8" ht="12.75" customHeight="1">
      <c r="A907" s="184">
        <v>10</v>
      </c>
      <c r="B907" s="307" t="s">
        <v>161</v>
      </c>
      <c r="C907" s="183">
        <v>607.808286440133</v>
      </c>
      <c r="D907" s="183">
        <v>28.40488045383967</v>
      </c>
      <c r="E907" s="183">
        <v>552.5396128232662</v>
      </c>
      <c r="F907" s="288">
        <f t="shared" si="32"/>
        <v>580.944493277106</v>
      </c>
      <c r="G907" s="193">
        <f t="shared" si="33"/>
        <v>0.9558021932863645</v>
      </c>
      <c r="H907" s="186"/>
    </row>
    <row r="908" spans="1:8" ht="12.75" customHeight="1">
      <c r="A908" s="184">
        <v>11</v>
      </c>
      <c r="B908" s="307" t="s">
        <v>158</v>
      </c>
      <c r="C908" s="183">
        <v>141.6020827522844</v>
      </c>
      <c r="D908" s="183">
        <v>7.1141607248485785</v>
      </c>
      <c r="E908" s="183">
        <v>128.72605115126754</v>
      </c>
      <c r="F908" s="288">
        <f t="shared" si="32"/>
        <v>135.84021187611611</v>
      </c>
      <c r="G908" s="193">
        <f t="shared" si="33"/>
        <v>0.9593094200016254</v>
      </c>
      <c r="H908" s="186"/>
    </row>
    <row r="909" spans="1:8" ht="12.75" customHeight="1">
      <c r="A909" s="184">
        <v>12</v>
      </c>
      <c r="B909" s="307" t="s">
        <v>178</v>
      </c>
      <c r="C909" s="183">
        <v>143.4384386383707</v>
      </c>
      <c r="D909" s="183">
        <v>6.363647195098235</v>
      </c>
      <c r="E909" s="183">
        <v>130.39542469786718</v>
      </c>
      <c r="F909" s="288">
        <f t="shared" si="32"/>
        <v>136.7590718929654</v>
      </c>
      <c r="G909" s="193">
        <f t="shared" si="33"/>
        <v>0.9534339134697013</v>
      </c>
      <c r="H909" s="186"/>
    </row>
    <row r="910" spans="1:8" ht="12.75" customHeight="1">
      <c r="A910" s="184">
        <v>13</v>
      </c>
      <c r="B910" s="307" t="s">
        <v>159</v>
      </c>
      <c r="C910" s="183">
        <v>205.52693973819817</v>
      </c>
      <c r="D910" s="183">
        <v>15.440615842382783</v>
      </c>
      <c r="E910" s="183">
        <v>186.83818531086254</v>
      </c>
      <c r="F910" s="288">
        <f t="shared" si="32"/>
        <v>202.27880115324533</v>
      </c>
      <c r="G910" s="193">
        <f t="shared" si="33"/>
        <v>0.9841960446202802</v>
      </c>
      <c r="H910" s="186"/>
    </row>
    <row r="911" spans="1:8" ht="12.75" customHeight="1">
      <c r="A911" s="184">
        <v>14</v>
      </c>
      <c r="B911" s="307" t="s">
        <v>179</v>
      </c>
      <c r="C911" s="183">
        <v>173.2155483364943</v>
      </c>
      <c r="D911" s="183">
        <v>10.827854079153795</v>
      </c>
      <c r="E911" s="183">
        <v>157.46489809636</v>
      </c>
      <c r="F911" s="288">
        <f t="shared" si="32"/>
        <v>168.29275217551378</v>
      </c>
      <c r="G911" s="193">
        <f t="shared" si="33"/>
        <v>0.9715799406678128</v>
      </c>
      <c r="H911" s="186"/>
    </row>
    <row r="912" spans="1:8" ht="12.75" customHeight="1">
      <c r="A912" s="184">
        <v>15</v>
      </c>
      <c r="B912" s="307" t="s">
        <v>162</v>
      </c>
      <c r="C912" s="183">
        <v>164.51094493365866</v>
      </c>
      <c r="D912" s="183">
        <v>11.379179729729032</v>
      </c>
      <c r="E912" s="183">
        <v>149.55178421561115</v>
      </c>
      <c r="F912" s="288">
        <f t="shared" si="32"/>
        <v>160.93096394534018</v>
      </c>
      <c r="G912" s="193">
        <f t="shared" si="33"/>
        <v>0.9782386455213532</v>
      </c>
      <c r="H912" s="186"/>
    </row>
    <row r="913" spans="1:8" ht="12.75" customHeight="1">
      <c r="A913" s="184">
        <v>16</v>
      </c>
      <c r="B913" s="307" t="s">
        <v>163</v>
      </c>
      <c r="C913" s="183">
        <v>168.64260832260126</v>
      </c>
      <c r="D913" s="183">
        <v>13.845090375364448</v>
      </c>
      <c r="E913" s="183">
        <v>153.30775067532474</v>
      </c>
      <c r="F913" s="288">
        <f t="shared" si="32"/>
        <v>167.15284105068918</v>
      </c>
      <c r="G913" s="193">
        <f t="shared" si="33"/>
        <v>0.9911661276664895</v>
      </c>
      <c r="H913" s="186"/>
    </row>
    <row r="914" spans="1:8" ht="12.75" customHeight="1">
      <c r="A914" s="184">
        <v>17</v>
      </c>
      <c r="B914" s="307" t="s">
        <v>151</v>
      </c>
      <c r="C914" s="183">
        <v>411.1559055004626</v>
      </c>
      <c r="D914" s="183">
        <v>26.952597298261306</v>
      </c>
      <c r="E914" s="183">
        <v>373.7690506771828</v>
      </c>
      <c r="F914" s="288">
        <f t="shared" si="32"/>
        <v>400.7216479754441</v>
      </c>
      <c r="G914" s="193">
        <f t="shared" si="33"/>
        <v>0.9746221387424369</v>
      </c>
      <c r="H914" s="186"/>
    </row>
    <row r="915" spans="1:8" s="214" customFormat="1" ht="12.75" customHeight="1">
      <c r="A915" s="184">
        <v>18</v>
      </c>
      <c r="B915" s="307" t="s">
        <v>157</v>
      </c>
      <c r="C915" s="183">
        <v>485.471717943615</v>
      </c>
      <c r="D915" s="183">
        <v>27.57685749360082</v>
      </c>
      <c r="E915" s="183">
        <v>441.3272457776127</v>
      </c>
      <c r="F915" s="288">
        <f t="shared" si="32"/>
        <v>468.9041032712135</v>
      </c>
      <c r="G915" s="193">
        <f t="shared" si="33"/>
        <v>0.9658731619988505</v>
      </c>
      <c r="H915" s="186"/>
    </row>
    <row r="916" spans="1:8" ht="12.75" customHeight="1">
      <c r="A916" s="184">
        <v>19</v>
      </c>
      <c r="B916" s="307" t="s">
        <v>180</v>
      </c>
      <c r="C916" s="183">
        <v>280.78024844578465</v>
      </c>
      <c r="D916" s="183">
        <v>23.52257311403567</v>
      </c>
      <c r="E916" s="183">
        <v>255.24859053534678</v>
      </c>
      <c r="F916" s="288">
        <f t="shared" si="32"/>
        <v>278.77116364938246</v>
      </c>
      <c r="G916" s="193">
        <f t="shared" si="33"/>
        <v>0.9928446363035749</v>
      </c>
      <c r="H916" s="186"/>
    </row>
    <row r="917" spans="1:8" ht="12.75" customHeight="1">
      <c r="A917" s="184">
        <v>20</v>
      </c>
      <c r="B917" s="307" t="s">
        <v>165</v>
      </c>
      <c r="C917" s="183">
        <v>353.3634551724218</v>
      </c>
      <c r="D917" s="183">
        <v>19.104846633836587</v>
      </c>
      <c r="E917" s="183">
        <v>321.23172817883847</v>
      </c>
      <c r="F917" s="288">
        <f t="shared" si="32"/>
        <v>340.33657481267505</v>
      </c>
      <c r="G917" s="193">
        <f t="shared" si="33"/>
        <v>0.9631346134721532</v>
      </c>
      <c r="H917" s="186"/>
    </row>
    <row r="918" spans="1:8" ht="12.75" customHeight="1">
      <c r="A918" s="184">
        <v>21</v>
      </c>
      <c r="B918" s="307" t="s">
        <v>181</v>
      </c>
      <c r="C918" s="183">
        <v>138.0324911152531</v>
      </c>
      <c r="D918" s="183">
        <v>8.902230182293845</v>
      </c>
      <c r="E918" s="183">
        <v>125.4810450989064</v>
      </c>
      <c r="F918" s="288">
        <f t="shared" si="32"/>
        <v>134.38327528120024</v>
      </c>
      <c r="G918" s="193">
        <f t="shared" si="33"/>
        <v>0.9735626314893798</v>
      </c>
      <c r="H918" s="186"/>
    </row>
    <row r="919" spans="1:8" ht="12.75" customHeight="1">
      <c r="A919" s="184">
        <v>22</v>
      </c>
      <c r="B919" s="307" t="s">
        <v>155</v>
      </c>
      <c r="C919" s="183">
        <v>179.94500954491022</v>
      </c>
      <c r="D919" s="183">
        <v>12.747587812645982</v>
      </c>
      <c r="E919" s="183">
        <v>163.58241642318026</v>
      </c>
      <c r="F919" s="288">
        <f t="shared" si="32"/>
        <v>176.33000423582624</v>
      </c>
      <c r="G919" s="193">
        <f t="shared" si="33"/>
        <v>0.9799104997786462</v>
      </c>
      <c r="H919" s="186"/>
    </row>
    <row r="920" spans="1:8" ht="12.75" customHeight="1">
      <c r="A920" s="184">
        <v>23</v>
      </c>
      <c r="B920" s="307" t="s">
        <v>173</v>
      </c>
      <c r="C920" s="183">
        <v>85.69164267132217</v>
      </c>
      <c r="D920" s="183">
        <v>7.686706570475034</v>
      </c>
      <c r="E920" s="183">
        <v>77.8996074670476</v>
      </c>
      <c r="F920" s="288">
        <f t="shared" si="32"/>
        <v>85.58631403752264</v>
      </c>
      <c r="G920" s="193">
        <f t="shared" si="33"/>
        <v>0.9987708412335666</v>
      </c>
      <c r="H920" s="186"/>
    </row>
    <row r="921" spans="1:8" ht="12.75" customHeight="1">
      <c r="A921" s="184">
        <v>24</v>
      </c>
      <c r="B921" s="307" t="s">
        <v>160</v>
      </c>
      <c r="C921" s="183">
        <v>460.8415407681613</v>
      </c>
      <c r="D921" s="183">
        <v>24.574566985654894</v>
      </c>
      <c r="E921" s="183">
        <v>418.93678977480965</v>
      </c>
      <c r="F921" s="288">
        <f t="shared" si="32"/>
        <v>443.51135676046454</v>
      </c>
      <c r="G921" s="193">
        <f t="shared" si="33"/>
        <v>0.9623944838418654</v>
      </c>
      <c r="H921" s="186"/>
    </row>
    <row r="922" spans="1:8" ht="12.75" customHeight="1">
      <c r="A922" s="184">
        <v>25</v>
      </c>
      <c r="B922" s="307" t="s">
        <v>166</v>
      </c>
      <c r="C922" s="183">
        <v>253.87851883956768</v>
      </c>
      <c r="D922" s="183">
        <v>14.433582310349683</v>
      </c>
      <c r="E922" s="183">
        <v>230.79307590760243</v>
      </c>
      <c r="F922" s="288">
        <f t="shared" si="32"/>
        <v>245.22665821795212</v>
      </c>
      <c r="G922" s="193">
        <f t="shared" si="33"/>
        <v>0.9659212576898525</v>
      </c>
      <c r="H922" s="186"/>
    </row>
    <row r="923" spans="1:8" ht="12.75" customHeight="1">
      <c r="A923" s="184">
        <v>26</v>
      </c>
      <c r="B923" s="307" t="s">
        <v>164</v>
      </c>
      <c r="C923" s="183">
        <v>76.89349094694721</v>
      </c>
      <c r="D923" s="183">
        <v>5.1021072923607305</v>
      </c>
      <c r="E923" s="183">
        <v>69.9014805611825</v>
      </c>
      <c r="F923" s="288">
        <f t="shared" si="32"/>
        <v>75.00358785354322</v>
      </c>
      <c r="G923" s="193">
        <f t="shared" si="33"/>
        <v>0.9754218065777774</v>
      </c>
      <c r="H923" s="186"/>
    </row>
    <row r="924" spans="1:8" ht="12.75" customHeight="1">
      <c r="A924" s="184">
        <v>27</v>
      </c>
      <c r="B924" s="307" t="s">
        <v>167</v>
      </c>
      <c r="C924" s="183">
        <v>297.74423435837423</v>
      </c>
      <c r="D924" s="183">
        <v>22.434770196096544</v>
      </c>
      <c r="E924" s="183">
        <v>270.6700234042161</v>
      </c>
      <c r="F924" s="288">
        <f t="shared" si="32"/>
        <v>293.1047936003127</v>
      </c>
      <c r="G924" s="193">
        <f t="shared" si="33"/>
        <v>0.9844180332557595</v>
      </c>
      <c r="H924" s="186"/>
    </row>
    <row r="925" spans="1:8" ht="12.75" customHeight="1">
      <c r="A925" s="184">
        <v>28</v>
      </c>
      <c r="B925" s="307" t="s">
        <v>168</v>
      </c>
      <c r="C925" s="183">
        <v>413.4498248049614</v>
      </c>
      <c r="D925" s="183">
        <v>27.222438759761758</v>
      </c>
      <c r="E925" s="183">
        <v>375.854376246961</v>
      </c>
      <c r="F925" s="288">
        <f t="shared" si="32"/>
        <v>403.07681500672277</v>
      </c>
      <c r="G925" s="193">
        <f t="shared" si="33"/>
        <v>0.9749110794686346</v>
      </c>
      <c r="H925" s="186"/>
    </row>
    <row r="926" spans="1:8" ht="12.75" customHeight="1">
      <c r="A926" s="184">
        <v>29</v>
      </c>
      <c r="B926" s="307" t="s">
        <v>169</v>
      </c>
      <c r="C926" s="183">
        <v>409.879703812701</v>
      </c>
      <c r="D926" s="183">
        <v>21.6606655211118</v>
      </c>
      <c r="E926" s="183">
        <v>372.6089101403916</v>
      </c>
      <c r="F926" s="288">
        <f t="shared" si="32"/>
        <v>394.2695756615034</v>
      </c>
      <c r="G926" s="193">
        <f t="shared" si="33"/>
        <v>0.9619153424626977</v>
      </c>
      <c r="H926" s="186"/>
    </row>
    <row r="927" spans="1:8" ht="12.75" customHeight="1">
      <c r="A927" s="184">
        <v>30</v>
      </c>
      <c r="B927" s="307" t="s">
        <v>170</v>
      </c>
      <c r="C927" s="183">
        <v>352.13039102127897</v>
      </c>
      <c r="D927" s="183">
        <v>15.627352450126082</v>
      </c>
      <c r="E927" s="183">
        <v>320.11075978518755</v>
      </c>
      <c r="F927" s="288">
        <f t="shared" si="32"/>
        <v>335.7381122353136</v>
      </c>
      <c r="G927" s="193">
        <f t="shared" si="33"/>
        <v>0.9534482702886762</v>
      </c>
      <c r="H927" s="186"/>
    </row>
    <row r="928" spans="1:8" ht="12.75" customHeight="1">
      <c r="A928" s="184">
        <v>31</v>
      </c>
      <c r="B928" s="307" t="s">
        <v>174</v>
      </c>
      <c r="C928" s="183">
        <v>233.24441327059137</v>
      </c>
      <c r="D928" s="183">
        <v>12.66555415610307</v>
      </c>
      <c r="E928" s="183">
        <v>212.0352428025269</v>
      </c>
      <c r="F928" s="288">
        <f t="shared" si="32"/>
        <v>224.70079695862998</v>
      </c>
      <c r="G928" s="193">
        <f t="shared" si="33"/>
        <v>0.9633705425473588</v>
      </c>
      <c r="H928" s="186"/>
    </row>
    <row r="929" spans="1:8" ht="12.75" customHeight="1">
      <c r="A929" s="184">
        <v>32</v>
      </c>
      <c r="B929" s="307" t="s">
        <v>171</v>
      </c>
      <c r="C929" s="183">
        <v>289.1512118529032</v>
      </c>
      <c r="D929" s="183">
        <v>20.63572174871312</v>
      </c>
      <c r="E929" s="183">
        <v>262.85837536692935</v>
      </c>
      <c r="F929" s="288">
        <f t="shared" si="32"/>
        <v>283.4940971156425</v>
      </c>
      <c r="G929" s="193">
        <f t="shared" si="33"/>
        <v>0.9804354451741375</v>
      </c>
      <c r="H929" s="186"/>
    </row>
    <row r="930" spans="1:7" ht="12.75" customHeight="1">
      <c r="A930" s="184">
        <v>33</v>
      </c>
      <c r="B930" s="307" t="s">
        <v>172</v>
      </c>
      <c r="C930" s="183">
        <v>223.24398089624094</v>
      </c>
      <c r="D930" s="183">
        <v>10.43693414899893</v>
      </c>
      <c r="E930" s="183">
        <v>202.94416064764337</v>
      </c>
      <c r="F930" s="288">
        <f t="shared" si="32"/>
        <v>213.3810947966423</v>
      </c>
      <c r="G930" s="193">
        <f t="shared" si="33"/>
        <v>0.9558201477146087</v>
      </c>
    </row>
    <row r="931" spans="1:7" ht="15" customHeight="1">
      <c r="A931" s="33"/>
      <c r="B931" s="1" t="s">
        <v>27</v>
      </c>
      <c r="C931" s="157">
        <v>9632.899999999996</v>
      </c>
      <c r="D931" s="157">
        <v>607.0699999999999</v>
      </c>
      <c r="E931" s="157">
        <v>8756.969999999998</v>
      </c>
      <c r="F931" s="289">
        <f>D931+E931</f>
        <v>9364.039999999997</v>
      </c>
      <c r="G931" s="38">
        <f>F931/C931</f>
        <v>0.9720894019454164</v>
      </c>
    </row>
    <row r="932" spans="1:7" ht="13.5" customHeight="1">
      <c r="A932" s="70"/>
      <c r="B932" s="71"/>
      <c r="C932" s="72"/>
      <c r="D932" s="72"/>
      <c r="E932" s="73"/>
      <c r="F932" s="282"/>
      <c r="G932" s="75"/>
    </row>
    <row r="933" spans="1:7" ht="13.5" customHeight="1">
      <c r="A933" s="46" t="s">
        <v>75</v>
      </c>
      <c r="B933" s="99"/>
      <c r="C933" s="99"/>
      <c r="D933" s="99"/>
      <c r="E933" s="100"/>
      <c r="F933" s="100"/>
      <c r="G933" s="100"/>
    </row>
    <row r="934" spans="1:7" ht="13.5" customHeight="1">
      <c r="A934" s="46" t="s">
        <v>205</v>
      </c>
      <c r="B934" s="99"/>
      <c r="C934" s="99"/>
      <c r="D934" s="99"/>
      <c r="E934" s="100"/>
      <c r="F934" s="100"/>
      <c r="G934" s="100"/>
    </row>
    <row r="935" spans="1:7" ht="42.75">
      <c r="A935" s="16" t="s">
        <v>37</v>
      </c>
      <c r="B935" s="16" t="s">
        <v>38</v>
      </c>
      <c r="C935" s="16" t="s">
        <v>145</v>
      </c>
      <c r="D935" s="16" t="s">
        <v>76</v>
      </c>
      <c r="E935" s="16" t="s">
        <v>77</v>
      </c>
      <c r="F935" s="16" t="s">
        <v>78</v>
      </c>
      <c r="G935" s="102"/>
    </row>
    <row r="936" spans="1:7" ht="15">
      <c r="A936" s="101">
        <v>1</v>
      </c>
      <c r="B936" s="101">
        <v>2</v>
      </c>
      <c r="C936" s="101">
        <v>3</v>
      </c>
      <c r="D936" s="101">
        <v>4</v>
      </c>
      <c r="E936" s="101">
        <v>5</v>
      </c>
      <c r="F936" s="101">
        <v>6</v>
      </c>
      <c r="G936" s="102"/>
    </row>
    <row r="937" spans="1:7" ht="12.75" customHeight="1">
      <c r="A937" s="17">
        <v>1</v>
      </c>
      <c r="B937" s="307" t="s">
        <v>149</v>
      </c>
      <c r="C937" s="183">
        <v>362.86399937442167</v>
      </c>
      <c r="D937" s="183">
        <v>356.0430855009123</v>
      </c>
      <c r="E937" s="183">
        <v>357.2354609929078</v>
      </c>
      <c r="F937" s="208">
        <f>E937/C937</f>
        <v>0.98448857315353</v>
      </c>
      <c r="G937" s="30"/>
    </row>
    <row r="938" spans="1:7" ht="12.75" customHeight="1">
      <c r="A938" s="17">
        <v>2</v>
      </c>
      <c r="B938" s="307" t="s">
        <v>150</v>
      </c>
      <c r="C938" s="183">
        <v>290.77745315623747</v>
      </c>
      <c r="D938" s="183">
        <v>285.1789253148429</v>
      </c>
      <c r="E938" s="183">
        <v>286.7567074468085</v>
      </c>
      <c r="F938" s="208">
        <f aca="true" t="shared" si="34" ref="F938:F970">E938/C938</f>
        <v>0.9861724295821912</v>
      </c>
      <c r="G938" s="30"/>
    </row>
    <row r="939" spans="1:7" ht="12.75" customHeight="1">
      <c r="A939" s="17">
        <v>3</v>
      </c>
      <c r="B939" s="307" t="s">
        <v>152</v>
      </c>
      <c r="C939" s="183">
        <v>325.9110920436367</v>
      </c>
      <c r="D939" s="183">
        <v>320.2963499190279</v>
      </c>
      <c r="E939" s="183">
        <v>321.04007680851066</v>
      </c>
      <c r="F939" s="208">
        <f t="shared" si="34"/>
        <v>0.9850541593887395</v>
      </c>
      <c r="G939" s="30"/>
    </row>
    <row r="940" spans="1:7" ht="12.75" customHeight="1">
      <c r="A940" s="17">
        <v>4</v>
      </c>
      <c r="B940" s="307" t="s">
        <v>175</v>
      </c>
      <c r="C940" s="183">
        <v>328.6385818227406</v>
      </c>
      <c r="D940" s="183">
        <v>321.5838963505521</v>
      </c>
      <c r="E940" s="183">
        <v>323.8082978723404</v>
      </c>
      <c r="F940" s="208">
        <f t="shared" si="34"/>
        <v>0.9853021397438797</v>
      </c>
      <c r="G940" s="30"/>
    </row>
    <row r="941" spans="1:7" ht="12.75" customHeight="1">
      <c r="A941" s="17">
        <v>5</v>
      </c>
      <c r="B941" s="307" t="s">
        <v>153</v>
      </c>
      <c r="C941" s="183">
        <v>752.3777825967651</v>
      </c>
      <c r="D941" s="183">
        <v>737.7719139015832</v>
      </c>
      <c r="E941" s="183">
        <v>740.7070212765957</v>
      </c>
      <c r="F941" s="208">
        <f t="shared" si="34"/>
        <v>0.9844881632736565</v>
      </c>
      <c r="G941" s="30"/>
    </row>
    <row r="942" spans="1:7" ht="12.75" customHeight="1">
      <c r="A942" s="17">
        <v>6</v>
      </c>
      <c r="B942" s="307" t="s">
        <v>154</v>
      </c>
      <c r="C942" s="183">
        <v>275.49796261062113</v>
      </c>
      <c r="D942" s="183">
        <v>272.89772602233984</v>
      </c>
      <c r="E942" s="183">
        <v>271.10845851063834</v>
      </c>
      <c r="F942" s="208">
        <f t="shared" si="34"/>
        <v>0.9840670179249683</v>
      </c>
      <c r="G942" s="30"/>
    </row>
    <row r="943" spans="1:7" ht="12.75" customHeight="1">
      <c r="A943" s="17">
        <v>7</v>
      </c>
      <c r="B943" s="307" t="s">
        <v>156</v>
      </c>
      <c r="C943" s="183">
        <v>298.32052295779795</v>
      </c>
      <c r="D943" s="183">
        <v>289.27747566037056</v>
      </c>
      <c r="E943" s="183">
        <v>294.02421063829786</v>
      </c>
      <c r="F943" s="208">
        <f t="shared" si="34"/>
        <v>0.9855983347142768</v>
      </c>
      <c r="G943" s="30"/>
    </row>
    <row r="944" spans="1:7" ht="12.75" customHeight="1">
      <c r="A944" s="17">
        <v>8</v>
      </c>
      <c r="B944" s="307" t="s">
        <v>176</v>
      </c>
      <c r="C944" s="183">
        <v>87.73462124249471</v>
      </c>
      <c r="D944" s="183">
        <v>84.73596194932725</v>
      </c>
      <c r="E944" s="183">
        <v>86.37344127659574</v>
      </c>
      <c r="F944" s="208">
        <f t="shared" si="34"/>
        <v>0.9844852585373711</v>
      </c>
      <c r="G944" s="30"/>
    </row>
    <row r="945" spans="1:7" ht="12.75" customHeight="1">
      <c r="A945" s="17">
        <v>9</v>
      </c>
      <c r="B945" s="307" t="s">
        <v>177</v>
      </c>
      <c r="C945" s="183">
        <v>361.13535406804544</v>
      </c>
      <c r="D945" s="183">
        <v>347.5155585400753</v>
      </c>
      <c r="E945" s="183">
        <v>356.40016617021274</v>
      </c>
      <c r="F945" s="208">
        <f t="shared" si="34"/>
        <v>0.9868880522372215</v>
      </c>
      <c r="G945" s="30"/>
    </row>
    <row r="946" spans="1:7" ht="12.75" customHeight="1">
      <c r="A946" s="17">
        <v>10</v>
      </c>
      <c r="B946" s="307" t="s">
        <v>161</v>
      </c>
      <c r="C946" s="183">
        <v>607.808286440133</v>
      </c>
      <c r="D946" s="183">
        <v>580.944493277106</v>
      </c>
      <c r="E946" s="183">
        <v>598.4685106382979</v>
      </c>
      <c r="F946" s="208">
        <f t="shared" si="34"/>
        <v>0.9846336813594018</v>
      </c>
      <c r="G946" s="30"/>
    </row>
    <row r="947" spans="1:7" ht="12.75" customHeight="1">
      <c r="A947" s="17">
        <v>11</v>
      </c>
      <c r="B947" s="307" t="s">
        <v>158</v>
      </c>
      <c r="C947" s="183">
        <v>141.6020827522844</v>
      </c>
      <c r="D947" s="183">
        <v>135.84021187611611</v>
      </c>
      <c r="E947" s="183">
        <v>139.5212765957447</v>
      </c>
      <c r="F947" s="208">
        <f t="shared" si="34"/>
        <v>0.9853052574079733</v>
      </c>
      <c r="G947" s="30"/>
    </row>
    <row r="948" spans="1:7" ht="12.75" customHeight="1">
      <c r="A948" s="17">
        <v>12</v>
      </c>
      <c r="B948" s="307" t="s">
        <v>178</v>
      </c>
      <c r="C948" s="183">
        <v>143.4384386383707</v>
      </c>
      <c r="D948" s="183">
        <v>136.7590718929654</v>
      </c>
      <c r="E948" s="183">
        <v>141.2819070212766</v>
      </c>
      <c r="F948" s="208">
        <f t="shared" si="34"/>
        <v>0.9849654553021798</v>
      </c>
      <c r="G948" s="30"/>
    </row>
    <row r="949" spans="1:7" ht="12.75" customHeight="1">
      <c r="A949" s="17">
        <v>13</v>
      </c>
      <c r="B949" s="307" t="s">
        <v>159</v>
      </c>
      <c r="C949" s="183">
        <v>205.52693973819817</v>
      </c>
      <c r="D949" s="183">
        <v>202.27880115324533</v>
      </c>
      <c r="E949" s="183">
        <v>205.83276595744684</v>
      </c>
      <c r="F949" s="208">
        <f t="shared" si="34"/>
        <v>1.0014880103778037</v>
      </c>
      <c r="G949" s="30"/>
    </row>
    <row r="950" spans="1:7" ht="12.75" customHeight="1">
      <c r="A950" s="17">
        <v>14</v>
      </c>
      <c r="B950" s="307" t="s">
        <v>179</v>
      </c>
      <c r="C950" s="183">
        <v>173.2155483364943</v>
      </c>
      <c r="D950" s="183">
        <v>168.29275217551378</v>
      </c>
      <c r="E950" s="183">
        <v>173.4272340425532</v>
      </c>
      <c r="F950" s="208">
        <f t="shared" si="34"/>
        <v>1.001222094136998</v>
      </c>
      <c r="G950" s="30"/>
    </row>
    <row r="951" spans="1:7" ht="12.75" customHeight="1">
      <c r="A951" s="17">
        <v>15</v>
      </c>
      <c r="B951" s="307" t="s">
        <v>162</v>
      </c>
      <c r="C951" s="183">
        <v>164.51094493365866</v>
      </c>
      <c r="D951" s="183">
        <v>160.93096394534018</v>
      </c>
      <c r="E951" s="183">
        <v>161.9636170212766</v>
      </c>
      <c r="F951" s="208">
        <f t="shared" si="34"/>
        <v>0.9845157541742325</v>
      </c>
      <c r="G951" s="30"/>
    </row>
    <row r="952" spans="1:7" ht="12.75" customHeight="1">
      <c r="A952" s="17">
        <v>16</v>
      </c>
      <c r="B952" s="307" t="s">
        <v>163</v>
      </c>
      <c r="C952" s="183">
        <v>168.64260832260126</v>
      </c>
      <c r="D952" s="183">
        <v>167.15284105068918</v>
      </c>
      <c r="E952" s="183">
        <v>166.00744680851065</v>
      </c>
      <c r="F952" s="208">
        <f t="shared" si="34"/>
        <v>0.9843742839351148</v>
      </c>
      <c r="G952" s="30"/>
    </row>
    <row r="953" spans="1:7" ht="12.75" customHeight="1">
      <c r="A953" s="17">
        <v>17</v>
      </c>
      <c r="B953" s="307" t="s">
        <v>151</v>
      </c>
      <c r="C953" s="183">
        <v>411.1559055004626</v>
      </c>
      <c r="D953" s="183">
        <v>400.7216479754441</v>
      </c>
      <c r="E953" s="183">
        <v>405.06000000000006</v>
      </c>
      <c r="F953" s="208">
        <f t="shared" si="34"/>
        <v>0.9851737372152236</v>
      </c>
      <c r="G953" s="30"/>
    </row>
    <row r="954" spans="1:7" ht="12.75" customHeight="1">
      <c r="A954" s="17">
        <v>18</v>
      </c>
      <c r="B954" s="307" t="s">
        <v>157</v>
      </c>
      <c r="C954" s="183">
        <v>485.471717943615</v>
      </c>
      <c r="D954" s="183">
        <v>468.9041032712135</v>
      </c>
      <c r="E954" s="183">
        <v>478.3246808510639</v>
      </c>
      <c r="F954" s="208">
        <f t="shared" si="34"/>
        <v>0.9852781597189124</v>
      </c>
      <c r="G954" s="30"/>
    </row>
    <row r="955" spans="1:7" ht="12.75" customHeight="1">
      <c r="A955" s="17">
        <v>19</v>
      </c>
      <c r="B955" s="307" t="s">
        <v>180</v>
      </c>
      <c r="C955" s="183">
        <v>280.78024844578465</v>
      </c>
      <c r="D955" s="183">
        <v>278.77116364938246</v>
      </c>
      <c r="E955" s="183">
        <v>276.25105723404255</v>
      </c>
      <c r="F955" s="208">
        <f t="shared" si="34"/>
        <v>0.9838692670271049</v>
      </c>
      <c r="G955" s="30"/>
    </row>
    <row r="956" spans="1:7" ht="12.75" customHeight="1">
      <c r="A956" s="17">
        <v>20</v>
      </c>
      <c r="B956" s="307" t="s">
        <v>165</v>
      </c>
      <c r="C956" s="183">
        <v>353.3634551724218</v>
      </c>
      <c r="D956" s="183">
        <v>340.33657481267505</v>
      </c>
      <c r="E956" s="183">
        <v>347.8608510638298</v>
      </c>
      <c r="F956" s="208">
        <f t="shared" si="34"/>
        <v>0.9844279196729411</v>
      </c>
      <c r="G956" s="30"/>
    </row>
    <row r="957" spans="1:7" ht="12.75" customHeight="1">
      <c r="A957" s="17">
        <v>21</v>
      </c>
      <c r="B957" s="307" t="s">
        <v>181</v>
      </c>
      <c r="C957" s="183">
        <v>138.0324911152531</v>
      </c>
      <c r="D957" s="183">
        <v>134.38327528120024</v>
      </c>
      <c r="E957" s="183">
        <v>135.88</v>
      </c>
      <c r="F957" s="208">
        <f t="shared" si="34"/>
        <v>0.984405909812525</v>
      </c>
      <c r="G957" s="30"/>
    </row>
    <row r="958" spans="1:7" ht="12.75" customHeight="1">
      <c r="A958" s="17">
        <v>22</v>
      </c>
      <c r="B958" s="307" t="s">
        <v>155</v>
      </c>
      <c r="C958" s="183">
        <v>179.94500954491022</v>
      </c>
      <c r="D958" s="183">
        <v>176.33000423582624</v>
      </c>
      <c r="E958" s="183">
        <v>177.55199531914894</v>
      </c>
      <c r="F958" s="208">
        <f t="shared" si="34"/>
        <v>0.9867014137718333</v>
      </c>
      <c r="G958" s="30"/>
    </row>
    <row r="959" spans="1:7" ht="12.75" customHeight="1">
      <c r="A959" s="17">
        <v>23</v>
      </c>
      <c r="B959" s="307" t="s">
        <v>173</v>
      </c>
      <c r="C959" s="183">
        <v>85.69164267132217</v>
      </c>
      <c r="D959" s="183">
        <v>85.58631403752264</v>
      </c>
      <c r="E959" s="183">
        <v>84.3531914893617</v>
      </c>
      <c r="F959" s="208">
        <f t="shared" si="34"/>
        <v>0.9843806100544226</v>
      </c>
      <c r="G959" s="30"/>
    </row>
    <row r="960" spans="1:7" ht="12.75" customHeight="1">
      <c r="A960" s="17">
        <v>24</v>
      </c>
      <c r="B960" s="307" t="s">
        <v>160</v>
      </c>
      <c r="C960" s="183">
        <v>460.8415407681613</v>
      </c>
      <c r="D960" s="183">
        <v>443.51135676046454</v>
      </c>
      <c r="E960" s="183">
        <v>461.12468085106383</v>
      </c>
      <c r="F960" s="208">
        <f t="shared" si="34"/>
        <v>1.000614397917407</v>
      </c>
      <c r="G960" s="30"/>
    </row>
    <row r="961" spans="1:8" ht="12.75" customHeight="1">
      <c r="A961" s="17">
        <v>25</v>
      </c>
      <c r="B961" s="307" t="s">
        <v>166</v>
      </c>
      <c r="C961" s="183">
        <v>253.87851883956768</v>
      </c>
      <c r="D961" s="183">
        <v>245.22665821795212</v>
      </c>
      <c r="E961" s="183">
        <v>250.85925531914893</v>
      </c>
      <c r="F961" s="208">
        <f t="shared" si="34"/>
        <v>0.9881074478682984</v>
      </c>
      <c r="G961" s="30"/>
      <c r="H961" s="10" t="s">
        <v>12</v>
      </c>
    </row>
    <row r="962" spans="1:7" ht="12.75" customHeight="1">
      <c r="A962" s="17">
        <v>26</v>
      </c>
      <c r="B962" s="307" t="s">
        <v>164</v>
      </c>
      <c r="C962" s="183">
        <v>76.89349094694721</v>
      </c>
      <c r="D962" s="183">
        <v>75.00358785354322</v>
      </c>
      <c r="E962" s="183">
        <v>75.61595744680851</v>
      </c>
      <c r="F962" s="208">
        <f t="shared" si="34"/>
        <v>0.9833856743346437</v>
      </c>
      <c r="G962" s="30"/>
    </row>
    <row r="963" spans="1:7" ht="12.75" customHeight="1">
      <c r="A963" s="17">
        <v>27</v>
      </c>
      <c r="B963" s="307" t="s">
        <v>167</v>
      </c>
      <c r="C963" s="183">
        <v>297.74423435837423</v>
      </c>
      <c r="D963" s="183">
        <v>293.1047936003127</v>
      </c>
      <c r="E963" s="183">
        <v>293.03127659574466</v>
      </c>
      <c r="F963" s="208">
        <f t="shared" si="34"/>
        <v>0.9841711199789115</v>
      </c>
      <c r="G963" s="30"/>
    </row>
    <row r="964" spans="1:7" ht="12.75" customHeight="1">
      <c r="A964" s="17">
        <v>28</v>
      </c>
      <c r="B964" s="307" t="s">
        <v>168</v>
      </c>
      <c r="C964" s="183">
        <v>413.4498248049614</v>
      </c>
      <c r="D964" s="183">
        <v>403.07681500672277</v>
      </c>
      <c r="E964" s="183">
        <v>406.81659574468085</v>
      </c>
      <c r="F964" s="208">
        <f t="shared" si="34"/>
        <v>0.9839563868157166</v>
      </c>
      <c r="G964" s="30"/>
    </row>
    <row r="965" spans="1:7" ht="12.75" customHeight="1">
      <c r="A965" s="17">
        <v>29</v>
      </c>
      <c r="B965" s="307" t="s">
        <v>169</v>
      </c>
      <c r="C965" s="183">
        <v>409.879703812701</v>
      </c>
      <c r="D965" s="183">
        <v>394.2695756615034</v>
      </c>
      <c r="E965" s="183">
        <v>405.24297872340424</v>
      </c>
      <c r="F965" s="208">
        <f t="shared" si="34"/>
        <v>0.9886875952964591</v>
      </c>
      <c r="G965" s="30"/>
    </row>
    <row r="966" spans="1:7" ht="12.75" customHeight="1">
      <c r="A966" s="17">
        <v>30</v>
      </c>
      <c r="B966" s="307" t="s">
        <v>170</v>
      </c>
      <c r="C966" s="183">
        <v>352.13039102127897</v>
      </c>
      <c r="D966" s="183">
        <v>335.7381122353136</v>
      </c>
      <c r="E966" s="183">
        <v>343.89936170212763</v>
      </c>
      <c r="F966" s="208">
        <f t="shared" si="34"/>
        <v>0.9766250527389045</v>
      </c>
      <c r="G966" s="30"/>
    </row>
    <row r="967" spans="1:7" ht="12.75" customHeight="1">
      <c r="A967" s="17">
        <v>31</v>
      </c>
      <c r="B967" s="307" t="s">
        <v>174</v>
      </c>
      <c r="C967" s="183">
        <v>233.24441327059137</v>
      </c>
      <c r="D967" s="183">
        <v>224.70079695862998</v>
      </c>
      <c r="E967" s="183">
        <v>229.62670617021274</v>
      </c>
      <c r="F967" s="208">
        <f t="shared" si="34"/>
        <v>0.9844896302138579</v>
      </c>
      <c r="G967" s="30"/>
    </row>
    <row r="968" spans="1:7" ht="12.75" customHeight="1">
      <c r="A968" s="17">
        <v>32</v>
      </c>
      <c r="B968" s="307" t="s">
        <v>171</v>
      </c>
      <c r="C968" s="183">
        <v>289.1512118529032</v>
      </c>
      <c r="D968" s="183">
        <v>283.4940971156425</v>
      </c>
      <c r="E968" s="183">
        <v>284.71825127659577</v>
      </c>
      <c r="F968" s="208">
        <f t="shared" si="34"/>
        <v>0.9846690575913527</v>
      </c>
      <c r="G968" s="30" t="s">
        <v>12</v>
      </c>
    </row>
    <row r="969" spans="1:7" ht="12.75" customHeight="1">
      <c r="A969" s="17">
        <v>33</v>
      </c>
      <c r="B969" s="307" t="s">
        <v>172</v>
      </c>
      <c r="C969" s="183">
        <v>223.24398089624094</v>
      </c>
      <c r="D969" s="183">
        <v>213.3810947966423</v>
      </c>
      <c r="E969" s="183">
        <v>219.7744363829787</v>
      </c>
      <c r="F969" s="208">
        <f t="shared" si="34"/>
        <v>0.9844585081338663</v>
      </c>
      <c r="G969" s="30"/>
    </row>
    <row r="970" spans="1:8" ht="14.25" customHeight="1">
      <c r="A970" s="33"/>
      <c r="B970" s="1" t="s">
        <v>27</v>
      </c>
      <c r="C970" s="157">
        <v>9632.899999999996</v>
      </c>
      <c r="D970" s="157">
        <v>9364.039999999997</v>
      </c>
      <c r="E970" s="157">
        <v>9499.947875248228</v>
      </c>
      <c r="F970" s="166">
        <f t="shared" si="34"/>
        <v>0.9861981205294597</v>
      </c>
      <c r="G970" s="30"/>
      <c r="H970" s="10" t="s">
        <v>12</v>
      </c>
    </row>
    <row r="971" spans="1:7" ht="13.5" customHeight="1">
      <c r="A971" s="103"/>
      <c r="B971" s="3"/>
      <c r="C971" s="4"/>
      <c r="D971" s="104"/>
      <c r="E971" s="105"/>
      <c r="F971" s="104"/>
      <c r="G971" s="129"/>
    </row>
    <row r="972" spans="1:7" ht="13.5" customHeight="1">
      <c r="A972" s="46" t="s">
        <v>79</v>
      </c>
      <c r="B972" s="99"/>
      <c r="C972" s="99"/>
      <c r="D972" s="99"/>
      <c r="E972" s="100"/>
      <c r="F972" s="100"/>
      <c r="G972" s="100"/>
    </row>
    <row r="973" spans="1:7" ht="13.5" customHeight="1">
      <c r="A973" s="46" t="s">
        <v>205</v>
      </c>
      <c r="B973" s="99"/>
      <c r="C973" s="99"/>
      <c r="D973" s="99"/>
      <c r="E973" s="100"/>
      <c r="F973" s="100"/>
      <c r="G973" s="100"/>
    </row>
    <row r="974" spans="1:7" ht="69" customHeight="1">
      <c r="A974" s="16" t="s">
        <v>37</v>
      </c>
      <c r="B974" s="16" t="s">
        <v>38</v>
      </c>
      <c r="C974" s="16" t="s">
        <v>145</v>
      </c>
      <c r="D974" s="16" t="s">
        <v>76</v>
      </c>
      <c r="E974" s="16" t="s">
        <v>241</v>
      </c>
      <c r="F974" s="16" t="s">
        <v>146</v>
      </c>
      <c r="G974" s="106"/>
    </row>
    <row r="975" spans="1:7" ht="14.25" customHeight="1">
      <c r="A975" s="101">
        <v>1</v>
      </c>
      <c r="B975" s="101">
        <v>2</v>
      </c>
      <c r="C975" s="101">
        <v>3</v>
      </c>
      <c r="D975" s="101">
        <v>4</v>
      </c>
      <c r="E975" s="101">
        <v>5</v>
      </c>
      <c r="F975" s="101">
        <v>6</v>
      </c>
      <c r="G975" s="106"/>
    </row>
    <row r="976" spans="1:7" ht="12.75" customHeight="1">
      <c r="A976" s="17">
        <v>1</v>
      </c>
      <c r="B976" s="307" t="s">
        <v>149</v>
      </c>
      <c r="C976" s="183">
        <v>362.86399937442167</v>
      </c>
      <c r="D976" s="288">
        <v>356.0430855009123</v>
      </c>
      <c r="E976" s="164">
        <v>-1.1923754919954774</v>
      </c>
      <c r="F976" s="165">
        <f>E976/C976</f>
        <v>-0.003286012098337491</v>
      </c>
      <c r="G976" s="30"/>
    </row>
    <row r="977" spans="1:7" ht="12.75" customHeight="1">
      <c r="A977" s="17">
        <v>2</v>
      </c>
      <c r="B977" s="307" t="s">
        <v>150</v>
      </c>
      <c r="C977" s="183">
        <v>290.77745315623747</v>
      </c>
      <c r="D977" s="288">
        <v>285.1789253148429</v>
      </c>
      <c r="E977" s="164">
        <v>-1.5777821319655914</v>
      </c>
      <c r="F977" s="165">
        <f aca="true" t="shared" si="35" ref="F977:F1008">E977/C977</f>
        <v>-0.005426081406379999</v>
      </c>
      <c r="G977" s="30"/>
    </row>
    <row r="978" spans="1:7" ht="12.75" customHeight="1">
      <c r="A978" s="17">
        <v>3</v>
      </c>
      <c r="B978" s="307" t="s">
        <v>152</v>
      </c>
      <c r="C978" s="183">
        <v>325.9110920436367</v>
      </c>
      <c r="D978" s="288">
        <v>320.2963499190279</v>
      </c>
      <c r="E978" s="164">
        <v>-0.7437268894827724</v>
      </c>
      <c r="F978" s="165">
        <f t="shared" si="35"/>
        <v>-0.002281993180468966</v>
      </c>
      <c r="G978" s="30"/>
    </row>
    <row r="979" spans="1:7" ht="12.75" customHeight="1">
      <c r="A979" s="17">
        <v>4</v>
      </c>
      <c r="B979" s="307" t="s">
        <v>175</v>
      </c>
      <c r="C979" s="183">
        <v>328.6385818227406</v>
      </c>
      <c r="D979" s="288">
        <v>321.5838963505521</v>
      </c>
      <c r="E979" s="164">
        <v>-2.2244015217882946</v>
      </c>
      <c r="F979" s="165">
        <f t="shared" si="35"/>
        <v>-0.006768534325613908</v>
      </c>
      <c r="G979" s="30"/>
    </row>
    <row r="980" spans="1:7" ht="12.75" customHeight="1">
      <c r="A980" s="17">
        <v>5</v>
      </c>
      <c r="B980" s="307" t="s">
        <v>153</v>
      </c>
      <c r="C980" s="183">
        <v>752.3777825967651</v>
      </c>
      <c r="D980" s="288">
        <v>737.7719139015832</v>
      </c>
      <c r="E980" s="164">
        <v>-2.935107375012535</v>
      </c>
      <c r="F980" s="165">
        <f t="shared" si="35"/>
        <v>-0.0039011085160998147</v>
      </c>
      <c r="G980" s="30"/>
    </row>
    <row r="981" spans="1:7" ht="12.75" customHeight="1">
      <c r="A981" s="17">
        <v>6</v>
      </c>
      <c r="B981" s="307" t="s">
        <v>154</v>
      </c>
      <c r="C981" s="183">
        <v>275.49796261062113</v>
      </c>
      <c r="D981" s="288">
        <v>272.89772602233984</v>
      </c>
      <c r="E981" s="164">
        <v>1.7892675117015244</v>
      </c>
      <c r="F981" s="165">
        <f t="shared" si="35"/>
        <v>0.006494666946885595</v>
      </c>
      <c r="G981" s="30"/>
    </row>
    <row r="982" spans="1:7" ht="12.75" customHeight="1">
      <c r="A982" s="17">
        <v>7</v>
      </c>
      <c r="B982" s="307" t="s">
        <v>156</v>
      </c>
      <c r="C982" s="183">
        <v>298.32052295779795</v>
      </c>
      <c r="D982" s="288">
        <v>289.27747566037056</v>
      </c>
      <c r="E982" s="164">
        <v>-4.746734977927332</v>
      </c>
      <c r="F982" s="165">
        <f t="shared" si="35"/>
        <v>-0.015911526739307947</v>
      </c>
      <c r="G982" s="30"/>
    </row>
    <row r="983" spans="1:7" ht="12.75" customHeight="1">
      <c r="A983" s="17">
        <v>8</v>
      </c>
      <c r="B983" s="307" t="s">
        <v>176</v>
      </c>
      <c r="C983" s="183">
        <v>87.73462124249471</v>
      </c>
      <c r="D983" s="288">
        <v>84.73596194932725</v>
      </c>
      <c r="E983" s="164">
        <v>-1.6374793272684975</v>
      </c>
      <c r="F983" s="165">
        <f t="shared" si="35"/>
        <v>-0.01866400406223417</v>
      </c>
      <c r="G983" s="30"/>
    </row>
    <row r="984" spans="1:7" ht="12.75" customHeight="1">
      <c r="A984" s="17">
        <v>9</v>
      </c>
      <c r="B984" s="307" t="s">
        <v>177</v>
      </c>
      <c r="C984" s="183">
        <v>361.13535406804544</v>
      </c>
      <c r="D984" s="288">
        <v>347.5155585400753</v>
      </c>
      <c r="E984" s="164">
        <v>-8.884607630137452</v>
      </c>
      <c r="F984" s="165">
        <f t="shared" si="35"/>
        <v>-0.024601877191075032</v>
      </c>
      <c r="G984" s="30"/>
    </row>
    <row r="985" spans="1:7" ht="12.75" customHeight="1">
      <c r="A985" s="17">
        <v>10</v>
      </c>
      <c r="B985" s="307" t="s">
        <v>161</v>
      </c>
      <c r="C985" s="183">
        <v>607.808286440133</v>
      </c>
      <c r="D985" s="288">
        <v>580.944493277106</v>
      </c>
      <c r="E985" s="164">
        <v>-17.524017361192023</v>
      </c>
      <c r="F985" s="165">
        <f t="shared" si="35"/>
        <v>-0.028831488073037446</v>
      </c>
      <c r="G985" s="30"/>
    </row>
    <row r="986" spans="1:7" ht="12.75" customHeight="1">
      <c r="A986" s="17">
        <v>11</v>
      </c>
      <c r="B986" s="307" t="s">
        <v>158</v>
      </c>
      <c r="C986" s="183">
        <v>141.6020827522844</v>
      </c>
      <c r="D986" s="288">
        <v>135.84021187611611</v>
      </c>
      <c r="E986" s="164">
        <v>-3.681064719628573</v>
      </c>
      <c r="F986" s="165">
        <f t="shared" si="35"/>
        <v>-0.02599583740634767</v>
      </c>
      <c r="G986" s="30"/>
    </row>
    <row r="987" spans="1:7" ht="12.75" customHeight="1">
      <c r="A987" s="17">
        <v>12</v>
      </c>
      <c r="B987" s="307" t="s">
        <v>178</v>
      </c>
      <c r="C987" s="183">
        <v>143.4384386383707</v>
      </c>
      <c r="D987" s="288">
        <v>136.7590718929654</v>
      </c>
      <c r="E987" s="164">
        <v>-4.522835128311172</v>
      </c>
      <c r="F987" s="165">
        <f t="shared" si="35"/>
        <v>-0.0315315418324784</v>
      </c>
      <c r="G987" s="30"/>
    </row>
    <row r="988" spans="1:7" ht="12.75" customHeight="1">
      <c r="A988" s="17">
        <v>13</v>
      </c>
      <c r="B988" s="307" t="s">
        <v>159</v>
      </c>
      <c r="C988" s="183">
        <v>205.52693973819817</v>
      </c>
      <c r="D988" s="288">
        <v>202.27880115324533</v>
      </c>
      <c r="E988" s="164">
        <v>-3.5539648042014846</v>
      </c>
      <c r="F988" s="165">
        <f t="shared" si="35"/>
        <v>-0.017291965757523335</v>
      </c>
      <c r="G988" s="30"/>
    </row>
    <row r="989" spans="1:7" ht="12.75" customHeight="1">
      <c r="A989" s="17">
        <v>14</v>
      </c>
      <c r="B989" s="307" t="s">
        <v>179</v>
      </c>
      <c r="C989" s="183">
        <v>173.2155483364943</v>
      </c>
      <c r="D989" s="288">
        <v>168.29275217551378</v>
      </c>
      <c r="E989" s="164">
        <v>-5.134481867039426</v>
      </c>
      <c r="F989" s="165">
        <f t="shared" si="35"/>
        <v>-0.02964215346918517</v>
      </c>
      <c r="G989" s="30"/>
    </row>
    <row r="990" spans="1:7" ht="12.75" customHeight="1">
      <c r="A990" s="17">
        <v>15</v>
      </c>
      <c r="B990" s="307" t="s">
        <v>162</v>
      </c>
      <c r="C990" s="183">
        <v>164.51094493365866</v>
      </c>
      <c r="D990" s="288">
        <v>160.93096394534018</v>
      </c>
      <c r="E990" s="164">
        <v>-1.0326530759364303</v>
      </c>
      <c r="F990" s="165">
        <f t="shared" si="35"/>
        <v>-0.0062771086528793695</v>
      </c>
      <c r="G990" s="30"/>
    </row>
    <row r="991" spans="1:7" ht="12.75" customHeight="1">
      <c r="A991" s="17">
        <v>16</v>
      </c>
      <c r="B991" s="307" t="s">
        <v>163</v>
      </c>
      <c r="C991" s="183">
        <v>168.64260832260126</v>
      </c>
      <c r="D991" s="288">
        <v>167.15284105068918</v>
      </c>
      <c r="E991" s="164">
        <v>1.14539424217854</v>
      </c>
      <c r="F991" s="165">
        <f t="shared" si="35"/>
        <v>0.0067918437313747105</v>
      </c>
      <c r="G991" s="30"/>
    </row>
    <row r="992" spans="1:7" ht="12.75" customHeight="1">
      <c r="A992" s="17">
        <v>17</v>
      </c>
      <c r="B992" s="307" t="s">
        <v>151</v>
      </c>
      <c r="C992" s="183">
        <v>411.1559055004626</v>
      </c>
      <c r="D992" s="288">
        <v>400.7216479754441</v>
      </c>
      <c r="E992" s="164">
        <v>-4.338352024555917</v>
      </c>
      <c r="F992" s="165">
        <f t="shared" si="35"/>
        <v>-0.010551598472786706</v>
      </c>
      <c r="G992" s="30"/>
    </row>
    <row r="993" spans="1:7" ht="12.75" customHeight="1">
      <c r="A993" s="17">
        <v>18</v>
      </c>
      <c r="B993" s="307" t="s">
        <v>157</v>
      </c>
      <c r="C993" s="183">
        <v>485.471717943615</v>
      </c>
      <c r="D993" s="288">
        <v>468.9041032712135</v>
      </c>
      <c r="E993" s="164">
        <v>-9.420577579850374</v>
      </c>
      <c r="F993" s="165">
        <f t="shared" si="35"/>
        <v>-0.019404997720061882</v>
      </c>
      <c r="G993" s="30"/>
    </row>
    <row r="994" spans="1:7" ht="12.75" customHeight="1">
      <c r="A994" s="17">
        <v>19</v>
      </c>
      <c r="B994" s="307" t="s">
        <v>180</v>
      </c>
      <c r="C994" s="183">
        <v>280.78024844578465</v>
      </c>
      <c r="D994" s="288">
        <v>278.77116364938246</v>
      </c>
      <c r="E994" s="164">
        <v>2.520106415339882</v>
      </c>
      <c r="F994" s="165">
        <f t="shared" si="35"/>
        <v>0.008975369276469903</v>
      </c>
      <c r="G994" s="30"/>
    </row>
    <row r="995" spans="1:7" ht="12.75" customHeight="1">
      <c r="A995" s="17">
        <v>20</v>
      </c>
      <c r="B995" s="307" t="s">
        <v>165</v>
      </c>
      <c r="C995" s="183">
        <v>353.3634551724218</v>
      </c>
      <c r="D995" s="288">
        <v>340.33657481267505</v>
      </c>
      <c r="E995" s="164">
        <v>-7.524276251154731</v>
      </c>
      <c r="F995" s="165">
        <f t="shared" si="35"/>
        <v>-0.0212933062007878</v>
      </c>
      <c r="G995" s="30"/>
    </row>
    <row r="996" spans="1:7" ht="12.75" customHeight="1">
      <c r="A996" s="17">
        <v>21</v>
      </c>
      <c r="B996" s="307" t="s">
        <v>181</v>
      </c>
      <c r="C996" s="183">
        <v>138.0324911152531</v>
      </c>
      <c r="D996" s="288">
        <v>134.38327528120024</v>
      </c>
      <c r="E996" s="164">
        <v>-1.4967247187997472</v>
      </c>
      <c r="F996" s="165">
        <f t="shared" si="35"/>
        <v>-0.010843278323145134</v>
      </c>
      <c r="G996" s="30"/>
    </row>
    <row r="997" spans="1:7" ht="12.75" customHeight="1">
      <c r="A997" s="17">
        <v>22</v>
      </c>
      <c r="B997" s="307" t="s">
        <v>155</v>
      </c>
      <c r="C997" s="183">
        <v>179.94500954491022</v>
      </c>
      <c r="D997" s="288">
        <v>176.33000423582624</v>
      </c>
      <c r="E997" s="164">
        <v>-1.2219910833226777</v>
      </c>
      <c r="F997" s="165">
        <f t="shared" si="35"/>
        <v>-0.006790913993186881</v>
      </c>
      <c r="G997" s="30"/>
    </row>
    <row r="998" spans="1:7" ht="12.75" customHeight="1">
      <c r="A998" s="17">
        <v>23</v>
      </c>
      <c r="B998" s="307" t="s">
        <v>173</v>
      </c>
      <c r="C998" s="183">
        <v>85.69164267132217</v>
      </c>
      <c r="D998" s="288">
        <v>85.58631403752264</v>
      </c>
      <c r="E998" s="164">
        <v>1.233122548160928</v>
      </c>
      <c r="F998" s="165">
        <f t="shared" si="35"/>
        <v>0.014390231179144015</v>
      </c>
      <c r="G998" s="30"/>
    </row>
    <row r="999" spans="1:7" ht="12.75" customHeight="1">
      <c r="A999" s="17">
        <v>24</v>
      </c>
      <c r="B999" s="307" t="s">
        <v>160</v>
      </c>
      <c r="C999" s="183">
        <v>460.8415407681613</v>
      </c>
      <c r="D999" s="288">
        <v>443.51135676046454</v>
      </c>
      <c r="E999" s="164">
        <v>-17.613324090599264</v>
      </c>
      <c r="F999" s="165">
        <f t="shared" si="35"/>
        <v>-0.03821991407554146</v>
      </c>
      <c r="G999" s="30"/>
    </row>
    <row r="1000" spans="1:7" ht="12.75" customHeight="1">
      <c r="A1000" s="17">
        <v>25</v>
      </c>
      <c r="B1000" s="307" t="s">
        <v>166</v>
      </c>
      <c r="C1000" s="183">
        <v>253.87851883956768</v>
      </c>
      <c r="D1000" s="288">
        <v>245.22665821795212</v>
      </c>
      <c r="E1000" s="164">
        <v>-5.632597101196808</v>
      </c>
      <c r="F1000" s="165">
        <f t="shared" si="35"/>
        <v>-0.022186190178445895</v>
      </c>
      <c r="G1000" s="30"/>
    </row>
    <row r="1001" spans="1:7" ht="12.75" customHeight="1">
      <c r="A1001" s="17">
        <v>26</v>
      </c>
      <c r="B1001" s="307" t="s">
        <v>164</v>
      </c>
      <c r="C1001" s="183">
        <v>76.89349094694721</v>
      </c>
      <c r="D1001" s="288">
        <v>75.00358785354322</v>
      </c>
      <c r="E1001" s="164">
        <v>-0.6123695932652815</v>
      </c>
      <c r="F1001" s="165">
        <f t="shared" si="35"/>
        <v>-0.007963867756866272</v>
      </c>
      <c r="G1001" s="30"/>
    </row>
    <row r="1002" spans="1:7" ht="12.75" customHeight="1">
      <c r="A1002" s="17">
        <v>27</v>
      </c>
      <c r="B1002" s="307" t="s">
        <v>167</v>
      </c>
      <c r="C1002" s="183">
        <v>297.74423435837423</v>
      </c>
      <c r="D1002" s="288">
        <v>293.1047936003127</v>
      </c>
      <c r="E1002" s="164">
        <v>0.07351700456797516</v>
      </c>
      <c r="F1002" s="165">
        <f t="shared" si="35"/>
        <v>0.00024691327684783245</v>
      </c>
      <c r="G1002" s="30"/>
    </row>
    <row r="1003" spans="1:7" ht="12.75" customHeight="1">
      <c r="A1003" s="17">
        <v>28</v>
      </c>
      <c r="B1003" s="307" t="s">
        <v>168</v>
      </c>
      <c r="C1003" s="183">
        <v>413.4498248049614</v>
      </c>
      <c r="D1003" s="288">
        <v>403.07681500672277</v>
      </c>
      <c r="E1003" s="164">
        <v>-3.7397807379580854</v>
      </c>
      <c r="F1003" s="165">
        <f t="shared" si="35"/>
        <v>-0.009045307347082006</v>
      </c>
      <c r="G1003" s="30"/>
    </row>
    <row r="1004" spans="1:7" ht="12.75" customHeight="1">
      <c r="A1004" s="17">
        <v>29</v>
      </c>
      <c r="B1004" s="307" t="s">
        <v>169</v>
      </c>
      <c r="C1004" s="183">
        <v>409.879703812701</v>
      </c>
      <c r="D1004" s="288">
        <v>394.2695756615034</v>
      </c>
      <c r="E1004" s="164">
        <v>-10.97340306190091</v>
      </c>
      <c r="F1004" s="165">
        <f t="shared" si="35"/>
        <v>-0.026772252833761504</v>
      </c>
      <c r="G1004" s="30"/>
    </row>
    <row r="1005" spans="1:8" ht="12.75" customHeight="1">
      <c r="A1005" s="17">
        <v>30</v>
      </c>
      <c r="B1005" s="307" t="s">
        <v>170</v>
      </c>
      <c r="C1005" s="183">
        <v>352.13039102127897</v>
      </c>
      <c r="D1005" s="288">
        <v>335.7381122353136</v>
      </c>
      <c r="E1005" s="164">
        <v>-8.161249466813999</v>
      </c>
      <c r="F1005" s="165">
        <f t="shared" si="35"/>
        <v>-0.023176782450228275</v>
      </c>
      <c r="G1005" s="30"/>
      <c r="H1005" s="10" t="s">
        <v>12</v>
      </c>
    </row>
    <row r="1006" spans="1:7" ht="12.75" customHeight="1">
      <c r="A1006" s="17">
        <v>31</v>
      </c>
      <c r="B1006" s="307" t="s">
        <v>174</v>
      </c>
      <c r="C1006" s="183">
        <v>233.24441327059137</v>
      </c>
      <c r="D1006" s="288">
        <v>224.70079695862998</v>
      </c>
      <c r="E1006" s="164">
        <v>-4.925909211582763</v>
      </c>
      <c r="F1006" s="165">
        <f t="shared" si="35"/>
        <v>-0.02111908766649909</v>
      </c>
      <c r="G1006" s="30"/>
    </row>
    <row r="1007" spans="1:7" ht="12.75" customHeight="1">
      <c r="A1007" s="17">
        <v>32</v>
      </c>
      <c r="B1007" s="307" t="s">
        <v>171</v>
      </c>
      <c r="C1007" s="183">
        <v>289.1512118529032</v>
      </c>
      <c r="D1007" s="288">
        <v>283.4940971156425</v>
      </c>
      <c r="E1007" s="164">
        <v>-1.2241541609532476</v>
      </c>
      <c r="F1007" s="165">
        <f t="shared" si="35"/>
        <v>-0.004233612417215109</v>
      </c>
      <c r="G1007" s="30"/>
    </row>
    <row r="1008" spans="1:7" ht="12.75" customHeight="1">
      <c r="A1008" s="17">
        <v>33</v>
      </c>
      <c r="B1008" s="307" t="s">
        <v>172</v>
      </c>
      <c r="C1008" s="183">
        <v>223.24398089624094</v>
      </c>
      <c r="D1008" s="288">
        <v>213.3810947966423</v>
      </c>
      <c r="E1008" s="164">
        <v>-6.393341586336405</v>
      </c>
      <c r="F1008" s="165">
        <f t="shared" si="35"/>
        <v>-0.028638360419257592</v>
      </c>
      <c r="G1008" s="30"/>
    </row>
    <row r="1009" spans="1:10" ht="12.75" customHeight="1">
      <c r="A1009" s="33"/>
      <c r="B1009" s="1" t="s">
        <v>27</v>
      </c>
      <c r="C1009" s="157">
        <v>9632.899999999996</v>
      </c>
      <c r="D1009" s="289">
        <v>9364.039999999997</v>
      </c>
      <c r="E1009" s="157">
        <v>-135.90787524822844</v>
      </c>
      <c r="F1009" s="166">
        <f>E1009/C1009</f>
        <v>-0.01410871858404307</v>
      </c>
      <c r="G1009" s="30"/>
      <c r="J1009" s="10" t="s">
        <v>12</v>
      </c>
    </row>
    <row r="1010" spans="1:7" ht="12.75" customHeight="1">
      <c r="A1010" s="39"/>
      <c r="B1010" s="2"/>
      <c r="C1010" s="171"/>
      <c r="D1010" s="171"/>
      <c r="E1010" s="171"/>
      <c r="F1010" s="177"/>
      <c r="G1010" s="30"/>
    </row>
    <row r="1011" ht="24" customHeight="1">
      <c r="A1011" s="46" t="s">
        <v>80</v>
      </c>
    </row>
    <row r="1012" ht="9" customHeight="1"/>
    <row r="1013" ht="14.25">
      <c r="A1013" s="9" t="s">
        <v>81</v>
      </c>
    </row>
    <row r="1014" spans="1:7" ht="30" customHeight="1">
      <c r="A1014" s="210" t="s">
        <v>20</v>
      </c>
      <c r="B1014" s="210"/>
      <c r="C1014" s="279" t="s">
        <v>34</v>
      </c>
      <c r="D1014" s="279" t="s">
        <v>35</v>
      </c>
      <c r="E1014" s="279" t="s">
        <v>6</v>
      </c>
      <c r="F1014" s="279" t="s">
        <v>28</v>
      </c>
      <c r="G1014" s="186"/>
    </row>
    <row r="1015" spans="1:7" ht="13.5" customHeight="1">
      <c r="A1015" s="258">
        <v>1</v>
      </c>
      <c r="B1015" s="258">
        <v>2</v>
      </c>
      <c r="C1015" s="258">
        <v>3</v>
      </c>
      <c r="D1015" s="258">
        <v>4</v>
      </c>
      <c r="E1015" s="258" t="s">
        <v>36</v>
      </c>
      <c r="F1015" s="258">
        <v>6</v>
      </c>
      <c r="G1015" s="186"/>
    </row>
    <row r="1016" spans="1:7" ht="27" customHeight="1">
      <c r="A1016" s="187">
        <v>1</v>
      </c>
      <c r="B1016" s="188" t="s">
        <v>216</v>
      </c>
      <c r="C1016" s="192">
        <v>1213.98</v>
      </c>
      <c r="D1016" s="192">
        <v>1213.98</v>
      </c>
      <c r="E1016" s="189">
        <f>C1016-D1016</f>
        <v>0</v>
      </c>
      <c r="F1016" s="193">
        <f>E1016/C1016</f>
        <v>0</v>
      </c>
      <c r="G1016" s="194"/>
    </row>
    <row r="1017" spans="1:11" ht="28.5">
      <c r="A1017" s="187">
        <v>2</v>
      </c>
      <c r="B1017" s="188" t="s">
        <v>240</v>
      </c>
      <c r="C1017" s="192">
        <v>0</v>
      </c>
      <c r="D1017" s="192">
        <v>0</v>
      </c>
      <c r="E1017" s="189">
        <f>C1017-D1017</f>
        <v>0</v>
      </c>
      <c r="F1017" s="278">
        <v>0</v>
      </c>
      <c r="G1017" s="186"/>
      <c r="K1017" s="10" t="s">
        <v>12</v>
      </c>
    </row>
    <row r="1018" spans="1:7" ht="28.5">
      <c r="A1018" s="187">
        <v>3</v>
      </c>
      <c r="B1018" s="188" t="s">
        <v>221</v>
      </c>
      <c r="C1018" s="192">
        <v>1213.98</v>
      </c>
      <c r="D1018" s="192">
        <v>1213.98</v>
      </c>
      <c r="E1018" s="189">
        <f>C1018-D1018</f>
        <v>0</v>
      </c>
      <c r="F1018" s="193">
        <f>E1018/C1018</f>
        <v>0</v>
      </c>
      <c r="G1018" s="186"/>
    </row>
    <row r="1019" spans="1:7" ht="15.75" customHeight="1">
      <c r="A1019" s="187">
        <v>4</v>
      </c>
      <c r="B1019" s="195" t="s">
        <v>82</v>
      </c>
      <c r="C1019" s="196">
        <f>SUM(C1017:C1018)</f>
        <v>1213.98</v>
      </c>
      <c r="D1019" s="196">
        <f>SUM(D1017:D1018)</f>
        <v>1213.98</v>
      </c>
      <c r="E1019" s="189">
        <f>C1019-D1019</f>
        <v>0</v>
      </c>
      <c r="F1019" s="193">
        <f>E1019/C1019</f>
        <v>0</v>
      </c>
      <c r="G1019" s="186" t="s">
        <v>12</v>
      </c>
    </row>
    <row r="1020" spans="1:6" ht="15.75" customHeight="1">
      <c r="A1020" s="31"/>
      <c r="B1020" s="117"/>
      <c r="C1020" s="179"/>
      <c r="D1020" s="179"/>
      <c r="E1020" s="64"/>
      <c r="F1020" s="64"/>
    </row>
    <row r="1021" s="107" customFormat="1" ht="14.25">
      <c r="A1021" s="9" t="s">
        <v>222</v>
      </c>
    </row>
    <row r="1022" spans="5:7" ht="14.25">
      <c r="E1022" s="66" t="s">
        <v>121</v>
      </c>
      <c r="F1022" s="271" t="s">
        <v>249</v>
      </c>
      <c r="G1022" s="130"/>
    </row>
    <row r="1023" spans="1:7" ht="28.5">
      <c r="A1023" s="86" t="s">
        <v>20</v>
      </c>
      <c r="B1023" s="86" t="s">
        <v>83</v>
      </c>
      <c r="C1023" s="86" t="s">
        <v>147</v>
      </c>
      <c r="D1023" s="86" t="s">
        <v>42</v>
      </c>
      <c r="E1023" s="86" t="s">
        <v>84</v>
      </c>
      <c r="F1023" s="86" t="s">
        <v>85</v>
      </c>
      <c r="G1023" s="63"/>
    </row>
    <row r="1024" spans="1:7" ht="14.25">
      <c r="A1024" s="109">
        <v>1</v>
      </c>
      <c r="B1024" s="109">
        <v>2</v>
      </c>
      <c r="C1024" s="109">
        <v>3</v>
      </c>
      <c r="D1024" s="109">
        <v>4</v>
      </c>
      <c r="E1024" s="109">
        <v>5</v>
      </c>
      <c r="F1024" s="109">
        <v>6</v>
      </c>
      <c r="G1024" s="131"/>
    </row>
    <row r="1025" spans="1:7" ht="28.5">
      <c r="A1025" s="110">
        <v>1</v>
      </c>
      <c r="B1025" s="111" t="s">
        <v>86</v>
      </c>
      <c r="C1025" s="112">
        <f>C1016/2</f>
        <v>606.99</v>
      </c>
      <c r="D1025" s="112">
        <f>D1016/2</f>
        <v>606.99</v>
      </c>
      <c r="E1025" s="312">
        <f>97.55+450</f>
        <v>547.55</v>
      </c>
      <c r="F1025" s="113">
        <f>E1025/C1025</f>
        <v>0.9020741692614375</v>
      </c>
      <c r="G1025" s="132"/>
    </row>
    <row r="1026" spans="1:8" ht="89.25" customHeight="1">
      <c r="A1026" s="110">
        <v>2</v>
      </c>
      <c r="B1026" s="111" t="s">
        <v>87</v>
      </c>
      <c r="C1026" s="112">
        <f>C1025</f>
        <v>606.99</v>
      </c>
      <c r="D1026" s="112">
        <f>D1025</f>
        <v>606.99</v>
      </c>
      <c r="E1026" s="112">
        <v>355.844</v>
      </c>
      <c r="F1026" s="113">
        <f>E1026/C1026</f>
        <v>0.5862435954463829</v>
      </c>
      <c r="G1026" s="133"/>
      <c r="H1026" s="10" t="s">
        <v>12</v>
      </c>
    </row>
    <row r="1027" spans="1:7" ht="15">
      <c r="A1027" s="327" t="s">
        <v>10</v>
      </c>
      <c r="B1027" s="327"/>
      <c r="C1027" s="114">
        <f>SUM(C1025:C1026)</f>
        <v>1213.98</v>
      </c>
      <c r="D1027" s="114">
        <f>SUM(D1025:D1026)</f>
        <v>1213.98</v>
      </c>
      <c r="E1027" s="313">
        <f>SUM(E1014:E1026)</f>
        <v>908.394</v>
      </c>
      <c r="F1027" s="113">
        <f>E1027/C1027</f>
        <v>0.7482775663519992</v>
      </c>
      <c r="G1027" s="134"/>
    </row>
    <row r="1028" spans="1:7" s="127" customFormat="1" ht="22.5" customHeight="1">
      <c r="A1028" s="328"/>
      <c r="B1028" s="328"/>
      <c r="C1028" s="328"/>
      <c r="D1028" s="328"/>
      <c r="E1028" s="328"/>
      <c r="F1028" s="328"/>
      <c r="G1028" s="328"/>
    </row>
    <row r="1029" spans="1:7" ht="14.25">
      <c r="A1029" s="117" t="s">
        <v>88</v>
      </c>
      <c r="B1029" s="25"/>
      <c r="C1029" s="25"/>
      <c r="D1029" s="115"/>
      <c r="E1029" s="25"/>
      <c r="F1029" s="25"/>
      <c r="G1029" s="116"/>
    </row>
    <row r="1030" spans="1:7" ht="14.25">
      <c r="A1030" s="117"/>
      <c r="B1030" s="25"/>
      <c r="C1030" s="25"/>
      <c r="D1030" s="115"/>
      <c r="E1030" s="25"/>
      <c r="F1030" s="25"/>
      <c r="G1030" s="116"/>
    </row>
    <row r="1031" ht="14.25">
      <c r="A1031" s="9" t="s">
        <v>89</v>
      </c>
    </row>
    <row r="1032" spans="1:6" ht="30" customHeight="1">
      <c r="A1032" s="17" t="s">
        <v>20</v>
      </c>
      <c r="B1032" s="86" t="s">
        <v>83</v>
      </c>
      <c r="C1032" s="51" t="s">
        <v>34</v>
      </c>
      <c r="D1032" s="51" t="s">
        <v>35</v>
      </c>
      <c r="E1032" s="51" t="s">
        <v>6</v>
      </c>
      <c r="F1032" s="51" t="s">
        <v>28</v>
      </c>
    </row>
    <row r="1033" spans="1:7" ht="13.5" customHeight="1">
      <c r="A1033" s="184">
        <v>1</v>
      </c>
      <c r="B1033" s="184">
        <v>2</v>
      </c>
      <c r="C1033" s="184">
        <v>3</v>
      </c>
      <c r="D1033" s="184">
        <v>4</v>
      </c>
      <c r="E1033" s="184" t="s">
        <v>36</v>
      </c>
      <c r="F1033" s="184">
        <v>6</v>
      </c>
      <c r="G1033" s="186"/>
    </row>
    <row r="1034" spans="1:7" ht="27" customHeight="1">
      <c r="A1034" s="187">
        <v>1</v>
      </c>
      <c r="B1034" s="188" t="s">
        <v>216</v>
      </c>
      <c r="C1034" s="189">
        <v>1728.8</v>
      </c>
      <c r="D1034" s="189">
        <v>1728.8</v>
      </c>
      <c r="E1034" s="189">
        <f>C1034-D1034</f>
        <v>0</v>
      </c>
      <c r="F1034" s="277">
        <v>0</v>
      </c>
      <c r="G1034" s="186"/>
    </row>
    <row r="1035" spans="1:7" ht="28.5">
      <c r="A1035" s="187">
        <v>2</v>
      </c>
      <c r="B1035" s="188" t="s">
        <v>240</v>
      </c>
      <c r="C1035" s="189">
        <v>61.73</v>
      </c>
      <c r="D1035" s="189">
        <v>61.73</v>
      </c>
      <c r="E1035" s="189">
        <f>C1035-D1035</f>
        <v>0</v>
      </c>
      <c r="F1035" s="278">
        <v>0</v>
      </c>
      <c r="G1035" s="186"/>
    </row>
    <row r="1036" spans="1:7" ht="28.5">
      <c r="A1036" s="187">
        <v>3</v>
      </c>
      <c r="B1036" s="188" t="s">
        <v>221</v>
      </c>
      <c r="C1036" s="189">
        <v>1667.07</v>
      </c>
      <c r="D1036" s="189">
        <v>1667.07</v>
      </c>
      <c r="E1036" s="189">
        <f>C1036-D1036</f>
        <v>0</v>
      </c>
      <c r="F1036" s="278">
        <f>E1036/C1036</f>
        <v>0</v>
      </c>
      <c r="G1036" s="186"/>
    </row>
    <row r="1037" spans="1:7" ht="15.75" customHeight="1">
      <c r="A1037" s="187">
        <v>4</v>
      </c>
      <c r="B1037" s="195" t="s">
        <v>82</v>
      </c>
      <c r="C1037" s="197">
        <f>SUM(C1035:C1036)</f>
        <v>1728.8</v>
      </c>
      <c r="D1037" s="197">
        <f>SUM(D1035:D1036)</f>
        <v>1728.8</v>
      </c>
      <c r="E1037" s="189">
        <f>C1037-D1037</f>
        <v>0</v>
      </c>
      <c r="F1037" s="198">
        <f>E1037/C1037</f>
        <v>0</v>
      </c>
      <c r="G1037" s="186"/>
    </row>
    <row r="1038" spans="1:6" ht="15.75" customHeight="1">
      <c r="A1038" s="31"/>
      <c r="B1038" s="117"/>
      <c r="C1038" s="83"/>
      <c r="D1038" s="83"/>
      <c r="E1038" s="64"/>
      <c r="F1038" s="37"/>
    </row>
    <row r="1039" s="107" customFormat="1" ht="14.25">
      <c r="A1039" s="9" t="s">
        <v>223</v>
      </c>
    </row>
    <row r="1040" spans="6:8" ht="14.25">
      <c r="F1040" s="108"/>
      <c r="G1040" s="66" t="s">
        <v>121</v>
      </c>
      <c r="H1040" s="178"/>
    </row>
    <row r="1041" spans="1:11" ht="57">
      <c r="A1041" s="86" t="s">
        <v>224</v>
      </c>
      <c r="B1041" s="86" t="s">
        <v>90</v>
      </c>
      <c r="C1041" s="86" t="s">
        <v>91</v>
      </c>
      <c r="D1041" s="86" t="s">
        <v>92</v>
      </c>
      <c r="E1041" s="86" t="s">
        <v>93</v>
      </c>
      <c r="F1041" s="86" t="s">
        <v>6</v>
      </c>
      <c r="G1041" s="86" t="s">
        <v>85</v>
      </c>
      <c r="H1041" s="86" t="s">
        <v>94</v>
      </c>
      <c r="K1041" s="10" t="s">
        <v>12</v>
      </c>
    </row>
    <row r="1042" spans="1:8" ht="14.25">
      <c r="A1042" s="119">
        <v>1</v>
      </c>
      <c r="B1042" s="119">
        <v>2</v>
      </c>
      <c r="C1042" s="119">
        <v>3</v>
      </c>
      <c r="D1042" s="119">
        <v>4</v>
      </c>
      <c r="E1042" s="119">
        <v>5</v>
      </c>
      <c r="F1042" s="119" t="s">
        <v>95</v>
      </c>
      <c r="G1042" s="119">
        <v>7</v>
      </c>
      <c r="H1042" s="120" t="s">
        <v>96</v>
      </c>
    </row>
    <row r="1043" spans="1:8" ht="18" customHeight="1">
      <c r="A1043" s="121">
        <f>C1034</f>
        <v>1728.8</v>
      </c>
      <c r="B1043" s="121">
        <f>D1037</f>
        <v>1728.8</v>
      </c>
      <c r="C1043" s="122">
        <f>C432</f>
        <v>116965.31799999998</v>
      </c>
      <c r="D1043" s="122">
        <f>(C1043*1500)/100000</f>
        <v>1754.4797699999997</v>
      </c>
      <c r="E1043" s="122">
        <v>877.24</v>
      </c>
      <c r="F1043" s="122">
        <f>D1043-E1043</f>
        <v>877.2397699999997</v>
      </c>
      <c r="G1043" s="113">
        <f>E1043/A1043</f>
        <v>0.5074271170754281</v>
      </c>
      <c r="H1043" s="122">
        <f>B1043-E1043</f>
        <v>851.56</v>
      </c>
    </row>
    <row r="1044" spans="1:8" ht="21" customHeight="1">
      <c r="A1044" s="135"/>
      <c r="B1044" s="135"/>
      <c r="C1044" s="136"/>
      <c r="D1044" s="136"/>
      <c r="E1044" s="137"/>
      <c r="F1044" s="136"/>
      <c r="G1044" s="138"/>
      <c r="H1044" s="136"/>
    </row>
    <row r="1045" spans="1:8" s="126" customFormat="1" ht="12.75">
      <c r="A1045" s="216" t="s">
        <v>225</v>
      </c>
      <c r="B1045" s="217"/>
      <c r="C1045" s="217"/>
      <c r="D1045" s="217"/>
      <c r="E1045" s="217"/>
      <c r="F1045" s="217"/>
      <c r="G1045" s="217"/>
      <c r="H1045" s="217"/>
    </row>
    <row r="1046" spans="1:8" s="126" customFormat="1" ht="14.25" customHeight="1">
      <c r="A1046" s="216"/>
      <c r="B1046" s="217"/>
      <c r="C1046" s="217"/>
      <c r="D1046" s="217"/>
      <c r="E1046" s="217"/>
      <c r="F1046" s="217"/>
      <c r="G1046" s="217"/>
      <c r="H1046" s="217"/>
    </row>
    <row r="1047" spans="1:8" s="126" customFormat="1" ht="12.75">
      <c r="A1047" s="218" t="s">
        <v>111</v>
      </c>
      <c r="B1047" s="217"/>
      <c r="C1047" s="217"/>
      <c r="D1047" s="217"/>
      <c r="E1047" s="217"/>
      <c r="F1047" s="217"/>
      <c r="G1047" s="217"/>
      <c r="H1047" s="217"/>
    </row>
    <row r="1048" spans="1:8" s="126" customFormat="1" ht="12.75">
      <c r="A1048" s="218"/>
      <c r="B1048" s="217"/>
      <c r="C1048" s="217"/>
      <c r="D1048" s="217"/>
      <c r="E1048" s="217"/>
      <c r="F1048" s="217"/>
      <c r="G1048" s="217"/>
      <c r="H1048" s="217"/>
    </row>
    <row r="1049" spans="1:8" s="126" customFormat="1" ht="12.75">
      <c r="A1049" s="219" t="s">
        <v>130</v>
      </c>
      <c r="B1049" s="217"/>
      <c r="C1049" s="217"/>
      <c r="D1049" s="217"/>
      <c r="E1049" s="217"/>
      <c r="F1049" s="217"/>
      <c r="G1049" s="217"/>
      <c r="H1049" s="217"/>
    </row>
    <row r="1050" spans="1:7" s="126" customFormat="1" ht="12.75">
      <c r="A1050" s="334" t="s">
        <v>182</v>
      </c>
      <c r="B1050" s="335"/>
      <c r="C1050" s="335"/>
      <c r="D1050" s="335"/>
      <c r="E1050" s="336"/>
      <c r="G1050" s="261"/>
    </row>
    <row r="1051" spans="1:7" s="126" customFormat="1" ht="12.75">
      <c r="A1051" s="334" t="s">
        <v>242</v>
      </c>
      <c r="B1051" s="335"/>
      <c r="C1051" s="335"/>
      <c r="D1051" s="335"/>
      <c r="E1051" s="336"/>
      <c r="G1051" s="261"/>
    </row>
    <row r="1052" spans="1:12" s="126" customFormat="1" ht="12.75">
      <c r="A1052" s="290" t="s">
        <v>126</v>
      </c>
      <c r="B1052" s="291" t="s">
        <v>127</v>
      </c>
      <c r="C1052" s="291" t="s">
        <v>128</v>
      </c>
      <c r="D1052" s="291" t="s">
        <v>129</v>
      </c>
      <c r="E1052" s="292" t="s">
        <v>184</v>
      </c>
      <c r="G1052" s="261"/>
      <c r="L1052" s="126" t="s">
        <v>12</v>
      </c>
    </row>
    <row r="1053" spans="1:7" s="126" customFormat="1" ht="12.75">
      <c r="A1053" s="337" t="s">
        <v>185</v>
      </c>
      <c r="B1053" s="262" t="s">
        <v>183</v>
      </c>
      <c r="C1053" s="262"/>
      <c r="D1053" s="262">
        <v>6318</v>
      </c>
      <c r="E1053" s="293">
        <v>3790.56</v>
      </c>
      <c r="G1053" s="261"/>
    </row>
    <row r="1054" spans="1:7" s="126" customFormat="1" ht="12.75">
      <c r="A1054" s="338"/>
      <c r="B1054" s="262" t="s">
        <v>186</v>
      </c>
      <c r="C1054" s="262"/>
      <c r="D1054" s="262">
        <v>9303</v>
      </c>
      <c r="E1054" s="293">
        <v>5581.8</v>
      </c>
      <c r="G1054" s="261"/>
    </row>
    <row r="1055" spans="1:7" s="126" customFormat="1" ht="12.75">
      <c r="A1055" s="338"/>
      <c r="B1055" s="262" t="s">
        <v>187</v>
      </c>
      <c r="C1055" s="262"/>
      <c r="D1055" s="262">
        <v>4247</v>
      </c>
      <c r="E1055" s="293">
        <v>4415.07</v>
      </c>
      <c r="G1055" s="261"/>
    </row>
    <row r="1056" spans="1:7" s="126" customFormat="1" ht="14.25" customHeight="1">
      <c r="A1056" s="338"/>
      <c r="B1056" s="262" t="s">
        <v>188</v>
      </c>
      <c r="C1056" s="262"/>
      <c r="D1056" s="262">
        <v>5209</v>
      </c>
      <c r="E1056" s="293">
        <v>9415.72</v>
      </c>
      <c r="G1056" s="261"/>
    </row>
    <row r="1057" spans="1:7" s="126" customFormat="1" ht="14.25" customHeight="1" thickBot="1">
      <c r="A1057" s="339"/>
      <c r="B1057" s="294" t="s">
        <v>189</v>
      </c>
      <c r="C1057" s="294"/>
      <c r="D1057" s="294">
        <v>25077</v>
      </c>
      <c r="E1057" s="295">
        <v>23203.15</v>
      </c>
      <c r="G1057" s="261"/>
    </row>
    <row r="1058" spans="1:8" s="126" customFormat="1" ht="13.5" customHeight="1">
      <c r="A1058" s="218"/>
      <c r="B1058" s="217"/>
      <c r="C1058" s="217"/>
      <c r="D1058" s="217"/>
      <c r="E1058" s="217"/>
      <c r="F1058" s="217"/>
      <c r="G1058" s="217"/>
      <c r="H1058" s="217"/>
    </row>
    <row r="1059" spans="1:8" s="126" customFormat="1" ht="12.75">
      <c r="A1059" s="218"/>
      <c r="B1059" s="217"/>
      <c r="C1059" s="217"/>
      <c r="D1059" s="217"/>
      <c r="E1059" s="217"/>
      <c r="F1059" s="217"/>
      <c r="G1059" s="217"/>
      <c r="H1059" s="217"/>
    </row>
    <row r="1060" spans="1:8" s="180" customFormat="1" ht="12.75">
      <c r="A1060" s="220" t="s">
        <v>131</v>
      </c>
      <c r="B1060" s="221"/>
      <c r="C1060" s="221"/>
      <c r="D1060" s="221"/>
      <c r="E1060" s="221"/>
      <c r="F1060" s="221"/>
      <c r="G1060" s="221"/>
      <c r="H1060" s="222"/>
    </row>
    <row r="1061" spans="1:8" s="180" customFormat="1" ht="12.75">
      <c r="A1061" s="329" t="s">
        <v>100</v>
      </c>
      <c r="B1061" s="331" t="s">
        <v>101</v>
      </c>
      <c r="C1061" s="332"/>
      <c r="D1061" s="333" t="s">
        <v>102</v>
      </c>
      <c r="E1061" s="333"/>
      <c r="F1061" s="333" t="s">
        <v>103</v>
      </c>
      <c r="G1061" s="333"/>
      <c r="H1061" s="222"/>
    </row>
    <row r="1062" spans="1:8" s="180" customFormat="1" ht="12.75">
      <c r="A1062" s="330"/>
      <c r="B1062" s="255" t="s">
        <v>104</v>
      </c>
      <c r="C1062" s="256" t="s">
        <v>105</v>
      </c>
      <c r="D1062" s="253" t="s">
        <v>104</v>
      </c>
      <c r="E1062" s="253" t="s">
        <v>105</v>
      </c>
      <c r="F1062" s="253" t="s">
        <v>104</v>
      </c>
      <c r="G1062" s="253" t="s">
        <v>105</v>
      </c>
      <c r="H1062" s="222"/>
    </row>
    <row r="1063" spans="1:8" s="180" customFormat="1" ht="12.75">
      <c r="A1063" s="223" t="s">
        <v>251</v>
      </c>
      <c r="B1063" s="224">
        <v>25077</v>
      </c>
      <c r="C1063" s="225">
        <v>23203.15</v>
      </c>
      <c r="D1063" s="224">
        <v>25077</v>
      </c>
      <c r="E1063" s="225">
        <v>23203.15</v>
      </c>
      <c r="F1063" s="226">
        <f>(B1063-D1063)/B1063</f>
        <v>0</v>
      </c>
      <c r="G1063" s="226">
        <f>(C1063-E1063)/C1063</f>
        <v>0</v>
      </c>
      <c r="H1063" s="222"/>
    </row>
    <row r="1064" spans="1:8" s="180" customFormat="1" ht="12.75">
      <c r="A1064" s="227"/>
      <c r="B1064" s="221"/>
      <c r="C1064" s="221"/>
      <c r="D1064" s="221"/>
      <c r="E1064" s="221"/>
      <c r="F1064" s="221"/>
      <c r="G1064" s="221"/>
      <c r="H1064" s="222"/>
    </row>
    <row r="1065" spans="1:8" s="180" customFormat="1" ht="12.75">
      <c r="A1065" s="220" t="s">
        <v>206</v>
      </c>
      <c r="B1065" s="221"/>
      <c r="C1065" s="221"/>
      <c r="D1065" s="221"/>
      <c r="E1065" s="221"/>
      <c r="F1065" s="221"/>
      <c r="G1065" s="221"/>
      <c r="H1065" s="222"/>
    </row>
    <row r="1066" spans="1:8" s="180" customFormat="1" ht="25.5" customHeight="1">
      <c r="A1066" s="342" t="s">
        <v>226</v>
      </c>
      <c r="B1066" s="342"/>
      <c r="C1066" s="342" t="s">
        <v>243</v>
      </c>
      <c r="D1066" s="342"/>
      <c r="E1066" s="342" t="s">
        <v>106</v>
      </c>
      <c r="F1066" s="342"/>
      <c r="G1066" s="221"/>
      <c r="H1066" s="222"/>
    </row>
    <row r="1067" spans="1:8" s="180" customFormat="1" ht="12.75">
      <c r="A1067" s="254" t="s">
        <v>104</v>
      </c>
      <c r="B1067" s="254" t="s">
        <v>107</v>
      </c>
      <c r="C1067" s="254" t="s">
        <v>104</v>
      </c>
      <c r="D1067" s="254" t="s">
        <v>107</v>
      </c>
      <c r="E1067" s="254" t="s">
        <v>104</v>
      </c>
      <c r="F1067" s="254" t="s">
        <v>108</v>
      </c>
      <c r="G1067" s="221"/>
      <c r="H1067" s="222" t="s">
        <v>12</v>
      </c>
    </row>
    <row r="1068" spans="1:8" s="180" customFormat="1" ht="12.75">
      <c r="A1068" s="228">
        <v>1</v>
      </c>
      <c r="B1068" s="228">
        <v>2</v>
      </c>
      <c r="C1068" s="228">
        <v>3</v>
      </c>
      <c r="D1068" s="228">
        <v>4</v>
      </c>
      <c r="E1068" s="228">
        <v>5</v>
      </c>
      <c r="F1068" s="228">
        <v>6</v>
      </c>
      <c r="G1068" s="229"/>
      <c r="H1068" s="230"/>
    </row>
    <row r="1069" spans="1:8" s="180" customFormat="1" ht="12.75">
      <c r="A1069" s="224">
        <v>25077</v>
      </c>
      <c r="B1069" s="225">
        <v>23203.15</v>
      </c>
      <c r="C1069" s="224">
        <v>24310</v>
      </c>
      <c r="D1069" s="225">
        <v>23203.15</v>
      </c>
      <c r="E1069" s="231">
        <f>C1069/A1069</f>
        <v>0.9694142042509072</v>
      </c>
      <c r="F1069" s="231">
        <f>D1069/B1069</f>
        <v>1</v>
      </c>
      <c r="G1069" s="221"/>
      <c r="H1069" s="222"/>
    </row>
    <row r="1070" spans="1:8" s="180" customFormat="1" ht="12.75">
      <c r="A1070" s="232"/>
      <c r="B1070" s="233"/>
      <c r="C1070" s="234"/>
      <c r="D1070" s="234"/>
      <c r="E1070" s="235"/>
      <c r="F1070" s="236"/>
      <c r="G1070" s="237" t="s">
        <v>12</v>
      </c>
      <c r="H1070" s="222" t="s">
        <v>12</v>
      </c>
    </row>
    <row r="1071" spans="1:8" s="180" customFormat="1" ht="12.75">
      <c r="A1071" s="238" t="s">
        <v>109</v>
      </c>
      <c r="B1071" s="221"/>
      <c r="C1071" s="221"/>
      <c r="D1071" s="221" t="s">
        <v>12</v>
      </c>
      <c r="E1071" s="221"/>
      <c r="F1071" s="221"/>
      <c r="G1071" s="221"/>
      <c r="H1071" s="222"/>
    </row>
    <row r="1072" spans="1:8" s="180" customFormat="1" ht="12.75">
      <c r="A1072" s="220"/>
      <c r="B1072" s="221"/>
      <c r="C1072" s="221"/>
      <c r="D1072" s="221"/>
      <c r="E1072" s="221"/>
      <c r="F1072" s="221"/>
      <c r="G1072" s="221"/>
      <c r="H1072" s="222"/>
    </row>
    <row r="1073" spans="1:8" s="180" customFormat="1" ht="12.75">
      <c r="A1073" s="220" t="s">
        <v>124</v>
      </c>
      <c r="B1073" s="221"/>
      <c r="C1073" s="221"/>
      <c r="D1073" s="221"/>
      <c r="E1073" s="221"/>
      <c r="F1073" s="221"/>
      <c r="G1073" s="221"/>
      <c r="H1073" s="222"/>
    </row>
    <row r="1074" spans="1:8" s="180" customFormat="1" ht="12.75">
      <c r="A1074" s="329" t="s">
        <v>100</v>
      </c>
      <c r="B1074" s="331" t="s">
        <v>101</v>
      </c>
      <c r="C1074" s="332"/>
      <c r="D1074" s="333" t="s">
        <v>102</v>
      </c>
      <c r="E1074" s="333"/>
      <c r="F1074" s="333" t="s">
        <v>103</v>
      </c>
      <c r="G1074" s="333"/>
      <c r="H1074" s="222"/>
    </row>
    <row r="1075" spans="1:13" s="180" customFormat="1" ht="12.75">
      <c r="A1075" s="330"/>
      <c r="B1075" s="255" t="s">
        <v>104</v>
      </c>
      <c r="C1075" s="256" t="s">
        <v>105</v>
      </c>
      <c r="D1075" s="253" t="s">
        <v>104</v>
      </c>
      <c r="E1075" s="253" t="s">
        <v>105</v>
      </c>
      <c r="F1075" s="253" t="s">
        <v>104</v>
      </c>
      <c r="G1075" s="253" t="s">
        <v>105</v>
      </c>
      <c r="H1075" s="222"/>
      <c r="M1075" s="180">
        <f>B1076*0.05</f>
        <v>1677</v>
      </c>
    </row>
    <row r="1076" spans="1:13" s="180" customFormat="1" ht="12.75">
      <c r="A1076" s="239" t="s">
        <v>191</v>
      </c>
      <c r="B1076" s="274">
        <v>33540</v>
      </c>
      <c r="C1076" s="275">
        <v>1677</v>
      </c>
      <c r="D1076" s="274">
        <v>33540</v>
      </c>
      <c r="E1076" s="275">
        <v>1677</v>
      </c>
      <c r="F1076" s="226">
        <v>0</v>
      </c>
      <c r="G1076" s="226">
        <v>0</v>
      </c>
      <c r="H1076" s="222"/>
      <c r="M1076" s="180">
        <f>B1077*0.05</f>
        <v>1493.4</v>
      </c>
    </row>
    <row r="1077" spans="1:8" s="180" customFormat="1" ht="37.5" customHeight="1">
      <c r="A1077" s="272" t="s">
        <v>227</v>
      </c>
      <c r="B1077" s="274">
        <v>29868</v>
      </c>
      <c r="C1077" s="275">
        <v>1493.4</v>
      </c>
      <c r="D1077" s="274">
        <v>29868</v>
      </c>
      <c r="E1077" s="275">
        <v>1493.4</v>
      </c>
      <c r="F1077" s="273">
        <v>0</v>
      </c>
      <c r="G1077" s="273">
        <v>0</v>
      </c>
      <c r="H1077" s="222"/>
    </row>
    <row r="1078" spans="1:8" s="180" customFormat="1" ht="12.75">
      <c r="A1078" s="227"/>
      <c r="B1078" s="221"/>
      <c r="C1078" s="221"/>
      <c r="D1078" s="221"/>
      <c r="E1078" s="221"/>
      <c r="F1078" s="221"/>
      <c r="G1078" s="221"/>
      <c r="H1078" s="222"/>
    </row>
    <row r="1079" spans="1:8" s="180" customFormat="1" ht="12.75">
      <c r="A1079" s="220" t="s">
        <v>207</v>
      </c>
      <c r="B1079" s="221"/>
      <c r="C1079" s="221"/>
      <c r="D1079" s="221"/>
      <c r="E1079" s="221"/>
      <c r="F1079" s="221"/>
      <c r="G1079" s="221"/>
      <c r="H1079" s="222"/>
    </row>
    <row r="1080" spans="1:8" s="180" customFormat="1" ht="24" customHeight="1">
      <c r="A1080" s="262"/>
      <c r="B1080" s="340" t="s">
        <v>228</v>
      </c>
      <c r="C1080" s="341"/>
      <c r="D1080" s="340" t="s">
        <v>190</v>
      </c>
      <c r="E1080" s="341"/>
      <c r="F1080" s="340" t="s">
        <v>106</v>
      </c>
      <c r="G1080" s="341"/>
      <c r="H1080" s="222"/>
    </row>
    <row r="1081" spans="1:8" s="180" customFormat="1" ht="12.75">
      <c r="A1081" s="262"/>
      <c r="B1081" s="283" t="s">
        <v>104</v>
      </c>
      <c r="C1081" s="283" t="s">
        <v>107</v>
      </c>
      <c r="D1081" s="260" t="s">
        <v>104</v>
      </c>
      <c r="E1081" s="260" t="s">
        <v>107</v>
      </c>
      <c r="F1081" s="260" t="s">
        <v>104</v>
      </c>
      <c r="G1081" s="260" t="s">
        <v>108</v>
      </c>
      <c r="H1081" s="222"/>
    </row>
    <row r="1082" spans="1:8" s="180" customFormat="1" ht="12.75">
      <c r="A1082" s="228">
        <v>1</v>
      </c>
      <c r="B1082" s="228">
        <v>2</v>
      </c>
      <c r="C1082" s="228">
        <v>3</v>
      </c>
      <c r="D1082" s="228">
        <v>4</v>
      </c>
      <c r="E1082" s="228">
        <v>5</v>
      </c>
      <c r="F1082" s="228">
        <v>6</v>
      </c>
      <c r="G1082" s="228">
        <v>7</v>
      </c>
      <c r="H1082" s="230"/>
    </row>
    <row r="1083" spans="1:8" s="126" customFormat="1" ht="12.75">
      <c r="A1083" s="239" t="s">
        <v>110</v>
      </c>
      <c r="B1083" s="274">
        <v>33540</v>
      </c>
      <c r="C1083" s="275">
        <v>1677</v>
      </c>
      <c r="D1083" s="274">
        <v>33540</v>
      </c>
      <c r="E1083" s="275">
        <v>1677</v>
      </c>
      <c r="F1083" s="226">
        <v>0</v>
      </c>
      <c r="G1083" s="226">
        <v>0</v>
      </c>
      <c r="H1083" s="240"/>
    </row>
    <row r="1084" spans="1:8" s="126" customFormat="1" ht="25.5">
      <c r="A1084" s="272" t="s">
        <v>244</v>
      </c>
      <c r="B1084" s="274">
        <v>29868</v>
      </c>
      <c r="C1084" s="275">
        <v>1493.4</v>
      </c>
      <c r="D1084" s="274">
        <v>29868</v>
      </c>
      <c r="E1084" s="275">
        <v>1493.4</v>
      </c>
      <c r="F1084" s="226">
        <v>0</v>
      </c>
      <c r="G1084" s="226">
        <v>0</v>
      </c>
      <c r="H1084" s="241"/>
    </row>
    <row r="1086" ht="14.25">
      <c r="F1086" s="10" t="s">
        <v>12</v>
      </c>
    </row>
  </sheetData>
  <sheetProtection/>
  <mergeCells count="37">
    <mergeCell ref="B1080:C1080"/>
    <mergeCell ref="D1080:E1080"/>
    <mergeCell ref="F1080:G1080"/>
    <mergeCell ref="A1066:B1066"/>
    <mergeCell ref="C1066:D1066"/>
    <mergeCell ref="E1066:F1066"/>
    <mergeCell ref="A1074:A1075"/>
    <mergeCell ref="B1074:C1074"/>
    <mergeCell ref="D1074:E1074"/>
    <mergeCell ref="F1074:G1074"/>
    <mergeCell ref="A1027:B1027"/>
    <mergeCell ref="A1028:G1028"/>
    <mergeCell ref="A1061:A1062"/>
    <mergeCell ref="B1061:C1061"/>
    <mergeCell ref="D1061:E1061"/>
    <mergeCell ref="F1061:G1061"/>
    <mergeCell ref="A1050:E1050"/>
    <mergeCell ref="A1051:E1051"/>
    <mergeCell ref="A1053:A1057"/>
    <mergeCell ref="A73:H73"/>
    <mergeCell ref="A112:H112"/>
    <mergeCell ref="A151:G151"/>
    <mergeCell ref="A189:F189"/>
    <mergeCell ref="A228:G228"/>
    <mergeCell ref="A266:F266"/>
    <mergeCell ref="A13:B13"/>
    <mergeCell ref="A21:D21"/>
    <mergeCell ref="A26:D26"/>
    <mergeCell ref="A34:C34"/>
    <mergeCell ref="A35:G35"/>
    <mergeCell ref="A27:E27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2" r:id="rId2"/>
  <rowBreaks count="9" manualBreakCount="9">
    <brk id="110" max="7" man="1"/>
    <brk id="226" max="7" man="1"/>
    <brk id="341" max="7" man="1"/>
    <brk id="473" max="7" man="1"/>
    <brk id="605" max="7" man="1"/>
    <brk id="730" max="7" man="1"/>
    <brk id="851" max="7" man="1"/>
    <brk id="932" max="7" man="1"/>
    <brk id="102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2019-04-30T07:49:41Z</cp:lastPrinted>
  <dcterms:created xsi:type="dcterms:W3CDTF">2013-03-29T17:24:29Z</dcterms:created>
  <dcterms:modified xsi:type="dcterms:W3CDTF">2020-06-05T16:48:42Z</dcterms:modified>
  <cp:category/>
  <cp:version/>
  <cp:contentType/>
  <cp:contentStatus/>
</cp:coreProperties>
</file>